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4B461424-2259-473D-98CB-53CE2B0327D0}" xr6:coauthVersionLast="47" xr6:coauthVersionMax="47" xr10:uidLastSave="{00000000-0000-0000-0000-000000000000}"/>
  <bookViews>
    <workbookView xWindow="-108" yWindow="-108" windowWidth="23256" windowHeight="12576" firstSheet="6" activeTab="16" xr2:uid="{A87F9F85-48ED-42F3-8485-6380D5050D66}"/>
  </bookViews>
  <sheets>
    <sheet name="소흘읍" sheetId="1" r:id="rId1"/>
    <sheet name="포천동" sheetId="2" r:id="rId2"/>
    <sheet name="선단동" sheetId="3" r:id="rId3"/>
    <sheet name="신북면" sheetId="4" r:id="rId4"/>
    <sheet name="이동면" sheetId="5" r:id="rId5"/>
    <sheet name="군내면" sheetId="6" r:id="rId6"/>
    <sheet name="일동면" sheetId="7" r:id="rId7"/>
    <sheet name="가산면" sheetId="8" r:id="rId8"/>
    <sheet name="영중면" sheetId="9" r:id="rId9"/>
    <sheet name="영북면" sheetId="10" r:id="rId10"/>
    <sheet name="내촌면" sheetId="11" r:id="rId11"/>
    <sheet name="관인면" sheetId="12" r:id="rId12"/>
    <sheet name="창수면" sheetId="14" r:id="rId13"/>
    <sheet name="화현면" sheetId="13" r:id="rId14"/>
    <sheet name="Sheet15" sheetId="15" r:id="rId15"/>
    <sheet name="Sheet16" sheetId="16" r:id="rId16"/>
    <sheet name="검정" sheetId="18" r:id="rId17"/>
    <sheet name="Sheet1" sheetId="17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6" l="1"/>
  <c r="Y3" i="13"/>
  <c r="G15" i="16"/>
  <c r="G3" i="16"/>
  <c r="G4" i="16"/>
  <c r="G5" i="16"/>
  <c r="G6" i="16"/>
  <c r="G7" i="16"/>
  <c r="G8" i="16"/>
  <c r="G9" i="16"/>
  <c r="G10" i="16"/>
  <c r="G11" i="16"/>
  <c r="G12" i="16"/>
  <c r="G13" i="16"/>
  <c r="G14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2" i="16"/>
  <c r="Y2" i="13"/>
  <c r="Y3" i="14"/>
  <c r="Y2" i="14"/>
  <c r="Y2" i="12"/>
  <c r="Y3" i="12" s="1"/>
  <c r="Y3" i="11"/>
  <c r="Y2" i="11"/>
  <c r="Y2" i="10"/>
  <c r="Y3" i="10" s="1"/>
  <c r="Y3" i="9"/>
  <c r="Y2" i="9"/>
  <c r="Y2" i="8"/>
  <c r="Y3" i="8" s="1"/>
  <c r="Y2" i="7"/>
  <c r="Y3" i="7" s="1"/>
  <c r="Y2" i="6"/>
  <c r="Y3" i="6" s="1"/>
  <c r="Y3" i="5"/>
  <c r="Y2" i="5"/>
  <c r="Y3" i="4"/>
  <c r="Y2" i="4"/>
  <c r="Y3" i="3"/>
  <c r="Y2" i="3"/>
  <c r="Y2" i="2"/>
  <c r="Y3" i="2" s="1"/>
  <c r="Y3" i="1"/>
  <c r="Y2" i="1"/>
  <c r="V3" i="1"/>
  <c r="I22" i="15"/>
  <c r="V4" i="3"/>
  <c r="V4" i="2"/>
  <c r="V3" i="13"/>
  <c r="V4" i="13" s="1"/>
  <c r="V2" i="13"/>
  <c r="V3" i="14"/>
  <c r="V4" i="14" s="1"/>
  <c r="V2" i="14"/>
  <c r="V3" i="12"/>
  <c r="V4" i="12" s="1"/>
  <c r="V2" i="12"/>
  <c r="V3" i="11"/>
  <c r="V4" i="11" s="1"/>
  <c r="V2" i="11"/>
  <c r="V3" i="10"/>
  <c r="V4" i="10" s="1"/>
  <c r="V2" i="10"/>
  <c r="V4" i="9"/>
  <c r="V3" i="9"/>
  <c r="V2" i="9"/>
  <c r="V3" i="8"/>
  <c r="V4" i="8" s="1"/>
  <c r="V2" i="8"/>
  <c r="V3" i="7"/>
  <c r="V4" i="7" s="1"/>
  <c r="V2" i="7"/>
  <c r="V3" i="6"/>
  <c r="V4" i="6" s="1"/>
  <c r="V2" i="6"/>
  <c r="V4" i="5"/>
  <c r="V3" i="5"/>
  <c r="V2" i="5"/>
  <c r="V3" i="4"/>
  <c r="V4" i="4" s="1"/>
  <c r="V2" i="4"/>
  <c r="V3" i="3"/>
  <c r="V2" i="3"/>
  <c r="V3" i="2"/>
  <c r="V2" i="2"/>
  <c r="V4" i="1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V2" i="1"/>
  <c r="S9" i="14"/>
  <c r="S8" i="14"/>
  <c r="S7" i="14"/>
  <c r="S6" i="14"/>
  <c r="S5" i="14"/>
  <c r="S4" i="14"/>
  <c r="S3" i="14"/>
  <c r="S2" i="14"/>
  <c r="S10" i="14" s="1"/>
  <c r="S1" i="14"/>
  <c r="O63" i="14"/>
  <c r="K63" i="14"/>
  <c r="O53" i="14"/>
  <c r="K53" i="14"/>
  <c r="O43" i="14"/>
  <c r="K43" i="14"/>
  <c r="O33" i="14"/>
  <c r="K33" i="14"/>
  <c r="O23" i="14"/>
  <c r="K23" i="14"/>
  <c r="O13" i="14"/>
  <c r="K13" i="14"/>
  <c r="O3" i="14"/>
  <c r="K3" i="14"/>
  <c r="J113" i="14"/>
  <c r="F113" i="14"/>
  <c r="J103" i="14"/>
  <c r="F103" i="14"/>
  <c r="J93" i="14"/>
  <c r="F93" i="14"/>
  <c r="J83" i="14"/>
  <c r="F83" i="14"/>
  <c r="J73" i="14"/>
  <c r="F73" i="14"/>
  <c r="J63" i="14"/>
  <c r="F63" i="14"/>
  <c r="J53" i="14"/>
  <c r="F53" i="14"/>
  <c r="J43" i="14"/>
  <c r="F43" i="14"/>
  <c r="J33" i="14"/>
  <c r="F33" i="14"/>
  <c r="J23" i="14"/>
  <c r="F23" i="14"/>
  <c r="F13" i="14"/>
  <c r="F3" i="14"/>
  <c r="A73" i="14"/>
  <c r="A63" i="14"/>
  <c r="A53" i="14"/>
  <c r="A43" i="14"/>
  <c r="A13" i="14"/>
  <c r="S9" i="13"/>
  <c r="S8" i="13"/>
  <c r="S7" i="13"/>
  <c r="S6" i="13"/>
  <c r="S5" i="13"/>
  <c r="S4" i="13"/>
  <c r="S3" i="13"/>
  <c r="S2" i="13"/>
  <c r="S10" i="13" s="1"/>
  <c r="S1" i="13"/>
  <c r="O63" i="13"/>
  <c r="K63" i="13"/>
  <c r="O53" i="13"/>
  <c r="K53" i="13"/>
  <c r="O43" i="13"/>
  <c r="K43" i="13"/>
  <c r="O33" i="13"/>
  <c r="K33" i="13"/>
  <c r="O23" i="13"/>
  <c r="K23" i="13"/>
  <c r="O13" i="13"/>
  <c r="K13" i="13"/>
  <c r="O3" i="13"/>
  <c r="K3" i="13"/>
  <c r="J113" i="13"/>
  <c r="F113" i="13"/>
  <c r="J103" i="13"/>
  <c r="F103" i="13"/>
  <c r="J93" i="13"/>
  <c r="F93" i="13"/>
  <c r="J83" i="13"/>
  <c r="F83" i="13"/>
  <c r="J73" i="13"/>
  <c r="F73" i="13"/>
  <c r="J63" i="13"/>
  <c r="F63" i="13"/>
  <c r="J53" i="13"/>
  <c r="F53" i="13"/>
  <c r="J43" i="13"/>
  <c r="F43" i="13"/>
  <c r="J33" i="13"/>
  <c r="F33" i="13"/>
  <c r="J23" i="13"/>
  <c r="F23" i="13"/>
  <c r="F13" i="13"/>
  <c r="F3" i="13"/>
  <c r="A73" i="13"/>
  <c r="A63" i="13"/>
  <c r="A53" i="13"/>
  <c r="A43" i="13"/>
  <c r="A13" i="13"/>
  <c r="S9" i="12"/>
  <c r="S8" i="12"/>
  <c r="S7" i="12"/>
  <c r="S6" i="12"/>
  <c r="S5" i="12"/>
  <c r="S4" i="12"/>
  <c r="S3" i="12"/>
  <c r="S2" i="12"/>
  <c r="S1" i="12"/>
  <c r="S10" i="12" s="1"/>
  <c r="O63" i="12"/>
  <c r="K63" i="12"/>
  <c r="O53" i="12"/>
  <c r="K53" i="12"/>
  <c r="O43" i="12"/>
  <c r="K43" i="12"/>
  <c r="O33" i="12"/>
  <c r="K33" i="12"/>
  <c r="O23" i="12"/>
  <c r="K23" i="12"/>
  <c r="O13" i="12"/>
  <c r="K13" i="12"/>
  <c r="O3" i="12"/>
  <c r="K3" i="12"/>
  <c r="J113" i="12"/>
  <c r="F113" i="12"/>
  <c r="J103" i="12"/>
  <c r="F103" i="12"/>
  <c r="J93" i="12"/>
  <c r="F93" i="12"/>
  <c r="J83" i="12"/>
  <c r="F83" i="12"/>
  <c r="J73" i="12"/>
  <c r="F73" i="12"/>
  <c r="J63" i="12"/>
  <c r="F63" i="12"/>
  <c r="J53" i="12"/>
  <c r="F53" i="12"/>
  <c r="J43" i="12"/>
  <c r="F43" i="12"/>
  <c r="J33" i="12"/>
  <c r="F33" i="12"/>
  <c r="J23" i="12"/>
  <c r="F23" i="12"/>
  <c r="F13" i="12"/>
  <c r="F3" i="12"/>
  <c r="A73" i="12"/>
  <c r="A63" i="12"/>
  <c r="A53" i="12"/>
  <c r="A43" i="12"/>
  <c r="A13" i="12"/>
  <c r="S9" i="11"/>
  <c r="S8" i="11"/>
  <c r="S7" i="11"/>
  <c r="S6" i="11"/>
  <c r="S5" i="11"/>
  <c r="S4" i="11"/>
  <c r="S3" i="11"/>
  <c r="S2" i="11"/>
  <c r="S1" i="11"/>
  <c r="S10" i="11" s="1"/>
  <c r="O63" i="11"/>
  <c r="K63" i="11"/>
  <c r="O53" i="11"/>
  <c r="K53" i="11"/>
  <c r="O43" i="11"/>
  <c r="K43" i="11"/>
  <c r="O33" i="11"/>
  <c r="K33" i="11"/>
  <c r="O23" i="11"/>
  <c r="K23" i="11"/>
  <c r="O13" i="11"/>
  <c r="K13" i="11"/>
  <c r="O3" i="11"/>
  <c r="K3" i="11"/>
  <c r="J113" i="11"/>
  <c r="F113" i="11"/>
  <c r="J103" i="11"/>
  <c r="F103" i="11"/>
  <c r="J93" i="11"/>
  <c r="F93" i="11"/>
  <c r="J83" i="11"/>
  <c r="F83" i="11"/>
  <c r="J73" i="11"/>
  <c r="F73" i="11"/>
  <c r="J63" i="11"/>
  <c r="F63" i="11"/>
  <c r="J53" i="11"/>
  <c r="F53" i="11"/>
  <c r="J43" i="11"/>
  <c r="F43" i="11"/>
  <c r="J33" i="11"/>
  <c r="F33" i="11"/>
  <c r="J23" i="11"/>
  <c r="F23" i="11"/>
  <c r="F13" i="11"/>
  <c r="F3" i="11"/>
  <c r="A73" i="11"/>
  <c r="A63" i="11"/>
  <c r="A53" i="11"/>
  <c r="A43" i="11"/>
  <c r="A13" i="11"/>
  <c r="S9" i="10"/>
  <c r="S8" i="10"/>
  <c r="S7" i="10"/>
  <c r="S6" i="10"/>
  <c r="S5" i="10"/>
  <c r="S4" i="10"/>
  <c r="S3" i="10"/>
  <c r="S2" i="10"/>
  <c r="S10" i="10" s="1"/>
  <c r="S1" i="10"/>
  <c r="O63" i="10"/>
  <c r="K63" i="10"/>
  <c r="O53" i="10"/>
  <c r="K53" i="10"/>
  <c r="O43" i="10"/>
  <c r="K43" i="10"/>
  <c r="O33" i="10"/>
  <c r="K33" i="10"/>
  <c r="O23" i="10"/>
  <c r="K23" i="10"/>
  <c r="O13" i="10"/>
  <c r="K13" i="10"/>
  <c r="O3" i="10"/>
  <c r="K3" i="10"/>
  <c r="J113" i="10"/>
  <c r="F113" i="10"/>
  <c r="J103" i="10"/>
  <c r="F103" i="10"/>
  <c r="J93" i="10"/>
  <c r="F93" i="10"/>
  <c r="J83" i="10"/>
  <c r="F83" i="10"/>
  <c r="J73" i="10"/>
  <c r="F73" i="10"/>
  <c r="J63" i="10"/>
  <c r="F63" i="10"/>
  <c r="J53" i="10"/>
  <c r="F53" i="10"/>
  <c r="H47" i="10"/>
  <c r="H46" i="10"/>
  <c r="H45" i="10"/>
  <c r="F43" i="10" s="1"/>
  <c r="J43" i="10"/>
  <c r="J42" i="10"/>
  <c r="J33" i="10"/>
  <c r="F33" i="10"/>
  <c r="J23" i="10"/>
  <c r="F23" i="10"/>
  <c r="F13" i="10"/>
  <c r="F3" i="10"/>
  <c r="A73" i="10"/>
  <c r="A63" i="10"/>
  <c r="A53" i="10"/>
  <c r="A43" i="10"/>
  <c r="A13" i="10"/>
  <c r="S9" i="9"/>
  <c r="S8" i="9"/>
  <c r="S7" i="9"/>
  <c r="S6" i="9"/>
  <c r="S5" i="9"/>
  <c r="S4" i="9"/>
  <c r="S3" i="9"/>
  <c r="S2" i="9"/>
  <c r="S10" i="9" s="1"/>
  <c r="S1" i="9"/>
  <c r="O63" i="9"/>
  <c r="K63" i="9"/>
  <c r="O53" i="9"/>
  <c r="K53" i="9"/>
  <c r="O43" i="9"/>
  <c r="K43" i="9"/>
  <c r="O33" i="9"/>
  <c r="K33" i="9"/>
  <c r="O23" i="9"/>
  <c r="K23" i="9"/>
  <c r="O13" i="9"/>
  <c r="K13" i="9"/>
  <c r="O3" i="9"/>
  <c r="K3" i="9"/>
  <c r="J113" i="9"/>
  <c r="F113" i="9"/>
  <c r="J103" i="9"/>
  <c r="F103" i="9"/>
  <c r="J93" i="9"/>
  <c r="F93" i="9"/>
  <c r="J83" i="9"/>
  <c r="F83" i="9"/>
  <c r="J73" i="9"/>
  <c r="F73" i="9"/>
  <c r="J63" i="9"/>
  <c r="F63" i="9"/>
  <c r="J53" i="9"/>
  <c r="F53" i="9"/>
  <c r="J43" i="9"/>
  <c r="F43" i="9"/>
  <c r="J33" i="9"/>
  <c r="F33" i="9"/>
  <c r="J23" i="9"/>
  <c r="F23" i="9"/>
  <c r="F13" i="9"/>
  <c r="F3" i="9"/>
  <c r="A73" i="9"/>
  <c r="A63" i="9"/>
  <c r="A53" i="9"/>
  <c r="A43" i="9"/>
  <c r="A13" i="9"/>
  <c r="S9" i="8"/>
  <c r="S8" i="8"/>
  <c r="S7" i="8"/>
  <c r="S6" i="8"/>
  <c r="S5" i="8"/>
  <c r="S4" i="8"/>
  <c r="S3" i="8"/>
  <c r="S2" i="8"/>
  <c r="S10" i="8" s="1"/>
  <c r="S1" i="8"/>
  <c r="O63" i="8"/>
  <c r="K63" i="8"/>
  <c r="O53" i="8"/>
  <c r="K53" i="8"/>
  <c r="O43" i="8"/>
  <c r="K43" i="8"/>
  <c r="O33" i="8"/>
  <c r="K33" i="8"/>
  <c r="O23" i="8"/>
  <c r="K23" i="8"/>
  <c r="O13" i="8"/>
  <c r="K13" i="8"/>
  <c r="O3" i="8"/>
  <c r="K3" i="8"/>
  <c r="J113" i="8"/>
  <c r="F113" i="8"/>
  <c r="J103" i="8"/>
  <c r="F103" i="8"/>
  <c r="J93" i="8"/>
  <c r="F93" i="8"/>
  <c r="J83" i="8"/>
  <c r="F83" i="8"/>
  <c r="J73" i="8"/>
  <c r="F73" i="8"/>
  <c r="J63" i="8"/>
  <c r="F63" i="8"/>
  <c r="J53" i="8"/>
  <c r="F53" i="8"/>
  <c r="H48" i="8"/>
  <c r="H47" i="8"/>
  <c r="H46" i="8"/>
  <c r="H45" i="8"/>
  <c r="H44" i="8"/>
  <c r="H43" i="8"/>
  <c r="F43" i="8" s="1"/>
  <c r="J42" i="8"/>
  <c r="J41" i="8"/>
  <c r="J43" i="8" s="1"/>
  <c r="J33" i="8"/>
  <c r="F33" i="8"/>
  <c r="J23" i="8"/>
  <c r="F23" i="8"/>
  <c r="F13" i="8"/>
  <c r="F3" i="8"/>
  <c r="A73" i="8"/>
  <c r="A63" i="8"/>
  <c r="A53" i="8"/>
  <c r="A43" i="8"/>
  <c r="A13" i="8"/>
  <c r="S9" i="7"/>
  <c r="S8" i="7"/>
  <c r="S7" i="7"/>
  <c r="S6" i="7"/>
  <c r="S5" i="7"/>
  <c r="S4" i="7"/>
  <c r="S3" i="7"/>
  <c r="S2" i="7"/>
  <c r="S1" i="7"/>
  <c r="S10" i="7" s="1"/>
  <c r="O63" i="7"/>
  <c r="K63" i="7"/>
  <c r="O53" i="7"/>
  <c r="K53" i="7"/>
  <c r="O43" i="7"/>
  <c r="K43" i="7"/>
  <c r="O33" i="7"/>
  <c r="K33" i="7"/>
  <c r="O23" i="7"/>
  <c r="K23" i="7"/>
  <c r="O13" i="7"/>
  <c r="K13" i="7"/>
  <c r="O3" i="7"/>
  <c r="K3" i="7"/>
  <c r="J113" i="7"/>
  <c r="F113" i="7"/>
  <c r="J103" i="7"/>
  <c r="F103" i="7"/>
  <c r="J93" i="7"/>
  <c r="F93" i="7"/>
  <c r="J83" i="7"/>
  <c r="F83" i="7"/>
  <c r="J73" i="7"/>
  <c r="F73" i="7"/>
  <c r="J63" i="7"/>
  <c r="F63" i="7"/>
  <c r="J53" i="7"/>
  <c r="F53" i="7"/>
  <c r="H48" i="7"/>
  <c r="H47" i="7"/>
  <c r="H46" i="7"/>
  <c r="H45" i="7"/>
  <c r="H44" i="7"/>
  <c r="J43" i="7"/>
  <c r="H43" i="7"/>
  <c r="F43" i="7" s="1"/>
  <c r="J42" i="7"/>
  <c r="J41" i="7"/>
  <c r="J33" i="7"/>
  <c r="F33" i="7"/>
  <c r="J23" i="7"/>
  <c r="F23" i="7"/>
  <c r="F13" i="7"/>
  <c r="F3" i="7"/>
  <c r="A73" i="7"/>
  <c r="A63" i="7"/>
  <c r="A53" i="7"/>
  <c r="A43" i="7"/>
  <c r="A13" i="7"/>
  <c r="S8" i="6"/>
  <c r="O63" i="6"/>
  <c r="K63" i="6"/>
  <c r="S9" i="6"/>
  <c r="S7" i="6"/>
  <c r="S6" i="6"/>
  <c r="S5" i="6"/>
  <c r="S4" i="6"/>
  <c r="S3" i="6"/>
  <c r="S2" i="6"/>
  <c r="S1" i="6"/>
  <c r="O53" i="6"/>
  <c r="K53" i="6"/>
  <c r="O43" i="6"/>
  <c r="K43" i="6"/>
  <c r="O33" i="6"/>
  <c r="K33" i="6"/>
  <c r="O23" i="6"/>
  <c r="K23" i="6"/>
  <c r="O13" i="6"/>
  <c r="K13" i="6"/>
  <c r="O3" i="6"/>
  <c r="K3" i="6"/>
  <c r="J113" i="6"/>
  <c r="F113" i="6"/>
  <c r="J103" i="6"/>
  <c r="F103" i="6"/>
  <c r="J93" i="6"/>
  <c r="F93" i="6"/>
  <c r="J83" i="6"/>
  <c r="F83" i="6"/>
  <c r="J73" i="6"/>
  <c r="F73" i="6"/>
  <c r="J63" i="6"/>
  <c r="F63" i="6"/>
  <c r="J53" i="6"/>
  <c r="F53" i="6"/>
  <c r="H47" i="6"/>
  <c r="H46" i="6"/>
  <c r="H45" i="6"/>
  <c r="H44" i="6"/>
  <c r="H43" i="6"/>
  <c r="J43" i="6"/>
  <c r="J42" i="6"/>
  <c r="J44" i="6" s="1"/>
  <c r="J33" i="6"/>
  <c r="F33" i="6"/>
  <c r="J23" i="6"/>
  <c r="F23" i="6"/>
  <c r="F13" i="6"/>
  <c r="F3" i="6"/>
  <c r="A73" i="6"/>
  <c r="A63" i="6"/>
  <c r="A53" i="6"/>
  <c r="A43" i="6"/>
  <c r="A13" i="6"/>
  <c r="S9" i="5"/>
  <c r="S8" i="5"/>
  <c r="S7" i="5"/>
  <c r="S6" i="5"/>
  <c r="S5" i="5"/>
  <c r="S4" i="5"/>
  <c r="S3" i="5"/>
  <c r="S2" i="5"/>
  <c r="S10" i="5" s="1"/>
  <c r="S1" i="5"/>
  <c r="O63" i="5"/>
  <c r="K63" i="5"/>
  <c r="O53" i="5"/>
  <c r="K53" i="5"/>
  <c r="O43" i="5"/>
  <c r="K43" i="5"/>
  <c r="O33" i="5"/>
  <c r="K33" i="5"/>
  <c r="O23" i="5"/>
  <c r="K23" i="5"/>
  <c r="O13" i="5"/>
  <c r="K13" i="5"/>
  <c r="O3" i="5"/>
  <c r="K3" i="5"/>
  <c r="J113" i="5"/>
  <c r="F113" i="5"/>
  <c r="J103" i="5"/>
  <c r="F103" i="5"/>
  <c r="J93" i="5"/>
  <c r="F93" i="5"/>
  <c r="J83" i="5"/>
  <c r="F83" i="5"/>
  <c r="J73" i="5"/>
  <c r="F73" i="5"/>
  <c r="J63" i="5"/>
  <c r="F63" i="5"/>
  <c r="J53" i="5"/>
  <c r="F53" i="5"/>
  <c r="J43" i="5"/>
  <c r="F43" i="5"/>
  <c r="J33" i="5"/>
  <c r="F33" i="5"/>
  <c r="J23" i="5"/>
  <c r="F23" i="5"/>
  <c r="F13" i="5"/>
  <c r="F3" i="5"/>
  <c r="A73" i="5"/>
  <c r="A63" i="5"/>
  <c r="A53" i="5"/>
  <c r="A43" i="5"/>
  <c r="A3" i="5"/>
  <c r="A13" i="5"/>
  <c r="S9" i="4"/>
  <c r="S8" i="4"/>
  <c r="S7" i="4"/>
  <c r="S6" i="4"/>
  <c r="S5" i="4"/>
  <c r="S4" i="4"/>
  <c r="S3" i="4"/>
  <c r="S2" i="4"/>
  <c r="S10" i="4" s="1"/>
  <c r="S1" i="4"/>
  <c r="O63" i="4"/>
  <c r="K63" i="4"/>
  <c r="O53" i="4"/>
  <c r="K53" i="4"/>
  <c r="O43" i="4"/>
  <c r="K43" i="4"/>
  <c r="O33" i="4"/>
  <c r="K33" i="4"/>
  <c r="O23" i="4"/>
  <c r="K23" i="4"/>
  <c r="O13" i="4"/>
  <c r="K13" i="4"/>
  <c r="O3" i="4"/>
  <c r="K3" i="4"/>
  <c r="J113" i="4"/>
  <c r="F113" i="4"/>
  <c r="J103" i="4"/>
  <c r="F103" i="4"/>
  <c r="J93" i="4"/>
  <c r="F93" i="4"/>
  <c r="J83" i="4"/>
  <c r="F83" i="4"/>
  <c r="J73" i="4"/>
  <c r="F73" i="4"/>
  <c r="J63" i="4"/>
  <c r="F63" i="4"/>
  <c r="J53" i="4"/>
  <c r="F53" i="4"/>
  <c r="H48" i="4"/>
  <c r="H47" i="4"/>
  <c r="H46" i="4"/>
  <c r="H45" i="4"/>
  <c r="H44" i="4"/>
  <c r="F43" i="4" s="1"/>
  <c r="J43" i="4"/>
  <c r="H43" i="4"/>
  <c r="J42" i="4"/>
  <c r="J41" i="4"/>
  <c r="J33" i="4"/>
  <c r="F33" i="4"/>
  <c r="J23" i="4"/>
  <c r="F23" i="4"/>
  <c r="F13" i="4"/>
  <c r="F3" i="4"/>
  <c r="A73" i="4"/>
  <c r="A63" i="4"/>
  <c r="A53" i="4"/>
  <c r="A43" i="4"/>
  <c r="A13" i="4"/>
  <c r="A3" i="4"/>
  <c r="S9" i="3"/>
  <c r="S8" i="3"/>
  <c r="S7" i="3"/>
  <c r="S6" i="3"/>
  <c r="S5" i="3"/>
  <c r="S4" i="3"/>
  <c r="S3" i="3"/>
  <c r="S2" i="3"/>
  <c r="S1" i="3"/>
  <c r="S10" i="3" s="1"/>
  <c r="O63" i="3"/>
  <c r="K63" i="3"/>
  <c r="O53" i="3"/>
  <c r="K53" i="3"/>
  <c r="O43" i="3"/>
  <c r="K43" i="3"/>
  <c r="O33" i="3"/>
  <c r="K33" i="3"/>
  <c r="O23" i="3"/>
  <c r="K23" i="3"/>
  <c r="O13" i="3"/>
  <c r="K13" i="3"/>
  <c r="O3" i="3"/>
  <c r="K3" i="3"/>
  <c r="J113" i="3"/>
  <c r="F113" i="3"/>
  <c r="J103" i="3"/>
  <c r="F103" i="3"/>
  <c r="J93" i="3"/>
  <c r="F93" i="3"/>
  <c r="J83" i="3"/>
  <c r="F83" i="3"/>
  <c r="J73" i="3"/>
  <c r="F73" i="3"/>
  <c r="J63" i="3"/>
  <c r="F63" i="3"/>
  <c r="J53" i="3"/>
  <c r="F53" i="3"/>
  <c r="J43" i="3"/>
  <c r="F43" i="3"/>
  <c r="J33" i="3"/>
  <c r="F33" i="3"/>
  <c r="J23" i="3"/>
  <c r="F23" i="3"/>
  <c r="F13" i="3"/>
  <c r="F3" i="3"/>
  <c r="A73" i="3"/>
  <c r="A63" i="3"/>
  <c r="A53" i="3"/>
  <c r="A43" i="3"/>
  <c r="A33" i="3"/>
  <c r="A13" i="3"/>
  <c r="A3" i="3"/>
  <c r="S1" i="2"/>
  <c r="S9" i="2"/>
  <c r="S8" i="2"/>
  <c r="S7" i="2"/>
  <c r="S6" i="2"/>
  <c r="S5" i="2"/>
  <c r="S4" i="2"/>
  <c r="S3" i="2"/>
  <c r="S2" i="2"/>
  <c r="S10" i="2"/>
  <c r="S1" i="1"/>
  <c r="O63" i="2"/>
  <c r="K63" i="2"/>
  <c r="O53" i="2"/>
  <c r="K53" i="2"/>
  <c r="O43" i="2"/>
  <c r="K43" i="2"/>
  <c r="O33" i="2"/>
  <c r="K33" i="2"/>
  <c r="O23" i="2"/>
  <c r="K23" i="2"/>
  <c r="O13" i="2"/>
  <c r="K13" i="2"/>
  <c r="O3" i="2"/>
  <c r="K3" i="2"/>
  <c r="J113" i="2"/>
  <c r="F113" i="2"/>
  <c r="J103" i="2"/>
  <c r="F103" i="2"/>
  <c r="J93" i="2"/>
  <c r="F93" i="2"/>
  <c r="J83" i="2"/>
  <c r="F83" i="2"/>
  <c r="J73" i="2"/>
  <c r="F73" i="2"/>
  <c r="J63" i="2"/>
  <c r="F63" i="2"/>
  <c r="F53" i="2"/>
  <c r="J53" i="2"/>
  <c r="H48" i="2"/>
  <c r="H47" i="2"/>
  <c r="H46" i="2"/>
  <c r="H44" i="2"/>
  <c r="F43" i="2" s="1"/>
  <c r="J43" i="2"/>
  <c r="J33" i="2"/>
  <c r="F33" i="2"/>
  <c r="J23" i="2"/>
  <c r="F23" i="2"/>
  <c r="F13" i="2"/>
  <c r="F3" i="2"/>
  <c r="A73" i="2"/>
  <c r="A63" i="2"/>
  <c r="A53" i="2"/>
  <c r="A43" i="2"/>
  <c r="A33" i="2"/>
  <c r="A13" i="2"/>
  <c r="A3" i="2"/>
  <c r="S9" i="1"/>
  <c r="S8" i="1"/>
  <c r="S7" i="1"/>
  <c r="S6" i="1"/>
  <c r="S5" i="1"/>
  <c r="S3" i="1"/>
  <c r="S4" i="1"/>
  <c r="S2" i="1"/>
  <c r="S10" i="6" l="1"/>
  <c r="F43" i="6"/>
  <c r="S10" i="1"/>
</calcChain>
</file>

<file path=xl/sharedStrings.xml><?xml version="1.0" encoding="utf-8"?>
<sst xmlns="http://schemas.openxmlformats.org/spreadsheetml/2006/main" count="5324" uniqueCount="410">
  <si>
    <t>소흘읍</t>
    <phoneticPr fontId="2" type="noConversion"/>
  </si>
  <si>
    <t>0대</t>
    <phoneticPr fontId="2" type="noConversion"/>
  </si>
  <si>
    <t>여</t>
    <phoneticPr fontId="2" type="noConversion"/>
  </si>
  <si>
    <t>10대</t>
    <phoneticPr fontId="2" type="noConversion"/>
  </si>
  <si>
    <t>남</t>
    <phoneticPr fontId="2" type="noConversion"/>
  </si>
  <si>
    <t>20대</t>
    <phoneticPr fontId="2" type="noConversion"/>
  </si>
  <si>
    <t>30대</t>
    <phoneticPr fontId="2" type="noConversion"/>
  </si>
  <si>
    <t>40대</t>
    <phoneticPr fontId="2" type="noConversion"/>
  </si>
  <si>
    <t>50대</t>
    <phoneticPr fontId="2" type="noConversion"/>
  </si>
  <si>
    <t>60대</t>
    <phoneticPr fontId="2" type="noConversion"/>
  </si>
  <si>
    <t>70대</t>
    <phoneticPr fontId="2" type="noConversion"/>
  </si>
  <si>
    <t>80대</t>
    <phoneticPr fontId="2" type="noConversion"/>
  </si>
  <si>
    <t>90대</t>
    <phoneticPr fontId="2" type="noConversion"/>
  </si>
  <si>
    <t>포천동</t>
    <phoneticPr fontId="2" type="noConversion"/>
  </si>
  <si>
    <t>선단동</t>
    <phoneticPr fontId="2" type="noConversion"/>
  </si>
  <si>
    <t>신북면</t>
    <phoneticPr fontId="2" type="noConversion"/>
  </si>
  <si>
    <t>이동면</t>
    <phoneticPr fontId="2" type="noConversion"/>
  </si>
  <si>
    <t>군내면</t>
    <phoneticPr fontId="2" type="noConversion"/>
  </si>
  <si>
    <t>일동면</t>
    <phoneticPr fontId="2" type="noConversion"/>
  </si>
  <si>
    <t>가산면</t>
    <phoneticPr fontId="2" type="noConversion"/>
  </si>
  <si>
    <t>영중면</t>
    <phoneticPr fontId="2" type="noConversion"/>
  </si>
  <si>
    <t>영북면</t>
    <phoneticPr fontId="2" type="noConversion"/>
  </si>
  <si>
    <t>내촌면</t>
    <phoneticPr fontId="2" type="noConversion"/>
  </si>
  <si>
    <t>관인면</t>
    <phoneticPr fontId="2" type="noConversion"/>
  </si>
  <si>
    <t>화현면</t>
    <phoneticPr fontId="2" type="noConversion"/>
  </si>
  <si>
    <t>창수면</t>
    <phoneticPr fontId="2" type="noConversion"/>
  </si>
  <si>
    <t>60세이하</t>
    <phoneticPr fontId="2" type="noConversion"/>
  </si>
  <si>
    <t>60세이상</t>
    <phoneticPr fontId="2" type="noConversion"/>
  </si>
  <si>
    <t>이상/이하</t>
    <phoneticPr fontId="2" type="noConversion"/>
  </si>
  <si>
    <t>행정기관코드</t>
  </si>
  <si>
    <t>행정기관</t>
  </si>
  <si>
    <t>총 인구수</t>
  </si>
  <si>
    <t>연령구간인구수</t>
  </si>
  <si>
    <t>0~9세</t>
  </si>
  <si>
    <t>10~19세</t>
  </si>
  <si>
    <t>20~29세</t>
  </si>
  <si>
    <t>30~39세</t>
  </si>
  <si>
    <t>40~49세</t>
  </si>
  <si>
    <t>50~59세</t>
  </si>
  <si>
    <t>60~69세</t>
  </si>
  <si>
    <t>70~79세</t>
  </si>
  <si>
    <t>80~89세</t>
  </si>
  <si>
    <t>90~99세</t>
  </si>
  <si>
    <t>100세 이상</t>
  </si>
  <si>
    <t>남 인구수</t>
  </si>
  <si>
    <t>여 인구수</t>
  </si>
  <si>
    <t>4165000000</t>
  </si>
  <si>
    <t xml:space="preserve">경기도 포천시 </t>
  </si>
  <si>
    <t>8,113</t>
  </si>
  <si>
    <t>11,810</t>
  </si>
  <si>
    <t>18,053</t>
  </si>
  <si>
    <t>14,610</t>
  </si>
  <si>
    <t>19,779</t>
  </si>
  <si>
    <t>29,242</t>
  </si>
  <si>
    <t>26,849</t>
  </si>
  <si>
    <t>12,315</t>
  </si>
  <si>
    <t>6,922</t>
  </si>
  <si>
    <t>1,008</t>
  </si>
  <si>
    <t>37</t>
  </si>
  <si>
    <t>78,786</t>
  </si>
  <si>
    <t>4,165</t>
  </si>
  <si>
    <t>6,187</t>
  </si>
  <si>
    <t>10,450</t>
  </si>
  <si>
    <t>8,194</t>
  </si>
  <si>
    <t>10,638</t>
  </si>
  <si>
    <t>16,069</t>
  </si>
  <si>
    <t>14,560</t>
  </si>
  <si>
    <t>5,760</t>
  </si>
  <si>
    <t>2,503</t>
  </si>
  <si>
    <t>248</t>
  </si>
  <si>
    <t>12</t>
  </si>
  <si>
    <t>69,952</t>
  </si>
  <si>
    <t>3,948</t>
  </si>
  <si>
    <t>5,623</t>
  </si>
  <si>
    <t>7,603</t>
  </si>
  <si>
    <t>6,416</t>
  </si>
  <si>
    <t>9,141</t>
  </si>
  <si>
    <t>13,173</t>
  </si>
  <si>
    <t>12,289</t>
  </si>
  <si>
    <t>6,555</t>
  </si>
  <si>
    <t>4,419</t>
  </si>
  <si>
    <t>760</t>
  </si>
  <si>
    <t>25</t>
  </si>
  <si>
    <t>4165025000</t>
  </si>
  <si>
    <t>경기도 포천시 소흘읍</t>
  </si>
  <si>
    <t>23,198</t>
  </si>
  <si>
    <t>1,446</t>
  </si>
  <si>
    <t>2,564</t>
  </si>
  <si>
    <t>3,245</t>
  </si>
  <si>
    <t>2,292</t>
  </si>
  <si>
    <t>3,536</t>
  </si>
  <si>
    <t>4,902</t>
  </si>
  <si>
    <t>3,475</t>
  </si>
  <si>
    <t>1,206</t>
  </si>
  <si>
    <t>492</t>
  </si>
  <si>
    <t>38</t>
  </si>
  <si>
    <t>2</t>
  </si>
  <si>
    <t>22,307</t>
  </si>
  <si>
    <t>1,387</t>
  </si>
  <si>
    <t>2,331</t>
  </si>
  <si>
    <t>2,823</t>
  </si>
  <si>
    <t>2,163</t>
  </si>
  <si>
    <t>3,555</t>
  </si>
  <si>
    <t>4,406</t>
  </si>
  <si>
    <t>3,146</t>
  </si>
  <si>
    <t>1,412</t>
  </si>
  <si>
    <t>911</t>
  </si>
  <si>
    <t>165</t>
  </si>
  <si>
    <t>8</t>
  </si>
  <si>
    <t>4165031000</t>
  </si>
  <si>
    <t>경기도 포천시 군내면</t>
  </si>
  <si>
    <t>568</t>
  </si>
  <si>
    <t>1</t>
  </si>
  <si>
    <t>4,646</t>
  </si>
  <si>
    <t>285</t>
  </si>
  <si>
    <t>287</t>
  </si>
  <si>
    <t>542</t>
  </si>
  <si>
    <t>610</t>
  </si>
  <si>
    <t>618</t>
  </si>
  <si>
    <t>872</t>
  </si>
  <si>
    <t>910</t>
  </si>
  <si>
    <t>366</t>
  </si>
  <si>
    <t>142</t>
  </si>
  <si>
    <t>14</t>
  </si>
  <si>
    <t>0</t>
  </si>
  <si>
    <t>4,031</t>
  </si>
  <si>
    <t>283</t>
  </si>
  <si>
    <t>274</t>
  </si>
  <si>
    <t>399</t>
  </si>
  <si>
    <t>481</t>
  </si>
  <si>
    <t>713</t>
  </si>
  <si>
    <t>352</t>
  </si>
  <si>
    <t>268</t>
  </si>
  <si>
    <t>55</t>
  </si>
  <si>
    <t>4165032000</t>
  </si>
  <si>
    <t>경기도 포천시 내촌면</t>
  </si>
  <si>
    <t>94</t>
  </si>
  <si>
    <t>486</t>
  </si>
  <si>
    <t>2,658</t>
  </si>
  <si>
    <t>56</t>
  </si>
  <si>
    <t>98</t>
  </si>
  <si>
    <t>216</t>
  </si>
  <si>
    <t>319</t>
  </si>
  <si>
    <t>663</t>
  </si>
  <si>
    <t>666</t>
  </si>
  <si>
    <t>235</t>
  </si>
  <si>
    <t>120</t>
  </si>
  <si>
    <t>11</t>
  </si>
  <si>
    <t>1,922</t>
  </si>
  <si>
    <t>84</t>
  </si>
  <si>
    <t>158</t>
  </si>
  <si>
    <t>127</t>
  </si>
  <si>
    <t>178</t>
  </si>
  <si>
    <t>445</t>
  </si>
  <si>
    <t>449</t>
  </si>
  <si>
    <t>251</t>
  </si>
  <si>
    <t>163</t>
  </si>
  <si>
    <t>29</t>
  </si>
  <si>
    <t>4165033000</t>
  </si>
  <si>
    <t>경기도 포천시 가산면</t>
  </si>
  <si>
    <t>73</t>
  </si>
  <si>
    <t>4,466</t>
  </si>
  <si>
    <t>95</t>
  </si>
  <si>
    <t>199</t>
  </si>
  <si>
    <t>439</t>
  </si>
  <si>
    <t>390</t>
  </si>
  <si>
    <t>538</t>
  </si>
  <si>
    <t>1,139</t>
  </si>
  <si>
    <t>1,090</t>
  </si>
  <si>
    <t>373</t>
  </si>
  <si>
    <t>187</t>
  </si>
  <si>
    <t>15</t>
  </si>
  <si>
    <t>3,143</t>
  </si>
  <si>
    <t>101</t>
  </si>
  <si>
    <t>306</t>
  </si>
  <si>
    <t>233</t>
  </si>
  <si>
    <t>275</t>
  </si>
  <si>
    <t>686</t>
  </si>
  <si>
    <t>694</t>
  </si>
  <si>
    <t>334</t>
  </si>
  <si>
    <t>277</t>
  </si>
  <si>
    <t>58</t>
  </si>
  <si>
    <t>4165034000</t>
  </si>
  <si>
    <t>경기도 포천시 신북면</t>
  </si>
  <si>
    <t>1,438</t>
  </si>
  <si>
    <t>1,048</t>
  </si>
  <si>
    <t>5</t>
  </si>
  <si>
    <t>6,844</t>
  </si>
  <si>
    <t>318</t>
  </si>
  <si>
    <t>499</t>
  </si>
  <si>
    <t>875</t>
  </si>
  <si>
    <t>709</t>
  </si>
  <si>
    <t>854</t>
  </si>
  <si>
    <t>1,430</t>
  </si>
  <si>
    <t>1,413</t>
  </si>
  <si>
    <t>502</t>
  </si>
  <si>
    <t>27</t>
  </si>
  <si>
    <t>5,573</t>
  </si>
  <si>
    <t>280</t>
  </si>
  <si>
    <t>409</t>
  </si>
  <si>
    <t>563</t>
  </si>
  <si>
    <t>722</t>
  </si>
  <si>
    <t>1,015</t>
  </si>
  <si>
    <t>1,122</t>
  </si>
  <si>
    <t>546</t>
  </si>
  <si>
    <t>355</t>
  </si>
  <si>
    <t>71</t>
  </si>
  <si>
    <t>4</t>
  </si>
  <si>
    <t>4165035000</t>
  </si>
  <si>
    <t>경기도 포천시 창수면</t>
  </si>
  <si>
    <t>172</t>
  </si>
  <si>
    <t>118</t>
  </si>
  <si>
    <t>21</t>
  </si>
  <si>
    <t>1,183</t>
  </si>
  <si>
    <t>80</t>
  </si>
  <si>
    <t>110</t>
  </si>
  <si>
    <t>339</t>
  </si>
  <si>
    <t>160</t>
  </si>
  <si>
    <t>88</t>
  </si>
  <si>
    <t>932</t>
  </si>
  <si>
    <t>23</t>
  </si>
  <si>
    <t>54</t>
  </si>
  <si>
    <t>76</t>
  </si>
  <si>
    <t>147</t>
  </si>
  <si>
    <t>269</t>
  </si>
  <si>
    <t>125</t>
  </si>
  <si>
    <t>13</t>
  </si>
  <si>
    <t>4165036000</t>
  </si>
  <si>
    <t>경기도 포천시 영중면</t>
  </si>
  <si>
    <t>2,585</t>
  </si>
  <si>
    <t>82</t>
  </si>
  <si>
    <t>121</t>
  </si>
  <si>
    <t>236</t>
  </si>
  <si>
    <t>176</t>
  </si>
  <si>
    <t>296</t>
  </si>
  <si>
    <t>558</t>
  </si>
  <si>
    <t>662</t>
  </si>
  <si>
    <t>303</t>
  </si>
  <si>
    <t>132</t>
  </si>
  <si>
    <t>18</t>
  </si>
  <si>
    <t>2,179</t>
  </si>
  <si>
    <t>77</t>
  </si>
  <si>
    <t>108</t>
  </si>
  <si>
    <t>164</t>
  </si>
  <si>
    <t>113</t>
  </si>
  <si>
    <t>179</t>
  </si>
  <si>
    <t>392</t>
  </si>
  <si>
    <t>518</t>
  </si>
  <si>
    <t>354</t>
  </si>
  <si>
    <t>241</t>
  </si>
  <si>
    <t>32</t>
  </si>
  <si>
    <t>4165037000</t>
  </si>
  <si>
    <t>경기도 포천시 일동면</t>
  </si>
  <si>
    <t>673</t>
  </si>
  <si>
    <t>4,916</t>
  </si>
  <si>
    <t>238</t>
  </si>
  <si>
    <t>359</t>
  </si>
  <si>
    <t>582</t>
  </si>
  <si>
    <t>510</t>
  </si>
  <si>
    <t>824</t>
  </si>
  <si>
    <t>999</t>
  </si>
  <si>
    <t>495</t>
  </si>
  <si>
    <t>201</t>
  </si>
  <si>
    <t>34</t>
  </si>
  <si>
    <t>4,510</t>
  </si>
  <si>
    <t>217</t>
  </si>
  <si>
    <t>314</t>
  </si>
  <si>
    <t>503</t>
  </si>
  <si>
    <t>731</t>
  </si>
  <si>
    <t>971</t>
  </si>
  <si>
    <t>416</t>
  </si>
  <si>
    <t>83</t>
  </si>
  <si>
    <t>3</t>
  </si>
  <si>
    <t>4165038000</t>
  </si>
  <si>
    <t>경기도 포천시 이동면</t>
  </si>
  <si>
    <t>3,438</t>
  </si>
  <si>
    <t>253</t>
  </si>
  <si>
    <t>171</t>
  </si>
  <si>
    <t>606</t>
  </si>
  <si>
    <t>549</t>
  </si>
  <si>
    <t>371</t>
  </si>
  <si>
    <t>448</t>
  </si>
  <si>
    <t>588</t>
  </si>
  <si>
    <t>311</t>
  </si>
  <si>
    <t>131</t>
  </si>
  <si>
    <t>9</t>
  </si>
  <si>
    <t>2,829</t>
  </si>
  <si>
    <t>257</t>
  </si>
  <si>
    <t>181</t>
  </si>
  <si>
    <t>350</t>
  </si>
  <si>
    <t>526</t>
  </si>
  <si>
    <t>356</t>
  </si>
  <si>
    <t>222</t>
  </si>
  <si>
    <t>28</t>
  </si>
  <si>
    <t>4165039000</t>
  </si>
  <si>
    <t>경기도 포천시 영북면</t>
  </si>
  <si>
    <t>940</t>
  </si>
  <si>
    <t>4,438</t>
  </si>
  <si>
    <t>220</t>
  </si>
  <si>
    <t>672</t>
  </si>
  <si>
    <t>569</t>
  </si>
  <si>
    <t>484</t>
  </si>
  <si>
    <t>706</t>
  </si>
  <si>
    <t>810</t>
  </si>
  <si>
    <t>221</t>
  </si>
  <si>
    <t>3,777</t>
  </si>
  <si>
    <t>278</t>
  </si>
  <si>
    <t>224</t>
  </si>
  <si>
    <t>379</t>
  </si>
  <si>
    <t>348</t>
  </si>
  <si>
    <t>533</t>
  </si>
  <si>
    <t>765</t>
  </si>
  <si>
    <t>531</t>
  </si>
  <si>
    <t>370</t>
  </si>
  <si>
    <t>64</t>
  </si>
  <si>
    <t>4165040000</t>
  </si>
  <si>
    <t>경기도 포천시 관인면</t>
  </si>
  <si>
    <t>1,431</t>
  </si>
  <si>
    <t>156</t>
  </si>
  <si>
    <t>85</t>
  </si>
  <si>
    <t>137</t>
  </si>
  <si>
    <t>270</t>
  </si>
  <si>
    <t>215</t>
  </si>
  <si>
    <t>104</t>
  </si>
  <si>
    <t>1,300</t>
  </si>
  <si>
    <t>89</t>
  </si>
  <si>
    <t>243</t>
  </si>
  <si>
    <t>323</t>
  </si>
  <si>
    <t>249</t>
  </si>
  <si>
    <t>155</t>
  </si>
  <si>
    <t>24</t>
  </si>
  <si>
    <t>4165041000</t>
  </si>
  <si>
    <t>경기도 포천시 화현면</t>
  </si>
  <si>
    <t>1,436</t>
  </si>
  <si>
    <t>68</t>
  </si>
  <si>
    <t>184</t>
  </si>
  <si>
    <t>232</t>
  </si>
  <si>
    <t>321</t>
  </si>
  <si>
    <t>136</t>
  </si>
  <si>
    <t>6</t>
  </si>
  <si>
    <t>1,278</t>
  </si>
  <si>
    <t>75</t>
  </si>
  <si>
    <t>150</t>
  </si>
  <si>
    <t>140</t>
  </si>
  <si>
    <t>116</t>
  </si>
  <si>
    <t>19</t>
  </si>
  <si>
    <t>4165051000</t>
  </si>
  <si>
    <t>경기도 포천시 포천동</t>
  </si>
  <si>
    <t>9,571</t>
  </si>
  <si>
    <t>583</t>
  </si>
  <si>
    <t>1,372</t>
  </si>
  <si>
    <t>1,313</t>
  </si>
  <si>
    <t>1,918</t>
  </si>
  <si>
    <t>1,546</t>
  </si>
  <si>
    <t>590</t>
  </si>
  <si>
    <t>240</t>
  </si>
  <si>
    <t>20</t>
  </si>
  <si>
    <t>9,325</t>
  </si>
  <si>
    <t>580</t>
  </si>
  <si>
    <t>812</t>
  </si>
  <si>
    <t>1,153</t>
  </si>
  <si>
    <t>897</t>
  </si>
  <si>
    <t>1,368</t>
  </si>
  <si>
    <t>1,778</t>
  </si>
  <si>
    <t>773</t>
  </si>
  <si>
    <t>453</t>
  </si>
  <si>
    <t>70</t>
  </si>
  <si>
    <t>4165052000</t>
  </si>
  <si>
    <t>경기도 포천시 선단동</t>
  </si>
  <si>
    <t>7,976</t>
  </si>
  <si>
    <t>566</t>
  </si>
  <si>
    <t>1,161</t>
  </si>
  <si>
    <t>776</t>
  </si>
  <si>
    <t>1,224</t>
  </si>
  <si>
    <t>1,891</t>
  </si>
  <si>
    <t>1,362</t>
  </si>
  <si>
    <t>459</t>
  </si>
  <si>
    <t>16</t>
  </si>
  <si>
    <t>6,846</t>
  </si>
  <si>
    <t>537</t>
  </si>
  <si>
    <t>888</t>
  </si>
  <si>
    <t>991</t>
  </si>
  <si>
    <t>1,486</t>
  </si>
  <si>
    <t>1,104</t>
  </si>
  <si>
    <t>517</t>
  </si>
  <si>
    <t>347</t>
  </si>
  <si>
    <t>49</t>
  </si>
  <si>
    <t>※ 매월 말일자 통계 현황</t>
  </si>
  <si>
    <t>2021년11월</t>
  </si>
  <si>
    <t>계</t>
  </si>
  <si>
    <t>남</t>
  </si>
  <si>
    <t>여</t>
  </si>
  <si>
    <t>2-30대</t>
    <phoneticPr fontId="2" type="noConversion"/>
  </si>
  <si>
    <t>이상/전체</t>
    <phoneticPr fontId="2" type="noConversion"/>
  </si>
  <si>
    <t>2-30대/전체</t>
    <phoneticPr fontId="2" type="noConversion"/>
  </si>
  <si>
    <t>60세이상인구/전체인구</t>
    <phoneticPr fontId="2" type="noConversion"/>
  </si>
  <si>
    <t>60세이상사용자/전체사용자</t>
    <phoneticPr fontId="2" type="noConversion"/>
  </si>
  <si>
    <t>20-30대인구/전체인구</t>
    <phoneticPr fontId="2" type="noConversion"/>
  </si>
  <si>
    <t>2-30대사용자/전체사용자</t>
    <phoneticPr fontId="2" type="noConversion"/>
  </si>
  <si>
    <t>독거노인, 가족과 같이 사는 노인 비율</t>
    <phoneticPr fontId="2" type="noConversion"/>
  </si>
  <si>
    <t>포용본부 -&gt; 발급 방법 교육 진행</t>
    <phoneticPr fontId="2" type="noConversion"/>
  </si>
  <si>
    <t>특수한 경우와 수시 발급 사용 횟수 비교</t>
    <phoneticPr fontId="2" type="noConversion"/>
  </si>
  <si>
    <t>일반 발행과도 비교</t>
    <phoneticPr fontId="2" type="noConversion"/>
  </si>
  <si>
    <t>수시 정책 발행을 통한 연령대별 충전 횟수 비교</t>
    <phoneticPr fontId="2" type="noConversion"/>
  </si>
  <si>
    <t>세대당 인구</t>
    <phoneticPr fontId="2" type="noConversion"/>
  </si>
  <si>
    <t>1인가구 비</t>
    <phoneticPr fontId="2" type="noConversion"/>
  </si>
  <si>
    <t>60세이상사용자비/60세이상인구비</t>
    <phoneticPr fontId="2" type="noConversion"/>
  </si>
  <si>
    <t>2-30대사용자비/2-30대인구비</t>
    <phoneticPr fontId="2" type="noConversion"/>
  </si>
  <si>
    <t>60세이상사용자비/60세이상인구비</t>
  </si>
  <si>
    <t>세대당 인구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</si>
</sst>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3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소흘읍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CC-4AD4-A04A-782EA44030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CC-4AD4-A04A-782EA44030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6CC-4AD4-A04A-782EA44030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6CC-4AD4-A04A-782EA44030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6CC-4AD4-A04A-782EA44030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6CC-4AD4-A04A-782EA44030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6CC-4AD4-A04A-782EA44030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6CC-4AD4-A04A-782EA44030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6CC-4AD4-A04A-782EA44030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소흘읍!$R$1:$R$9</c:f>
              <c:strCache>
                <c:ptCount val="9"/>
                <c:pt idx="0">
                  <c:v>10대</c:v>
                </c:pt>
                <c:pt idx="1">
                  <c:v>20대</c:v>
                </c:pt>
                <c:pt idx="2">
                  <c:v>30대</c:v>
                </c:pt>
                <c:pt idx="3">
                  <c:v>40대</c:v>
                </c:pt>
                <c:pt idx="4">
                  <c:v>50대</c:v>
                </c:pt>
                <c:pt idx="5">
                  <c:v>60대</c:v>
                </c:pt>
                <c:pt idx="6">
                  <c:v>70대</c:v>
                </c:pt>
                <c:pt idx="7">
                  <c:v>80대</c:v>
                </c:pt>
                <c:pt idx="8">
                  <c:v>90대</c:v>
                </c:pt>
              </c:strCache>
            </c:strRef>
          </c:cat>
          <c:val>
            <c:numRef>
              <c:f>소흘읍!$S$1:$S$9</c:f>
              <c:numCache>
                <c:formatCode>General</c:formatCode>
                <c:ptCount val="9"/>
                <c:pt idx="0">
                  <c:v>520</c:v>
                </c:pt>
                <c:pt idx="1">
                  <c:v>13435</c:v>
                </c:pt>
                <c:pt idx="2">
                  <c:v>11232</c:v>
                </c:pt>
                <c:pt idx="3">
                  <c:v>18747</c:v>
                </c:pt>
                <c:pt idx="4">
                  <c:v>16898</c:v>
                </c:pt>
                <c:pt idx="5">
                  <c:v>6401</c:v>
                </c:pt>
                <c:pt idx="6">
                  <c:v>1077</c:v>
                </c:pt>
                <c:pt idx="7">
                  <c:v>180</c:v>
                </c:pt>
                <c:pt idx="8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19-44AF-9801-7FA81D711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133989501312337"/>
          <c:y val="0.88515943899451432"/>
          <c:w val="0.51870909886264205"/>
          <c:h val="0.101557827565367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영북면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0B9-4A98-94EA-5C13650460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B9-4A98-94EA-5C13650460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0B9-4A98-94EA-5C136504607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0B9-4A98-94EA-5C136504607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0B9-4A98-94EA-5C136504607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0B9-4A98-94EA-5C136504607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0B9-4A98-94EA-5C136504607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0B9-4A98-94EA-5C136504607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0B9-4A98-94EA-5C1365046078}"/>
              </c:ext>
            </c:extLst>
          </c:dPt>
          <c:cat>
            <c:strRef>
              <c:f>영북면!$R$1:$R$9</c:f>
              <c:strCache>
                <c:ptCount val="9"/>
                <c:pt idx="0">
                  <c:v>10대</c:v>
                </c:pt>
                <c:pt idx="1">
                  <c:v>20대</c:v>
                </c:pt>
                <c:pt idx="2">
                  <c:v>30대</c:v>
                </c:pt>
                <c:pt idx="3">
                  <c:v>40대</c:v>
                </c:pt>
                <c:pt idx="4">
                  <c:v>50대</c:v>
                </c:pt>
                <c:pt idx="5">
                  <c:v>60대</c:v>
                </c:pt>
                <c:pt idx="6">
                  <c:v>70대</c:v>
                </c:pt>
                <c:pt idx="7">
                  <c:v>80대</c:v>
                </c:pt>
                <c:pt idx="8">
                  <c:v>90대</c:v>
                </c:pt>
              </c:strCache>
            </c:strRef>
          </c:cat>
          <c:val>
            <c:numRef>
              <c:f>영북면!$S$1:$S$9</c:f>
              <c:numCache>
                <c:formatCode>General</c:formatCode>
                <c:ptCount val="9"/>
                <c:pt idx="0">
                  <c:v>28</c:v>
                </c:pt>
                <c:pt idx="1">
                  <c:v>1618</c:v>
                </c:pt>
                <c:pt idx="2">
                  <c:v>2912</c:v>
                </c:pt>
                <c:pt idx="3">
                  <c:v>2478</c:v>
                </c:pt>
                <c:pt idx="4">
                  <c:v>1798</c:v>
                </c:pt>
                <c:pt idx="5">
                  <c:v>965</c:v>
                </c:pt>
                <c:pt idx="6">
                  <c:v>224</c:v>
                </c:pt>
                <c:pt idx="7">
                  <c:v>68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3-4FC3-87C8-E9991182D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내촌면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730-440F-9EFF-BBF9E99EA0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730-440F-9EFF-BBF9E99EA0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730-440F-9EFF-BBF9E99EA0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730-440F-9EFF-BBF9E99EA03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730-440F-9EFF-BBF9E99EA03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730-440F-9EFF-BBF9E99EA03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730-440F-9EFF-BBF9E99EA03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730-440F-9EFF-BBF9E99EA03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730-440F-9EFF-BBF9E99EA034}"/>
              </c:ext>
            </c:extLst>
          </c:dPt>
          <c:cat>
            <c:strRef>
              <c:f>내촌면!$R$1:$R$9</c:f>
              <c:strCache>
                <c:ptCount val="9"/>
                <c:pt idx="0">
                  <c:v>10대</c:v>
                </c:pt>
                <c:pt idx="1">
                  <c:v>20대</c:v>
                </c:pt>
                <c:pt idx="2">
                  <c:v>30대</c:v>
                </c:pt>
                <c:pt idx="3">
                  <c:v>40대</c:v>
                </c:pt>
                <c:pt idx="4">
                  <c:v>50대</c:v>
                </c:pt>
                <c:pt idx="5">
                  <c:v>60대</c:v>
                </c:pt>
                <c:pt idx="6">
                  <c:v>70대</c:v>
                </c:pt>
                <c:pt idx="7">
                  <c:v>80대</c:v>
                </c:pt>
                <c:pt idx="8">
                  <c:v>90대</c:v>
                </c:pt>
              </c:strCache>
            </c:strRef>
          </c:cat>
          <c:val>
            <c:numRef>
              <c:f>내촌면!$S$1:$S$9</c:f>
              <c:numCache>
                <c:formatCode>General</c:formatCode>
                <c:ptCount val="9"/>
                <c:pt idx="0">
                  <c:v>42</c:v>
                </c:pt>
                <c:pt idx="1">
                  <c:v>719</c:v>
                </c:pt>
                <c:pt idx="2">
                  <c:v>645</c:v>
                </c:pt>
                <c:pt idx="3">
                  <c:v>770</c:v>
                </c:pt>
                <c:pt idx="4">
                  <c:v>980</c:v>
                </c:pt>
                <c:pt idx="5">
                  <c:v>589</c:v>
                </c:pt>
                <c:pt idx="6">
                  <c:v>130</c:v>
                </c:pt>
                <c:pt idx="7">
                  <c:v>15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4F-4755-B50C-F28900B94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관인면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04-4E49-90CD-035DBB3DDB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04-4E49-90CD-035DBB3DDBD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F04-4E49-90CD-035DBB3DDBD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F04-4E49-90CD-035DBB3DDBD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F04-4E49-90CD-035DBB3DDBD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F04-4E49-90CD-035DBB3DDBD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F04-4E49-90CD-035DBB3DDBD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F04-4E49-90CD-035DBB3DDBD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F04-4E49-90CD-035DBB3DDBD9}"/>
              </c:ext>
            </c:extLst>
          </c:dPt>
          <c:cat>
            <c:strRef>
              <c:f>관인면!$R$1:$R$9</c:f>
              <c:strCache>
                <c:ptCount val="9"/>
                <c:pt idx="0">
                  <c:v>10대</c:v>
                </c:pt>
                <c:pt idx="1">
                  <c:v>20대</c:v>
                </c:pt>
                <c:pt idx="2">
                  <c:v>30대</c:v>
                </c:pt>
                <c:pt idx="3">
                  <c:v>40대</c:v>
                </c:pt>
                <c:pt idx="4">
                  <c:v>50대</c:v>
                </c:pt>
                <c:pt idx="5">
                  <c:v>60대</c:v>
                </c:pt>
                <c:pt idx="6">
                  <c:v>70대</c:v>
                </c:pt>
                <c:pt idx="7">
                  <c:v>80대</c:v>
                </c:pt>
                <c:pt idx="8">
                  <c:v>90대</c:v>
                </c:pt>
              </c:strCache>
            </c:strRef>
          </c:cat>
          <c:val>
            <c:numRef>
              <c:f>관인면!$S$1:$S$9</c:f>
              <c:numCache>
                <c:formatCode>General</c:formatCode>
                <c:ptCount val="9"/>
                <c:pt idx="0">
                  <c:v>19</c:v>
                </c:pt>
                <c:pt idx="1">
                  <c:v>325</c:v>
                </c:pt>
                <c:pt idx="2">
                  <c:v>231</c:v>
                </c:pt>
                <c:pt idx="3">
                  <c:v>330</c:v>
                </c:pt>
                <c:pt idx="4">
                  <c:v>489</c:v>
                </c:pt>
                <c:pt idx="5">
                  <c:v>197</c:v>
                </c:pt>
                <c:pt idx="6">
                  <c:v>47</c:v>
                </c:pt>
                <c:pt idx="7">
                  <c:v>14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C-4CE7-9215-068E944CA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창수면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69-47D3-993B-7B6ED7D26E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69-47D3-993B-7B6ED7D26E1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69-47D3-993B-7B6ED7D26E1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869-47D3-993B-7B6ED7D26E1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869-47D3-993B-7B6ED7D26E1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869-47D3-993B-7B6ED7D26E1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869-47D3-993B-7B6ED7D26E1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869-47D3-993B-7B6ED7D26E1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869-47D3-993B-7B6ED7D26E18}"/>
              </c:ext>
            </c:extLst>
          </c:dPt>
          <c:cat>
            <c:strRef>
              <c:f>창수면!$R$1:$R$9</c:f>
              <c:strCache>
                <c:ptCount val="9"/>
                <c:pt idx="0">
                  <c:v>10대</c:v>
                </c:pt>
                <c:pt idx="1">
                  <c:v>20대</c:v>
                </c:pt>
                <c:pt idx="2">
                  <c:v>30대</c:v>
                </c:pt>
                <c:pt idx="3">
                  <c:v>40대</c:v>
                </c:pt>
                <c:pt idx="4">
                  <c:v>50대</c:v>
                </c:pt>
                <c:pt idx="5">
                  <c:v>60대</c:v>
                </c:pt>
                <c:pt idx="6">
                  <c:v>70대</c:v>
                </c:pt>
                <c:pt idx="7">
                  <c:v>80대</c:v>
                </c:pt>
                <c:pt idx="8">
                  <c:v>90대</c:v>
                </c:pt>
              </c:strCache>
            </c:strRef>
          </c:cat>
          <c:val>
            <c:numRef>
              <c:f>창수면!$S$1:$S$9</c:f>
              <c:numCache>
                <c:formatCode>General</c:formatCode>
                <c:ptCount val="9"/>
                <c:pt idx="0">
                  <c:v>12</c:v>
                </c:pt>
                <c:pt idx="1">
                  <c:v>278</c:v>
                </c:pt>
                <c:pt idx="2">
                  <c:v>240</c:v>
                </c:pt>
                <c:pt idx="3">
                  <c:v>321</c:v>
                </c:pt>
                <c:pt idx="4">
                  <c:v>405</c:v>
                </c:pt>
                <c:pt idx="5">
                  <c:v>212</c:v>
                </c:pt>
                <c:pt idx="6">
                  <c:v>31</c:v>
                </c:pt>
                <c:pt idx="7">
                  <c:v>11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9A-4402-B524-5E4E698C9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화현면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79-43EF-99F9-090149292A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79-43EF-99F9-090149292A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79-43EF-99F9-090149292A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679-43EF-99F9-090149292A6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679-43EF-99F9-090149292A6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679-43EF-99F9-090149292A6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679-43EF-99F9-090149292A6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679-43EF-99F9-090149292A6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679-43EF-99F9-090149292A68}"/>
              </c:ext>
            </c:extLst>
          </c:dPt>
          <c:cat>
            <c:strRef>
              <c:f>화현면!$R$1:$R$9</c:f>
              <c:strCache>
                <c:ptCount val="9"/>
                <c:pt idx="0">
                  <c:v>10대</c:v>
                </c:pt>
                <c:pt idx="1">
                  <c:v>20대</c:v>
                </c:pt>
                <c:pt idx="2">
                  <c:v>30대</c:v>
                </c:pt>
                <c:pt idx="3">
                  <c:v>40대</c:v>
                </c:pt>
                <c:pt idx="4">
                  <c:v>50대</c:v>
                </c:pt>
                <c:pt idx="5">
                  <c:v>60대</c:v>
                </c:pt>
                <c:pt idx="6">
                  <c:v>70대</c:v>
                </c:pt>
                <c:pt idx="7">
                  <c:v>80대</c:v>
                </c:pt>
                <c:pt idx="8">
                  <c:v>90대</c:v>
                </c:pt>
              </c:strCache>
            </c:strRef>
          </c:cat>
          <c:val>
            <c:numRef>
              <c:f>화현면!$S$1:$S$9</c:f>
              <c:numCache>
                <c:formatCode>General</c:formatCode>
                <c:ptCount val="9"/>
                <c:pt idx="0">
                  <c:v>29</c:v>
                </c:pt>
                <c:pt idx="1">
                  <c:v>451</c:v>
                </c:pt>
                <c:pt idx="2">
                  <c:v>1112</c:v>
                </c:pt>
                <c:pt idx="3">
                  <c:v>740</c:v>
                </c:pt>
                <c:pt idx="4">
                  <c:v>486</c:v>
                </c:pt>
                <c:pt idx="5">
                  <c:v>263</c:v>
                </c:pt>
                <c:pt idx="6">
                  <c:v>68</c:v>
                </c:pt>
                <c:pt idx="7">
                  <c:v>17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9D-4204-AE87-CA564EDA7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포천동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96D-4C98-9AEC-A4305CD91E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96D-4C98-9AEC-A4305CD91EE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96D-4C98-9AEC-A4305CD91EE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96D-4C98-9AEC-A4305CD91EE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96D-4C98-9AEC-A4305CD91EE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96D-4C98-9AEC-A4305CD91EE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96D-4C98-9AEC-A4305CD91EE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96D-4C98-9AEC-A4305CD91EE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96D-4C98-9AEC-A4305CD91EEB}"/>
              </c:ext>
            </c:extLst>
          </c:dPt>
          <c:cat>
            <c:strRef>
              <c:f>포천동!$R$1:$R$9</c:f>
              <c:strCache>
                <c:ptCount val="9"/>
                <c:pt idx="0">
                  <c:v>10대</c:v>
                </c:pt>
                <c:pt idx="1">
                  <c:v>20대</c:v>
                </c:pt>
                <c:pt idx="2">
                  <c:v>30대</c:v>
                </c:pt>
                <c:pt idx="3">
                  <c:v>40대</c:v>
                </c:pt>
                <c:pt idx="4">
                  <c:v>50대</c:v>
                </c:pt>
                <c:pt idx="5">
                  <c:v>60대</c:v>
                </c:pt>
                <c:pt idx="6">
                  <c:v>70대</c:v>
                </c:pt>
                <c:pt idx="7">
                  <c:v>80대</c:v>
                </c:pt>
                <c:pt idx="8">
                  <c:v>90대</c:v>
                </c:pt>
              </c:strCache>
            </c:strRef>
          </c:cat>
          <c:val>
            <c:numRef>
              <c:f>포천동!$S$1:$S$9</c:f>
              <c:numCache>
                <c:formatCode>General</c:formatCode>
                <c:ptCount val="9"/>
                <c:pt idx="0">
                  <c:v>241</c:v>
                </c:pt>
                <c:pt idx="1">
                  <c:v>6140</c:v>
                </c:pt>
                <c:pt idx="2">
                  <c:v>6936</c:v>
                </c:pt>
                <c:pt idx="3">
                  <c:v>9320</c:v>
                </c:pt>
                <c:pt idx="4">
                  <c:v>9568</c:v>
                </c:pt>
                <c:pt idx="5">
                  <c:v>3622</c:v>
                </c:pt>
                <c:pt idx="6">
                  <c:v>590</c:v>
                </c:pt>
                <c:pt idx="7">
                  <c:v>142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9-42CE-AF22-1FA8A3526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선단동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A6-46C8-9066-417B8480D1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A6-46C8-9066-417B8480D1E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A6-46C8-9066-417B8480D1E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6A6-46C8-9066-417B8480D1E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6A6-46C8-9066-417B8480D1E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6A6-46C8-9066-417B8480D1E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6A6-46C8-9066-417B8480D1E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6A6-46C8-9066-417B8480D1E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6A6-46C8-9066-417B8480D1EE}"/>
              </c:ext>
            </c:extLst>
          </c:dPt>
          <c:cat>
            <c:strRef>
              <c:f>선단동!$R$1:$R$9</c:f>
              <c:strCache>
                <c:ptCount val="9"/>
                <c:pt idx="0">
                  <c:v>10대</c:v>
                </c:pt>
                <c:pt idx="1">
                  <c:v>20대</c:v>
                </c:pt>
                <c:pt idx="2">
                  <c:v>30대</c:v>
                </c:pt>
                <c:pt idx="3">
                  <c:v>40대</c:v>
                </c:pt>
                <c:pt idx="4">
                  <c:v>50대</c:v>
                </c:pt>
                <c:pt idx="5">
                  <c:v>60대</c:v>
                </c:pt>
                <c:pt idx="6">
                  <c:v>70대</c:v>
                </c:pt>
                <c:pt idx="7">
                  <c:v>80대</c:v>
                </c:pt>
                <c:pt idx="8">
                  <c:v>90대</c:v>
                </c:pt>
              </c:strCache>
            </c:strRef>
          </c:cat>
          <c:val>
            <c:numRef>
              <c:f>선단동!$S$1:$S$9</c:f>
              <c:numCache>
                <c:formatCode>General</c:formatCode>
                <c:ptCount val="9"/>
                <c:pt idx="0">
                  <c:v>161</c:v>
                </c:pt>
                <c:pt idx="1">
                  <c:v>4545</c:v>
                </c:pt>
                <c:pt idx="2">
                  <c:v>3478</c:v>
                </c:pt>
                <c:pt idx="3">
                  <c:v>4472</c:v>
                </c:pt>
                <c:pt idx="4">
                  <c:v>5061</c:v>
                </c:pt>
                <c:pt idx="5">
                  <c:v>2044</c:v>
                </c:pt>
                <c:pt idx="6">
                  <c:v>306</c:v>
                </c:pt>
                <c:pt idx="7">
                  <c:v>46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E4-48DF-82D2-208442BEF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신북면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066-4859-AEB9-AFCAA8FBDF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066-4859-AEB9-AFCAA8FBDF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066-4859-AEB9-AFCAA8FBDF7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066-4859-AEB9-AFCAA8FBDF7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066-4859-AEB9-AFCAA8FBDF7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066-4859-AEB9-AFCAA8FBDF7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066-4859-AEB9-AFCAA8FBDF7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066-4859-AEB9-AFCAA8FBDF7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066-4859-AEB9-AFCAA8FBDF7E}"/>
              </c:ext>
            </c:extLst>
          </c:dPt>
          <c:cat>
            <c:strRef>
              <c:f>신북면!$R$1:$R$9</c:f>
              <c:strCache>
                <c:ptCount val="9"/>
                <c:pt idx="0">
                  <c:v>10대</c:v>
                </c:pt>
                <c:pt idx="1">
                  <c:v>20대</c:v>
                </c:pt>
                <c:pt idx="2">
                  <c:v>30대</c:v>
                </c:pt>
                <c:pt idx="3">
                  <c:v>40대</c:v>
                </c:pt>
                <c:pt idx="4">
                  <c:v>50대</c:v>
                </c:pt>
                <c:pt idx="5">
                  <c:v>60대</c:v>
                </c:pt>
                <c:pt idx="6">
                  <c:v>70대</c:v>
                </c:pt>
                <c:pt idx="7">
                  <c:v>80대</c:v>
                </c:pt>
                <c:pt idx="8">
                  <c:v>90대</c:v>
                </c:pt>
              </c:strCache>
            </c:strRef>
          </c:cat>
          <c:val>
            <c:numRef>
              <c:f>신북면!$S$1:$S$9</c:f>
              <c:numCache>
                <c:formatCode>General</c:formatCode>
                <c:ptCount val="9"/>
                <c:pt idx="0">
                  <c:v>115</c:v>
                </c:pt>
                <c:pt idx="1">
                  <c:v>2515</c:v>
                </c:pt>
                <c:pt idx="2">
                  <c:v>3246</c:v>
                </c:pt>
                <c:pt idx="3">
                  <c:v>3933</c:v>
                </c:pt>
                <c:pt idx="4">
                  <c:v>3489</c:v>
                </c:pt>
                <c:pt idx="5">
                  <c:v>1823</c:v>
                </c:pt>
                <c:pt idx="6">
                  <c:v>286</c:v>
                </c:pt>
                <c:pt idx="7">
                  <c:v>53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C-4A3D-AEAB-2F489AF5F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이동면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250-4958-9DC4-CD836907EF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250-4958-9DC4-CD836907EF5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250-4958-9DC4-CD836907EF5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250-4958-9DC4-CD836907EF5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250-4958-9DC4-CD836907EF5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250-4958-9DC4-CD836907EF5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250-4958-9DC4-CD836907EF5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250-4958-9DC4-CD836907EF5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250-4958-9DC4-CD836907EF54}"/>
              </c:ext>
            </c:extLst>
          </c:dPt>
          <c:cat>
            <c:strRef>
              <c:f>이동면!$R$1:$R$9</c:f>
              <c:strCache>
                <c:ptCount val="9"/>
                <c:pt idx="0">
                  <c:v>10대</c:v>
                </c:pt>
                <c:pt idx="1">
                  <c:v>20대</c:v>
                </c:pt>
                <c:pt idx="2">
                  <c:v>30대</c:v>
                </c:pt>
                <c:pt idx="3">
                  <c:v>40대</c:v>
                </c:pt>
                <c:pt idx="4">
                  <c:v>50대</c:v>
                </c:pt>
                <c:pt idx="5">
                  <c:v>60대</c:v>
                </c:pt>
                <c:pt idx="6">
                  <c:v>70대</c:v>
                </c:pt>
                <c:pt idx="7">
                  <c:v>80대</c:v>
                </c:pt>
                <c:pt idx="8">
                  <c:v>90대</c:v>
                </c:pt>
              </c:strCache>
            </c:strRef>
          </c:cat>
          <c:val>
            <c:numRef>
              <c:f>이동면!$S$1:$S$9</c:f>
              <c:numCache>
                <c:formatCode>General</c:formatCode>
                <c:ptCount val="9"/>
                <c:pt idx="0">
                  <c:v>30</c:v>
                </c:pt>
                <c:pt idx="1">
                  <c:v>1252</c:v>
                </c:pt>
                <c:pt idx="2">
                  <c:v>2549</c:v>
                </c:pt>
                <c:pt idx="3">
                  <c:v>1983</c:v>
                </c:pt>
                <c:pt idx="4">
                  <c:v>991</c:v>
                </c:pt>
                <c:pt idx="5">
                  <c:v>743</c:v>
                </c:pt>
                <c:pt idx="6">
                  <c:v>161</c:v>
                </c:pt>
                <c:pt idx="7">
                  <c:v>19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4-4CD6-95E9-60C4A83C4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군내면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5D9-45EA-8F06-82F62FC1AF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5D9-45EA-8F06-82F62FC1AF9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5D9-45EA-8F06-82F62FC1AF9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5D9-45EA-8F06-82F62FC1AF9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5D9-45EA-8F06-82F62FC1AF9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5D9-45EA-8F06-82F62FC1AF9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5D9-45EA-8F06-82F62FC1AF9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5D9-45EA-8F06-82F62FC1AF9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5D9-45EA-8F06-82F62FC1AF99}"/>
              </c:ext>
            </c:extLst>
          </c:dPt>
          <c:cat>
            <c:strRef>
              <c:f>군내면!$R$1:$R$9</c:f>
              <c:strCache>
                <c:ptCount val="9"/>
                <c:pt idx="0">
                  <c:v>10대</c:v>
                </c:pt>
                <c:pt idx="1">
                  <c:v>20대</c:v>
                </c:pt>
                <c:pt idx="2">
                  <c:v>30대</c:v>
                </c:pt>
                <c:pt idx="3">
                  <c:v>40대</c:v>
                </c:pt>
                <c:pt idx="4">
                  <c:v>50대</c:v>
                </c:pt>
                <c:pt idx="5">
                  <c:v>60대</c:v>
                </c:pt>
                <c:pt idx="6">
                  <c:v>70대</c:v>
                </c:pt>
                <c:pt idx="7">
                  <c:v>80대</c:v>
                </c:pt>
                <c:pt idx="8">
                  <c:v>90대</c:v>
                </c:pt>
              </c:strCache>
            </c:strRef>
          </c:cat>
          <c:val>
            <c:numRef>
              <c:f>군내면!$S$1:$S$9</c:f>
              <c:numCache>
                <c:formatCode>General</c:formatCode>
                <c:ptCount val="9"/>
                <c:pt idx="0">
                  <c:v>83</c:v>
                </c:pt>
                <c:pt idx="1">
                  <c:v>2075</c:v>
                </c:pt>
                <c:pt idx="2">
                  <c:v>3600</c:v>
                </c:pt>
                <c:pt idx="3">
                  <c:v>3658</c:v>
                </c:pt>
                <c:pt idx="4">
                  <c:v>2941</c:v>
                </c:pt>
                <c:pt idx="5">
                  <c:v>1127</c:v>
                </c:pt>
                <c:pt idx="6">
                  <c:v>267</c:v>
                </c:pt>
                <c:pt idx="7">
                  <c:v>69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6C-4F27-B305-CDBD160DD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일동면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770-40F5-8F46-986EC9D7BD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770-40F5-8F46-986EC9D7BD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770-40F5-8F46-986EC9D7BDD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770-40F5-8F46-986EC9D7BDD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770-40F5-8F46-986EC9D7BDD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770-40F5-8F46-986EC9D7BDD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770-40F5-8F46-986EC9D7BDD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770-40F5-8F46-986EC9D7BDD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770-40F5-8F46-986EC9D7BDDB}"/>
              </c:ext>
            </c:extLst>
          </c:dPt>
          <c:cat>
            <c:strRef>
              <c:f>일동면!$R$1:$R$9</c:f>
              <c:strCache>
                <c:ptCount val="9"/>
                <c:pt idx="0">
                  <c:v>10대</c:v>
                </c:pt>
                <c:pt idx="1">
                  <c:v>20대</c:v>
                </c:pt>
                <c:pt idx="2">
                  <c:v>30대</c:v>
                </c:pt>
                <c:pt idx="3">
                  <c:v>40대</c:v>
                </c:pt>
                <c:pt idx="4">
                  <c:v>50대</c:v>
                </c:pt>
                <c:pt idx="5">
                  <c:v>60대</c:v>
                </c:pt>
                <c:pt idx="6">
                  <c:v>70대</c:v>
                </c:pt>
                <c:pt idx="7">
                  <c:v>80대</c:v>
                </c:pt>
                <c:pt idx="8">
                  <c:v>90대</c:v>
                </c:pt>
              </c:strCache>
            </c:strRef>
          </c:cat>
          <c:val>
            <c:numRef>
              <c:f>일동면!$S$1:$S$9</c:f>
              <c:numCache>
                <c:formatCode>General</c:formatCode>
                <c:ptCount val="9"/>
                <c:pt idx="0">
                  <c:v>35</c:v>
                </c:pt>
                <c:pt idx="1">
                  <c:v>1649</c:v>
                </c:pt>
                <c:pt idx="2">
                  <c:v>1822</c:v>
                </c:pt>
                <c:pt idx="3">
                  <c:v>2818</c:v>
                </c:pt>
                <c:pt idx="4">
                  <c:v>2559</c:v>
                </c:pt>
                <c:pt idx="5">
                  <c:v>1357</c:v>
                </c:pt>
                <c:pt idx="6">
                  <c:v>289</c:v>
                </c:pt>
                <c:pt idx="7">
                  <c:v>34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0D-4B39-991D-79457F64D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가산면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67-4749-B69A-65E302072F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67-4749-B69A-65E302072F5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B67-4749-B69A-65E302072F5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B67-4749-B69A-65E302072F5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B67-4749-B69A-65E302072F5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B67-4749-B69A-65E302072F5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B67-4749-B69A-65E302072F5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B67-4749-B69A-65E302072F5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B67-4749-B69A-65E302072F53}"/>
              </c:ext>
            </c:extLst>
          </c:dPt>
          <c:cat>
            <c:strRef>
              <c:f>가산면!$R$1:$R$9</c:f>
              <c:strCache>
                <c:ptCount val="9"/>
                <c:pt idx="0">
                  <c:v>10대</c:v>
                </c:pt>
                <c:pt idx="1">
                  <c:v>20대</c:v>
                </c:pt>
                <c:pt idx="2">
                  <c:v>30대</c:v>
                </c:pt>
                <c:pt idx="3">
                  <c:v>40대</c:v>
                </c:pt>
                <c:pt idx="4">
                  <c:v>50대</c:v>
                </c:pt>
                <c:pt idx="5">
                  <c:v>60대</c:v>
                </c:pt>
                <c:pt idx="6">
                  <c:v>70대</c:v>
                </c:pt>
                <c:pt idx="7">
                  <c:v>80대</c:v>
                </c:pt>
                <c:pt idx="8">
                  <c:v>90대</c:v>
                </c:pt>
              </c:strCache>
            </c:strRef>
          </c:cat>
          <c:val>
            <c:numRef>
              <c:f>가산면!$S$1:$S$9</c:f>
              <c:numCache>
                <c:formatCode>General</c:formatCode>
                <c:ptCount val="9"/>
                <c:pt idx="0">
                  <c:v>61</c:v>
                </c:pt>
                <c:pt idx="1">
                  <c:v>1527</c:v>
                </c:pt>
                <c:pt idx="2">
                  <c:v>1534</c:v>
                </c:pt>
                <c:pt idx="3">
                  <c:v>1895</c:v>
                </c:pt>
                <c:pt idx="4">
                  <c:v>2323</c:v>
                </c:pt>
                <c:pt idx="5">
                  <c:v>1045</c:v>
                </c:pt>
                <c:pt idx="6">
                  <c:v>129</c:v>
                </c:pt>
                <c:pt idx="7">
                  <c:v>48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42-4D3F-906C-89DE1C213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영중면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D7-44FE-B29A-18F08B502F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D7-44FE-B29A-18F08B502F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D7-44FE-B29A-18F08B502F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D7-44FE-B29A-18F08B502FF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DD7-44FE-B29A-18F08B502FF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DD7-44FE-B29A-18F08B502FF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DD7-44FE-B29A-18F08B502FF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DD7-44FE-B29A-18F08B502FF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DD7-44FE-B29A-18F08B502FFE}"/>
              </c:ext>
            </c:extLst>
          </c:dPt>
          <c:cat>
            <c:strRef>
              <c:f>영중면!$R$1:$R$9</c:f>
              <c:strCache>
                <c:ptCount val="9"/>
                <c:pt idx="0">
                  <c:v>10대</c:v>
                </c:pt>
                <c:pt idx="1">
                  <c:v>20대</c:v>
                </c:pt>
                <c:pt idx="2">
                  <c:v>30대</c:v>
                </c:pt>
                <c:pt idx="3">
                  <c:v>40대</c:v>
                </c:pt>
                <c:pt idx="4">
                  <c:v>50대</c:v>
                </c:pt>
                <c:pt idx="5">
                  <c:v>60대</c:v>
                </c:pt>
                <c:pt idx="6">
                  <c:v>70대</c:v>
                </c:pt>
                <c:pt idx="7">
                  <c:v>80대</c:v>
                </c:pt>
                <c:pt idx="8">
                  <c:v>90대</c:v>
                </c:pt>
              </c:strCache>
            </c:strRef>
          </c:cat>
          <c:val>
            <c:numRef>
              <c:f>영중면!$S$1:$S$9</c:f>
              <c:numCache>
                <c:formatCode>General</c:formatCode>
                <c:ptCount val="9"/>
                <c:pt idx="0">
                  <c:v>25</c:v>
                </c:pt>
                <c:pt idx="1">
                  <c:v>696</c:v>
                </c:pt>
                <c:pt idx="2">
                  <c:v>585</c:v>
                </c:pt>
                <c:pt idx="3">
                  <c:v>883</c:v>
                </c:pt>
                <c:pt idx="4">
                  <c:v>1241</c:v>
                </c:pt>
                <c:pt idx="5">
                  <c:v>643</c:v>
                </c:pt>
                <c:pt idx="6">
                  <c:v>155</c:v>
                </c:pt>
                <c:pt idx="7">
                  <c:v>49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63-4A51-B0DD-6A763A4D1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380999</xdr:colOff>
      <xdr:row>15</xdr:row>
      <xdr:rowOff>163287</xdr:rowOff>
    </xdr:from>
    <xdr:to>
      <xdr:col>27</xdr:col>
      <xdr:colOff>141514</xdr:colOff>
      <xdr:row>34</xdr:row>
      <xdr:rowOff>152401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5D837631-E36E-4A87-AF96-02091F739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339090</xdr:colOff>
      <xdr:row>10</xdr:row>
      <xdr:rowOff>87630</xdr:rowOff>
    </xdr:from>
    <xdr:to>
      <xdr:col>22</xdr:col>
      <xdr:colOff>217170</xdr:colOff>
      <xdr:row>22</xdr:row>
      <xdr:rowOff>179070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01DB191-3604-4F6F-974B-C17FE57F9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384810</xdr:colOff>
      <xdr:row>10</xdr:row>
      <xdr:rowOff>186690</xdr:rowOff>
    </xdr:from>
    <xdr:to>
      <xdr:col>22</xdr:col>
      <xdr:colOff>262890</xdr:colOff>
      <xdr:row>23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9DCC9F6-6FCF-46CE-8EE1-9C7BFA8A0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292100</xdr:colOff>
      <xdr:row>11</xdr:row>
      <xdr:rowOff>59267</xdr:rowOff>
    </xdr:from>
    <xdr:to>
      <xdr:col>23</xdr:col>
      <xdr:colOff>182034</xdr:colOff>
      <xdr:row>23</xdr:row>
      <xdr:rowOff>160867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3BC7D0A-B8CA-4887-BA09-4972CA963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605790</xdr:colOff>
      <xdr:row>10</xdr:row>
      <xdr:rowOff>125730</xdr:rowOff>
    </xdr:from>
    <xdr:to>
      <xdr:col>22</xdr:col>
      <xdr:colOff>483870</xdr:colOff>
      <xdr:row>22</xdr:row>
      <xdr:rowOff>217170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3B95461-C7BE-44FD-A8CC-EACB28AD8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400050</xdr:colOff>
      <xdr:row>10</xdr:row>
      <xdr:rowOff>133350</xdr:rowOff>
    </xdr:from>
    <xdr:to>
      <xdr:col>22</xdr:col>
      <xdr:colOff>278130</xdr:colOff>
      <xdr:row>23</xdr:row>
      <xdr:rowOff>3810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CC195C1-D0A3-4FDD-8BDD-39A1802CE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529590</xdr:colOff>
      <xdr:row>10</xdr:row>
      <xdr:rowOff>118110</xdr:rowOff>
    </xdr:from>
    <xdr:to>
      <xdr:col>22</xdr:col>
      <xdr:colOff>407670</xdr:colOff>
      <xdr:row>22</xdr:row>
      <xdr:rowOff>209550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70E466D-532B-40B2-82D4-8A696AB3DC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472440</xdr:colOff>
      <xdr:row>11</xdr:row>
      <xdr:rowOff>99060</xdr:rowOff>
    </xdr:from>
    <xdr:to>
      <xdr:col>23</xdr:col>
      <xdr:colOff>621030</xdr:colOff>
      <xdr:row>25</xdr:row>
      <xdr:rowOff>64770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F01BC9F-21F0-421A-931E-24138DA1B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461010</xdr:colOff>
      <xdr:row>10</xdr:row>
      <xdr:rowOff>140970</xdr:rowOff>
    </xdr:from>
    <xdr:to>
      <xdr:col>22</xdr:col>
      <xdr:colOff>339090</xdr:colOff>
      <xdr:row>23</xdr:row>
      <xdr:rowOff>11430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50DFABA-2B28-480E-9003-9A2B7710AA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521970</xdr:colOff>
      <xdr:row>11</xdr:row>
      <xdr:rowOff>201930</xdr:rowOff>
    </xdr:from>
    <xdr:to>
      <xdr:col>22</xdr:col>
      <xdr:colOff>400050</xdr:colOff>
      <xdr:row>24</xdr:row>
      <xdr:rowOff>72390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29158FB-66D2-432B-8711-2CF97D1624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339090</xdr:colOff>
      <xdr:row>12</xdr:row>
      <xdr:rowOff>11430</xdr:rowOff>
    </xdr:from>
    <xdr:to>
      <xdr:col>23</xdr:col>
      <xdr:colOff>217170</xdr:colOff>
      <xdr:row>24</xdr:row>
      <xdr:rowOff>102870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693EA2C-AAF2-4B50-929E-A063F921E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140970</xdr:colOff>
      <xdr:row>12</xdr:row>
      <xdr:rowOff>34290</xdr:rowOff>
    </xdr:from>
    <xdr:to>
      <xdr:col>23</xdr:col>
      <xdr:colOff>19050</xdr:colOff>
      <xdr:row>24</xdr:row>
      <xdr:rowOff>125730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9A37339-E55A-4BF1-ACB1-C6A46D1D7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582930</xdr:colOff>
      <xdr:row>10</xdr:row>
      <xdr:rowOff>194310</xdr:rowOff>
    </xdr:from>
    <xdr:to>
      <xdr:col>22</xdr:col>
      <xdr:colOff>461010</xdr:colOff>
      <xdr:row>23</xdr:row>
      <xdr:rowOff>64770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C0A4151-1B57-4946-85E1-2172F49CB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331470</xdr:colOff>
      <xdr:row>11</xdr:row>
      <xdr:rowOff>72390</xdr:rowOff>
    </xdr:from>
    <xdr:to>
      <xdr:col>22</xdr:col>
      <xdr:colOff>209550</xdr:colOff>
      <xdr:row>23</xdr:row>
      <xdr:rowOff>163830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9BDE460-29B3-4775-8258-324C3C003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84552-7DE2-4E9B-AD60-0C3566473403}">
  <dimension ref="A1:Y120"/>
  <sheetViews>
    <sheetView topLeftCell="K1" zoomScale="112" zoomScaleNormal="112" workbookViewId="0">
      <selection activeCell="Y3" sqref="Y3"/>
    </sheetView>
  </sheetViews>
  <sheetFormatPr defaultRowHeight="17.399999999999999" x14ac:dyDescent="0.4"/>
  <sheetData>
    <row r="1" spans="1:25" x14ac:dyDescent="0.4">
      <c r="A1" s="1">
        <v>201905</v>
      </c>
      <c r="B1" s="2" t="s">
        <v>1</v>
      </c>
      <c r="C1" s="2">
        <v>0</v>
      </c>
      <c r="D1" s="2" t="s">
        <v>2</v>
      </c>
      <c r="E1" s="2">
        <v>45</v>
      </c>
      <c r="F1" s="1">
        <v>202001</v>
      </c>
      <c r="G1" s="2" t="s">
        <v>1</v>
      </c>
      <c r="H1" s="2">
        <v>0</v>
      </c>
      <c r="I1" s="2" t="s">
        <v>2</v>
      </c>
      <c r="J1" s="2">
        <v>152</v>
      </c>
      <c r="K1" s="1">
        <v>202101</v>
      </c>
      <c r="L1" s="2" t="s">
        <v>1</v>
      </c>
      <c r="M1" s="2">
        <v>0</v>
      </c>
      <c r="N1" s="2" t="s">
        <v>2</v>
      </c>
      <c r="O1" s="2">
        <v>1409</v>
      </c>
      <c r="R1" t="s">
        <v>3</v>
      </c>
      <c r="S1">
        <f>SUM(C2,C12,C22,C32,C42,C52,C62,C72,H2,H12,H22,H32,H42,H52,H62,H72,H82,H92,H102,H112,M2,M12,M22,M32,M42,M52,M62)</f>
        <v>520</v>
      </c>
    </row>
    <row r="2" spans="1:25" x14ac:dyDescent="0.4">
      <c r="B2" s="2" t="s">
        <v>3</v>
      </c>
      <c r="C2" s="2">
        <v>0</v>
      </c>
      <c r="D2" s="2" t="s">
        <v>4</v>
      </c>
      <c r="E2" s="2">
        <v>23</v>
      </c>
      <c r="G2" s="2" t="s">
        <v>3</v>
      </c>
      <c r="H2" s="2">
        <v>1</v>
      </c>
      <c r="I2" s="2" t="s">
        <v>4</v>
      </c>
      <c r="J2" s="2">
        <v>98</v>
      </c>
      <c r="L2" s="2" t="s">
        <v>3</v>
      </c>
      <c r="M2" s="2">
        <v>14</v>
      </c>
      <c r="N2" s="2" t="s">
        <v>4</v>
      </c>
      <c r="O2" s="2">
        <v>1034</v>
      </c>
      <c r="R2" t="s">
        <v>5</v>
      </c>
      <c r="S2">
        <f>SUM(C3,C13,C23,C33,C43,C53,C63,C73,H3,H13,H23,H33,H43,H53,H63,H73,H82,H93,H103,H113,M3,M13,M23,M33,M43,M53,M63)</f>
        <v>13435</v>
      </c>
      <c r="U2" t="s">
        <v>26</v>
      </c>
      <c r="V2">
        <f>SUM(S1:S5)</f>
        <v>60832</v>
      </c>
      <c r="X2" t="s">
        <v>392</v>
      </c>
      <c r="Y2">
        <f>SUM(S2:S3)</f>
        <v>24667</v>
      </c>
    </row>
    <row r="3" spans="1:25" x14ac:dyDescent="0.4">
      <c r="B3" s="2" t="s">
        <v>5</v>
      </c>
      <c r="C3" s="2">
        <v>58</v>
      </c>
      <c r="G3" s="2" t="s">
        <v>5</v>
      </c>
      <c r="H3" s="2">
        <v>136</v>
      </c>
      <c r="L3" s="2" t="s">
        <v>5</v>
      </c>
      <c r="M3" s="2">
        <v>482</v>
      </c>
      <c r="R3" t="s">
        <v>6</v>
      </c>
      <c r="S3">
        <f>SUM(C4,C14,C24,C34,C44,C54,C64,C74,H4,H14,H24,H34,H44,H54,H64,H74,H84,H94,H104,H114,M4,M14,M24,M33,M44,M54,M64)</f>
        <v>11232</v>
      </c>
      <c r="U3" t="s">
        <v>27</v>
      </c>
      <c r="V3">
        <f>SUM(S6:S9)</f>
        <v>7686</v>
      </c>
      <c r="X3" t="s">
        <v>394</v>
      </c>
      <c r="Y3">
        <f>Y2/S10</f>
        <v>0.36000758924662135</v>
      </c>
    </row>
    <row r="4" spans="1:25" x14ac:dyDescent="0.4">
      <c r="B4" s="2" t="s">
        <v>6</v>
      </c>
      <c r="C4" s="2">
        <v>7</v>
      </c>
      <c r="G4" s="2" t="s">
        <v>6</v>
      </c>
      <c r="H4" s="2">
        <v>33</v>
      </c>
      <c r="L4" s="2" t="s">
        <v>6</v>
      </c>
      <c r="M4" s="2">
        <v>381</v>
      </c>
      <c r="R4" t="s">
        <v>7</v>
      </c>
      <c r="S4">
        <f>SUM(C5,C15,C25,C35,C45,C55,C65,C75,H5,H15,H25,H35,H45,H55,H65,H75,H85,H95,H105,H115,M5,M15,M25,M35,M45,M55,M65)</f>
        <v>18747</v>
      </c>
      <c r="U4" t="s">
        <v>393</v>
      </c>
      <c r="V4">
        <f>V3/S10</f>
        <v>0.11217490294521147</v>
      </c>
    </row>
    <row r="5" spans="1:25" x14ac:dyDescent="0.4">
      <c r="B5" s="2" t="s">
        <v>7</v>
      </c>
      <c r="C5" s="2">
        <v>1</v>
      </c>
      <c r="G5" s="2" t="s">
        <v>7</v>
      </c>
      <c r="H5" s="2">
        <v>57</v>
      </c>
      <c r="L5" s="2" t="s">
        <v>7</v>
      </c>
      <c r="M5" s="2">
        <v>686</v>
      </c>
      <c r="R5" t="s">
        <v>8</v>
      </c>
      <c r="S5">
        <f>SUM(C6,C16,C26,C36,C46,C56,C66,C76,H6,H16,H26,H36,H46,H56,H66,H76,H86,H96,H106,H116,M6,M16,M26,M36,M46,M56,M66)</f>
        <v>16898</v>
      </c>
    </row>
    <row r="6" spans="1:25" x14ac:dyDescent="0.4">
      <c r="B6" s="2" t="s">
        <v>8</v>
      </c>
      <c r="C6" s="2">
        <v>1</v>
      </c>
      <c r="G6" s="2" t="s">
        <v>8</v>
      </c>
      <c r="H6" s="2">
        <v>18</v>
      </c>
      <c r="L6" s="2" t="s">
        <v>8</v>
      </c>
      <c r="M6" s="2">
        <v>622</v>
      </c>
      <c r="R6" t="s">
        <v>9</v>
      </c>
      <c r="S6">
        <f>SUM(C7,C17,C27,C37,C47,C57,C67,C77,H7,H17,H27,H37,H47,H57,H67,H77,H87,H97,H107,H117,M7,M17,M27,M37,M47,M57,M67)</f>
        <v>6401</v>
      </c>
    </row>
    <row r="7" spans="1:25" x14ac:dyDescent="0.4">
      <c r="B7" s="2" t="s">
        <v>9</v>
      </c>
      <c r="C7" s="2">
        <v>1</v>
      </c>
      <c r="G7" s="2" t="s">
        <v>9</v>
      </c>
      <c r="H7" s="2">
        <v>5</v>
      </c>
      <c r="L7" s="2" t="s">
        <v>9</v>
      </c>
      <c r="M7" s="2">
        <v>226</v>
      </c>
      <c r="R7" t="s">
        <v>10</v>
      </c>
      <c r="S7">
        <f>SUM(C8,C18,C28,C38,C48,C58,C68,C78,H8,H18,H28,H38,H48,H58,H68,H78,H88,H98,H108,H118,M8,M18,M28,M38,M48,M58,M68)</f>
        <v>1077</v>
      </c>
    </row>
    <row r="8" spans="1:25" x14ac:dyDescent="0.4">
      <c r="B8" s="2" t="s">
        <v>10</v>
      </c>
      <c r="C8" s="2">
        <v>0</v>
      </c>
      <c r="G8" s="2" t="s">
        <v>10</v>
      </c>
      <c r="H8" s="2">
        <v>0</v>
      </c>
      <c r="L8" s="2" t="s">
        <v>10</v>
      </c>
      <c r="M8" s="2">
        <v>30</v>
      </c>
      <c r="R8" t="s">
        <v>11</v>
      </c>
      <c r="S8">
        <f>SUM(C9,C19,C29,C39,C49,C59,C69,C79,H9,H19,H29,H39,H49,H59,H69,H79,H89,H99,H109,H119,M9,M19,M29,M39,M49,M59,M69)</f>
        <v>180</v>
      </c>
    </row>
    <row r="9" spans="1:25" x14ac:dyDescent="0.4">
      <c r="B9" s="2" t="s">
        <v>11</v>
      </c>
      <c r="C9" s="2">
        <v>0</v>
      </c>
      <c r="G9" s="2" t="s">
        <v>11</v>
      </c>
      <c r="H9" s="2">
        <v>0</v>
      </c>
      <c r="L9" s="2" t="s">
        <v>11</v>
      </c>
      <c r="M9" s="2">
        <v>2</v>
      </c>
      <c r="R9" t="s">
        <v>12</v>
      </c>
      <c r="S9">
        <f>SUM(C10,H110,H100,H80,H70,H60,H50,M20,M30,M40,M50)</f>
        <v>28</v>
      </c>
    </row>
    <row r="10" spans="1:25" x14ac:dyDescent="0.4">
      <c r="B10" s="2" t="s">
        <v>12</v>
      </c>
      <c r="C10" s="2">
        <v>0</v>
      </c>
      <c r="G10" s="2" t="s">
        <v>12</v>
      </c>
      <c r="H10" s="2">
        <v>0</v>
      </c>
      <c r="L10" s="2" t="s">
        <v>12</v>
      </c>
      <c r="M10" s="2">
        <v>0</v>
      </c>
      <c r="S10">
        <f>SUM(S1:S9)</f>
        <v>68518</v>
      </c>
    </row>
    <row r="11" spans="1:25" x14ac:dyDescent="0.4">
      <c r="A11" s="1">
        <v>201906</v>
      </c>
      <c r="B11" s="2" t="s">
        <v>1</v>
      </c>
      <c r="C11" s="2">
        <v>0</v>
      </c>
      <c r="D11" s="2" t="s">
        <v>2</v>
      </c>
      <c r="E11" s="2">
        <v>65</v>
      </c>
      <c r="F11" s="1">
        <v>202002</v>
      </c>
      <c r="G11" s="2" t="s">
        <v>1</v>
      </c>
      <c r="H11" s="2">
        <v>0</v>
      </c>
      <c r="I11" s="2" t="s">
        <v>2</v>
      </c>
      <c r="J11" s="2">
        <v>180</v>
      </c>
      <c r="K11" s="1">
        <v>202102</v>
      </c>
      <c r="L11" s="2" t="s">
        <v>1</v>
      </c>
      <c r="M11" s="2">
        <v>0</v>
      </c>
      <c r="N11" s="2" t="s">
        <v>2</v>
      </c>
      <c r="O11" s="2">
        <v>3255</v>
      </c>
    </row>
    <row r="12" spans="1:25" x14ac:dyDescent="0.4">
      <c r="B12" s="2" t="s">
        <v>3</v>
      </c>
      <c r="C12" s="2">
        <v>0</v>
      </c>
      <c r="D12" s="2" t="s">
        <v>4</v>
      </c>
      <c r="E12" s="2">
        <v>38</v>
      </c>
      <c r="G12" s="2" t="s">
        <v>3</v>
      </c>
      <c r="H12" s="2">
        <v>2</v>
      </c>
      <c r="I12" s="2" t="s">
        <v>4</v>
      </c>
      <c r="J12" s="2">
        <v>106</v>
      </c>
      <c r="L12" s="2" t="s">
        <v>3</v>
      </c>
      <c r="M12" s="2">
        <v>40</v>
      </c>
      <c r="N12" s="2" t="s">
        <v>4</v>
      </c>
      <c r="O12" s="2">
        <v>2451</v>
      </c>
    </row>
    <row r="13" spans="1:25" x14ac:dyDescent="0.4">
      <c r="B13" s="2" t="s">
        <v>5</v>
      </c>
      <c r="C13" s="2">
        <v>83</v>
      </c>
      <c r="G13" s="2" t="s">
        <v>5</v>
      </c>
      <c r="H13" s="2">
        <v>120</v>
      </c>
      <c r="L13" s="2" t="s">
        <v>5</v>
      </c>
      <c r="M13" s="2">
        <v>1267</v>
      </c>
    </row>
    <row r="14" spans="1:25" x14ac:dyDescent="0.4">
      <c r="B14" s="2" t="s">
        <v>6</v>
      </c>
      <c r="C14" s="2">
        <v>11</v>
      </c>
      <c r="G14" s="2" t="s">
        <v>6</v>
      </c>
      <c r="H14" s="2">
        <v>50</v>
      </c>
      <c r="L14" s="2" t="s">
        <v>6</v>
      </c>
      <c r="M14" s="2">
        <v>870</v>
      </c>
    </row>
    <row r="15" spans="1:25" x14ac:dyDescent="0.4">
      <c r="B15" s="2" t="s">
        <v>7</v>
      </c>
      <c r="C15" s="2">
        <v>7</v>
      </c>
      <c r="G15" s="2" t="s">
        <v>7</v>
      </c>
      <c r="H15" s="2">
        <v>71</v>
      </c>
      <c r="L15" s="2" t="s">
        <v>7</v>
      </c>
      <c r="M15" s="2">
        <v>1488</v>
      </c>
    </row>
    <row r="16" spans="1:25" x14ac:dyDescent="0.4">
      <c r="B16" s="2" t="s">
        <v>8</v>
      </c>
      <c r="C16" s="2">
        <v>1</v>
      </c>
      <c r="G16" s="2" t="s">
        <v>8</v>
      </c>
      <c r="H16" s="2">
        <v>35</v>
      </c>
      <c r="L16" s="2" t="s">
        <v>8</v>
      </c>
      <c r="M16" s="2">
        <v>1378</v>
      </c>
    </row>
    <row r="17" spans="1:15" x14ac:dyDescent="0.4">
      <c r="B17" s="2" t="s">
        <v>9</v>
      </c>
      <c r="C17" s="2">
        <v>1</v>
      </c>
      <c r="G17" s="2" t="s">
        <v>9</v>
      </c>
      <c r="H17" s="2">
        <v>8</v>
      </c>
      <c r="L17" s="2" t="s">
        <v>9</v>
      </c>
      <c r="M17" s="2">
        <v>543</v>
      </c>
    </row>
    <row r="18" spans="1:15" x14ac:dyDescent="0.4">
      <c r="B18" s="2" t="s">
        <v>10</v>
      </c>
      <c r="C18" s="2">
        <v>0</v>
      </c>
      <c r="G18" s="2" t="s">
        <v>10</v>
      </c>
      <c r="H18" s="2">
        <v>0</v>
      </c>
      <c r="L18" s="2" t="s">
        <v>10</v>
      </c>
      <c r="M18" s="2">
        <v>89</v>
      </c>
    </row>
    <row r="19" spans="1:15" x14ac:dyDescent="0.4">
      <c r="B19" s="2" t="s">
        <v>11</v>
      </c>
      <c r="C19" s="2">
        <v>0</v>
      </c>
      <c r="G19" s="2" t="s">
        <v>11</v>
      </c>
      <c r="H19" s="2">
        <v>0</v>
      </c>
      <c r="L19" s="2" t="s">
        <v>11</v>
      </c>
      <c r="M19" s="2">
        <v>27</v>
      </c>
    </row>
    <row r="20" spans="1:15" x14ac:dyDescent="0.4">
      <c r="B20" s="2" t="s">
        <v>12</v>
      </c>
      <c r="C20" s="2">
        <v>0</v>
      </c>
      <c r="G20" s="2" t="s">
        <v>12</v>
      </c>
      <c r="H20" s="2">
        <v>0</v>
      </c>
      <c r="L20" s="2" t="s">
        <v>12</v>
      </c>
      <c r="M20" s="2">
        <v>4</v>
      </c>
    </row>
    <row r="21" spans="1:15" x14ac:dyDescent="0.4">
      <c r="A21" s="1">
        <v>201907</v>
      </c>
      <c r="B21" s="2" t="s">
        <v>1</v>
      </c>
      <c r="C21" s="2">
        <v>0</v>
      </c>
      <c r="D21" s="2" t="s">
        <v>2</v>
      </c>
      <c r="E21" s="2">
        <v>76</v>
      </c>
      <c r="F21" s="1">
        <v>202003</v>
      </c>
      <c r="G21" s="2" t="s">
        <v>1</v>
      </c>
      <c r="H21" s="2">
        <v>0</v>
      </c>
      <c r="I21" s="2" t="s">
        <v>2</v>
      </c>
      <c r="J21" s="2">
        <v>241</v>
      </c>
      <c r="K21" s="1">
        <v>202103</v>
      </c>
      <c r="L21" s="2" t="s">
        <v>1</v>
      </c>
      <c r="M21" s="2">
        <v>0</v>
      </c>
      <c r="N21" s="2" t="s">
        <v>2</v>
      </c>
      <c r="O21" s="2">
        <v>3343</v>
      </c>
    </row>
    <row r="22" spans="1:15" x14ac:dyDescent="0.4">
      <c r="B22" s="2" t="s">
        <v>3</v>
      </c>
      <c r="C22" s="2">
        <v>0</v>
      </c>
      <c r="D22" s="2" t="s">
        <v>4</v>
      </c>
      <c r="E22" s="2">
        <v>43</v>
      </c>
      <c r="G22" s="2" t="s">
        <v>3</v>
      </c>
      <c r="H22" s="2">
        <v>4</v>
      </c>
      <c r="I22" s="2" t="s">
        <v>4</v>
      </c>
      <c r="J22" s="2">
        <v>144</v>
      </c>
      <c r="L22" s="2" t="s">
        <v>3</v>
      </c>
      <c r="M22" s="2">
        <v>80</v>
      </c>
      <c r="N22" s="2" t="s">
        <v>4</v>
      </c>
      <c r="O22" s="2">
        <v>2384</v>
      </c>
    </row>
    <row r="23" spans="1:15" x14ac:dyDescent="0.4">
      <c r="B23" s="2" t="s">
        <v>5</v>
      </c>
      <c r="C23" s="2">
        <v>97</v>
      </c>
      <c r="G23" s="2" t="s">
        <v>5</v>
      </c>
      <c r="H23" s="2">
        <v>110</v>
      </c>
      <c r="L23" s="2" t="s">
        <v>5</v>
      </c>
      <c r="M23" s="2">
        <v>1279</v>
      </c>
    </row>
    <row r="24" spans="1:15" x14ac:dyDescent="0.4">
      <c r="B24" s="2" t="s">
        <v>6</v>
      </c>
      <c r="C24" s="2">
        <v>16</v>
      </c>
      <c r="G24" s="2" t="s">
        <v>6</v>
      </c>
      <c r="H24" s="2">
        <v>76</v>
      </c>
      <c r="L24" s="2" t="s">
        <v>6</v>
      </c>
      <c r="M24" s="2">
        <v>821</v>
      </c>
    </row>
    <row r="25" spans="1:15" x14ac:dyDescent="0.4">
      <c r="B25" s="2" t="s">
        <v>7</v>
      </c>
      <c r="C25" s="2">
        <v>6</v>
      </c>
      <c r="G25" s="2" t="s">
        <v>7</v>
      </c>
      <c r="H25" s="2">
        <v>114</v>
      </c>
      <c r="L25" s="2" t="s">
        <v>7</v>
      </c>
      <c r="M25" s="2">
        <v>1468</v>
      </c>
    </row>
    <row r="26" spans="1:15" x14ac:dyDescent="0.4">
      <c r="B26" s="2" t="s">
        <v>8</v>
      </c>
      <c r="C26" s="2">
        <v>0</v>
      </c>
      <c r="G26" s="2" t="s">
        <v>8</v>
      </c>
      <c r="H26" s="2">
        <v>68</v>
      </c>
      <c r="L26" s="2" t="s">
        <v>8</v>
      </c>
      <c r="M26" s="2">
        <v>1396</v>
      </c>
    </row>
    <row r="27" spans="1:15" x14ac:dyDescent="0.4">
      <c r="B27" s="2" t="s">
        <v>9</v>
      </c>
      <c r="C27" s="2">
        <v>0</v>
      </c>
      <c r="G27" s="2" t="s">
        <v>9</v>
      </c>
      <c r="H27" s="2">
        <v>13</v>
      </c>
      <c r="L27" s="2" t="s">
        <v>9</v>
      </c>
      <c r="M27" s="2">
        <v>558</v>
      </c>
    </row>
    <row r="28" spans="1:15" x14ac:dyDescent="0.4">
      <c r="B28" s="2" t="s">
        <v>10</v>
      </c>
      <c r="C28" s="2">
        <v>0</v>
      </c>
      <c r="G28" s="2" t="s">
        <v>10</v>
      </c>
      <c r="H28" s="2">
        <v>0</v>
      </c>
      <c r="L28" s="2" t="s">
        <v>10</v>
      </c>
      <c r="M28" s="2">
        <v>95</v>
      </c>
    </row>
    <row r="29" spans="1:15" x14ac:dyDescent="0.4">
      <c r="B29" s="2" t="s">
        <v>11</v>
      </c>
      <c r="C29" s="2">
        <v>0</v>
      </c>
      <c r="G29" s="2" t="s">
        <v>11</v>
      </c>
      <c r="H29" s="2">
        <v>0</v>
      </c>
      <c r="L29" s="2" t="s">
        <v>11</v>
      </c>
      <c r="M29" s="2">
        <v>25</v>
      </c>
    </row>
    <row r="30" spans="1:15" x14ac:dyDescent="0.4">
      <c r="B30" s="2" t="s">
        <v>12</v>
      </c>
      <c r="C30" s="2">
        <v>0</v>
      </c>
      <c r="G30" s="2" t="s">
        <v>12</v>
      </c>
      <c r="H30" s="2">
        <v>0</v>
      </c>
      <c r="L30" s="2" t="s">
        <v>12</v>
      </c>
      <c r="M30" s="2">
        <v>5</v>
      </c>
    </row>
    <row r="31" spans="1:15" x14ac:dyDescent="0.4">
      <c r="A31" s="1">
        <v>201908</v>
      </c>
      <c r="B31" s="2" t="s">
        <v>1</v>
      </c>
      <c r="C31" s="2">
        <v>0</v>
      </c>
      <c r="D31" s="2" t="s">
        <v>2</v>
      </c>
      <c r="E31" s="2">
        <v>77</v>
      </c>
      <c r="F31" s="1">
        <v>202004</v>
      </c>
      <c r="G31" s="2" t="s">
        <v>1</v>
      </c>
      <c r="H31" s="2">
        <v>0</v>
      </c>
      <c r="I31" s="2" t="s">
        <v>2</v>
      </c>
      <c r="J31" s="2">
        <v>1231</v>
      </c>
      <c r="K31" s="1">
        <v>202104</v>
      </c>
      <c r="L31" s="2" t="s">
        <v>1</v>
      </c>
      <c r="M31" s="2">
        <v>0</v>
      </c>
      <c r="N31" s="2" t="s">
        <v>2</v>
      </c>
      <c r="O31" s="2">
        <v>2496</v>
      </c>
    </row>
    <row r="32" spans="1:15" x14ac:dyDescent="0.4">
      <c r="B32" s="2" t="s">
        <v>3</v>
      </c>
      <c r="C32" s="2">
        <v>0</v>
      </c>
      <c r="D32" s="2" t="s">
        <v>4</v>
      </c>
      <c r="E32" s="2">
        <v>46</v>
      </c>
      <c r="G32" s="2" t="s">
        <v>3</v>
      </c>
      <c r="H32" s="2">
        <v>5</v>
      </c>
      <c r="I32" s="2" t="s">
        <v>4</v>
      </c>
      <c r="J32" s="2">
        <v>870</v>
      </c>
      <c r="L32" s="2" t="s">
        <v>3</v>
      </c>
      <c r="M32" s="2">
        <v>47</v>
      </c>
      <c r="N32" s="2" t="s">
        <v>4</v>
      </c>
      <c r="O32" s="2">
        <v>1843</v>
      </c>
    </row>
    <row r="33" spans="1:15" x14ac:dyDescent="0.4">
      <c r="B33" s="2" t="s">
        <v>5</v>
      </c>
      <c r="C33" s="2">
        <v>104</v>
      </c>
      <c r="G33" s="2" t="s">
        <v>5</v>
      </c>
      <c r="H33" s="2">
        <v>620</v>
      </c>
      <c r="L33" s="2" t="s">
        <v>5</v>
      </c>
      <c r="M33" s="2">
        <v>991</v>
      </c>
    </row>
    <row r="34" spans="1:15" x14ac:dyDescent="0.4">
      <c r="B34" s="2" t="s">
        <v>6</v>
      </c>
      <c r="C34" s="2">
        <v>14</v>
      </c>
      <c r="G34" s="2" t="s">
        <v>6</v>
      </c>
      <c r="H34" s="2">
        <v>404</v>
      </c>
      <c r="L34" s="2" t="s">
        <v>6</v>
      </c>
      <c r="M34" s="2">
        <v>664</v>
      </c>
    </row>
    <row r="35" spans="1:15" x14ac:dyDescent="0.4">
      <c r="B35" s="2" t="s">
        <v>7</v>
      </c>
      <c r="C35" s="2">
        <v>3</v>
      </c>
      <c r="G35" s="2" t="s">
        <v>7</v>
      </c>
      <c r="H35" s="2">
        <v>497</v>
      </c>
      <c r="L35" s="2" t="s">
        <v>7</v>
      </c>
      <c r="M35" s="2">
        <v>1133</v>
      </c>
    </row>
    <row r="36" spans="1:15" x14ac:dyDescent="0.4">
      <c r="B36" s="2" t="s">
        <v>8</v>
      </c>
      <c r="C36" s="2">
        <v>2</v>
      </c>
      <c r="G36" s="2" t="s">
        <v>8</v>
      </c>
      <c r="H36" s="2">
        <v>402</v>
      </c>
      <c r="L36" s="2" t="s">
        <v>8</v>
      </c>
      <c r="M36" s="2">
        <v>1039</v>
      </c>
    </row>
    <row r="37" spans="1:15" x14ac:dyDescent="0.4">
      <c r="B37" s="2" t="s">
        <v>9</v>
      </c>
      <c r="C37" s="2">
        <v>0</v>
      </c>
      <c r="G37" s="2" t="s">
        <v>9</v>
      </c>
      <c r="H37" s="2">
        <v>148</v>
      </c>
      <c r="L37" s="2" t="s">
        <v>9</v>
      </c>
      <c r="M37" s="2">
        <v>386</v>
      </c>
    </row>
    <row r="38" spans="1:15" x14ac:dyDescent="0.4">
      <c r="B38" s="2" t="s">
        <v>10</v>
      </c>
      <c r="C38" s="2">
        <v>0</v>
      </c>
      <c r="G38" s="2" t="s">
        <v>10</v>
      </c>
      <c r="H38" s="2">
        <v>23</v>
      </c>
      <c r="L38" s="2" t="s">
        <v>10</v>
      </c>
      <c r="M38" s="2">
        <v>62</v>
      </c>
    </row>
    <row r="39" spans="1:15" x14ac:dyDescent="0.4">
      <c r="B39" s="2" t="s">
        <v>11</v>
      </c>
      <c r="C39" s="2">
        <v>0</v>
      </c>
      <c r="G39" s="2" t="s">
        <v>11</v>
      </c>
      <c r="H39" s="2">
        <v>2</v>
      </c>
      <c r="L39" s="2" t="s">
        <v>11</v>
      </c>
      <c r="M39" s="2">
        <v>14</v>
      </c>
    </row>
    <row r="40" spans="1:15" x14ac:dyDescent="0.4">
      <c r="B40" s="2" t="s">
        <v>12</v>
      </c>
      <c r="C40" s="2">
        <v>0</v>
      </c>
      <c r="G40" s="2" t="s">
        <v>12</v>
      </c>
      <c r="H40" s="2">
        <v>0</v>
      </c>
      <c r="L40" s="2" t="s">
        <v>12</v>
      </c>
      <c r="M40" s="2">
        <v>3</v>
      </c>
    </row>
    <row r="41" spans="1:15" x14ac:dyDescent="0.4">
      <c r="A41" s="1">
        <v>201909</v>
      </c>
      <c r="B41" s="2" t="s">
        <v>1</v>
      </c>
      <c r="C41" s="2">
        <v>0</v>
      </c>
      <c r="D41" s="2" t="s">
        <v>2</v>
      </c>
      <c r="E41" s="2">
        <v>63</v>
      </c>
      <c r="F41" s="1">
        <v>202005</v>
      </c>
      <c r="G41" s="2" t="s">
        <v>1</v>
      </c>
      <c r="H41" s="2">
        <v>0</v>
      </c>
      <c r="I41" s="2" t="s">
        <v>2</v>
      </c>
      <c r="J41" s="2">
        <v>5166</v>
      </c>
      <c r="K41" s="1">
        <v>202105</v>
      </c>
      <c r="L41" s="2" t="s">
        <v>1</v>
      </c>
      <c r="M41" s="2">
        <v>0</v>
      </c>
      <c r="N41" s="2" t="s">
        <v>2</v>
      </c>
      <c r="O41" s="2">
        <v>2042</v>
      </c>
    </row>
    <row r="42" spans="1:15" x14ac:dyDescent="0.4">
      <c r="B42" s="2" t="s">
        <v>3</v>
      </c>
      <c r="C42" s="2">
        <v>0</v>
      </c>
      <c r="D42" s="2" t="s">
        <v>4</v>
      </c>
      <c r="E42" s="2">
        <v>38</v>
      </c>
      <c r="G42" s="2" t="s">
        <v>3</v>
      </c>
      <c r="H42" s="2">
        <v>31</v>
      </c>
      <c r="I42" s="2" t="s">
        <v>4</v>
      </c>
      <c r="J42" s="2">
        <v>3403</v>
      </c>
      <c r="L42" s="2" t="s">
        <v>3</v>
      </c>
      <c r="M42" s="2">
        <v>35</v>
      </c>
      <c r="N42" s="2" t="s">
        <v>4</v>
      </c>
      <c r="O42" s="2">
        <v>1524</v>
      </c>
    </row>
    <row r="43" spans="1:15" x14ac:dyDescent="0.4">
      <c r="B43" s="2" t="s">
        <v>5</v>
      </c>
      <c r="C43" s="2">
        <v>73</v>
      </c>
      <c r="G43" s="2" t="s">
        <v>5</v>
      </c>
      <c r="H43" s="2">
        <v>1498</v>
      </c>
      <c r="L43" s="2" t="s">
        <v>5</v>
      </c>
      <c r="M43" s="2">
        <v>810</v>
      </c>
    </row>
    <row r="44" spans="1:15" x14ac:dyDescent="0.4">
      <c r="B44" s="2" t="s">
        <v>6</v>
      </c>
      <c r="C44" s="2">
        <v>22</v>
      </c>
      <c r="G44" s="2" t="s">
        <v>6</v>
      </c>
      <c r="H44" s="2">
        <v>1464</v>
      </c>
      <c r="L44" s="2" t="s">
        <v>6</v>
      </c>
      <c r="M44" s="2">
        <v>564</v>
      </c>
    </row>
    <row r="45" spans="1:15" x14ac:dyDescent="0.4">
      <c r="B45" s="2" t="s">
        <v>7</v>
      </c>
      <c r="C45" s="2">
        <v>4</v>
      </c>
      <c r="G45" s="2" t="s">
        <v>7</v>
      </c>
      <c r="H45" s="2">
        <v>2290</v>
      </c>
      <c r="L45" s="2" t="s">
        <v>7</v>
      </c>
      <c r="M45" s="2">
        <v>1015</v>
      </c>
    </row>
    <row r="46" spans="1:15" x14ac:dyDescent="0.4">
      <c r="B46" s="2" t="s">
        <v>8</v>
      </c>
      <c r="C46" s="2">
        <v>2</v>
      </c>
      <c r="G46" s="2" t="s">
        <v>8</v>
      </c>
      <c r="H46" s="2">
        <v>2170</v>
      </c>
      <c r="L46" s="2" t="s">
        <v>8</v>
      </c>
      <c r="M46" s="2">
        <v>840</v>
      </c>
    </row>
    <row r="47" spans="1:15" x14ac:dyDescent="0.4">
      <c r="B47" s="2" t="s">
        <v>9</v>
      </c>
      <c r="C47" s="2">
        <v>0</v>
      </c>
      <c r="G47" s="2" t="s">
        <v>9</v>
      </c>
      <c r="H47" s="2">
        <v>921</v>
      </c>
      <c r="L47" s="2" t="s">
        <v>9</v>
      </c>
      <c r="M47" s="2">
        <v>260</v>
      </c>
    </row>
    <row r="48" spans="1:15" x14ac:dyDescent="0.4">
      <c r="B48" s="2" t="s">
        <v>10</v>
      </c>
      <c r="C48" s="2">
        <v>0</v>
      </c>
      <c r="G48" s="2" t="s">
        <v>10</v>
      </c>
      <c r="H48" s="2">
        <v>163</v>
      </c>
      <c r="L48" s="2" t="s">
        <v>10</v>
      </c>
      <c r="M48" s="2">
        <v>36</v>
      </c>
    </row>
    <row r="49" spans="1:15" x14ac:dyDescent="0.4">
      <c r="B49" s="2" t="s">
        <v>11</v>
      </c>
      <c r="C49" s="2">
        <v>0</v>
      </c>
      <c r="G49" s="2" t="s">
        <v>11</v>
      </c>
      <c r="H49" s="2">
        <v>28</v>
      </c>
      <c r="L49" s="2" t="s">
        <v>11</v>
      </c>
      <c r="M49" s="2">
        <v>5</v>
      </c>
    </row>
    <row r="50" spans="1:15" x14ac:dyDescent="0.4">
      <c r="B50" s="2" t="s">
        <v>12</v>
      </c>
      <c r="C50" s="2">
        <v>0</v>
      </c>
      <c r="G50" s="2" t="s">
        <v>12</v>
      </c>
      <c r="H50" s="2">
        <v>4</v>
      </c>
      <c r="L50" s="2" t="s">
        <v>12</v>
      </c>
      <c r="M50" s="2">
        <v>1</v>
      </c>
    </row>
    <row r="51" spans="1:15" x14ac:dyDescent="0.4">
      <c r="A51" s="1">
        <v>201910</v>
      </c>
      <c r="B51" s="2" t="s">
        <v>1</v>
      </c>
      <c r="C51" s="2">
        <v>0</v>
      </c>
      <c r="D51" s="2" t="s">
        <v>2</v>
      </c>
      <c r="E51" s="2">
        <v>90</v>
      </c>
      <c r="F51" s="1">
        <v>202006</v>
      </c>
      <c r="G51" s="2" t="s">
        <v>1</v>
      </c>
      <c r="H51" s="2">
        <v>0</v>
      </c>
      <c r="I51" s="2" t="s">
        <v>2</v>
      </c>
      <c r="J51" s="2">
        <v>5065</v>
      </c>
      <c r="K51" s="1">
        <v>202106</v>
      </c>
      <c r="L51" s="2" t="s">
        <v>1</v>
      </c>
      <c r="M51" s="2">
        <v>0</v>
      </c>
      <c r="N51" s="2" t="s">
        <v>2</v>
      </c>
      <c r="O51" s="2">
        <v>2025</v>
      </c>
    </row>
    <row r="52" spans="1:15" x14ac:dyDescent="0.4">
      <c r="B52" s="2" t="s">
        <v>3</v>
      </c>
      <c r="C52" s="2">
        <v>0</v>
      </c>
      <c r="D52" s="2" t="s">
        <v>4</v>
      </c>
      <c r="E52" s="2">
        <v>43</v>
      </c>
      <c r="G52" s="2" t="s">
        <v>3</v>
      </c>
      <c r="H52" s="2">
        <v>28</v>
      </c>
      <c r="I52" s="2" t="s">
        <v>4</v>
      </c>
      <c r="J52" s="2">
        <v>3374</v>
      </c>
      <c r="L52" s="2" t="s">
        <v>3</v>
      </c>
      <c r="M52" s="2">
        <v>33</v>
      </c>
      <c r="N52" s="2" t="s">
        <v>4</v>
      </c>
      <c r="O52" s="2">
        <v>1490</v>
      </c>
    </row>
    <row r="53" spans="1:15" x14ac:dyDescent="0.4">
      <c r="B53" s="2" t="s">
        <v>5</v>
      </c>
      <c r="C53" s="2">
        <v>108</v>
      </c>
      <c r="G53" s="2" t="s">
        <v>5</v>
      </c>
      <c r="H53" s="2">
        <v>1365</v>
      </c>
      <c r="L53" s="2" t="s">
        <v>5</v>
      </c>
      <c r="M53" s="2">
        <v>645</v>
      </c>
    </row>
    <row r="54" spans="1:15" x14ac:dyDescent="0.4">
      <c r="B54" s="2" t="s">
        <v>6</v>
      </c>
      <c r="C54" s="2">
        <v>19</v>
      </c>
      <c r="G54" s="2" t="s">
        <v>6</v>
      </c>
      <c r="H54" s="2">
        <v>1473</v>
      </c>
      <c r="L54" s="2" t="s">
        <v>6</v>
      </c>
      <c r="M54" s="2">
        <v>574</v>
      </c>
    </row>
    <row r="55" spans="1:15" x14ac:dyDescent="0.4">
      <c r="B55" s="2" t="s">
        <v>7</v>
      </c>
      <c r="C55" s="2">
        <v>5</v>
      </c>
      <c r="G55" s="2" t="s">
        <v>7</v>
      </c>
      <c r="H55" s="2">
        <v>2243</v>
      </c>
      <c r="L55" s="2" t="s">
        <v>7</v>
      </c>
      <c r="M55" s="2">
        <v>1101</v>
      </c>
    </row>
    <row r="56" spans="1:15" x14ac:dyDescent="0.4">
      <c r="B56" s="2" t="s">
        <v>8</v>
      </c>
      <c r="C56" s="2">
        <v>1</v>
      </c>
      <c r="G56" s="2" t="s">
        <v>8</v>
      </c>
      <c r="H56" s="2">
        <v>2209</v>
      </c>
      <c r="L56" s="2" t="s">
        <v>8</v>
      </c>
      <c r="M56" s="2">
        <v>841</v>
      </c>
    </row>
    <row r="57" spans="1:15" x14ac:dyDescent="0.4">
      <c r="B57" s="2" t="s">
        <v>9</v>
      </c>
      <c r="C57" s="2">
        <v>0</v>
      </c>
      <c r="G57" s="2" t="s">
        <v>9</v>
      </c>
      <c r="H57" s="2">
        <v>915</v>
      </c>
      <c r="L57" s="2" t="s">
        <v>9</v>
      </c>
      <c r="M57" s="2">
        <v>274</v>
      </c>
    </row>
    <row r="58" spans="1:15" x14ac:dyDescent="0.4">
      <c r="B58" s="2" t="s">
        <v>10</v>
      </c>
      <c r="C58" s="2">
        <v>0</v>
      </c>
      <c r="G58" s="2" t="s">
        <v>10</v>
      </c>
      <c r="H58" s="2">
        <v>169</v>
      </c>
      <c r="L58" s="2" t="s">
        <v>10</v>
      </c>
      <c r="M58" s="2">
        <v>44</v>
      </c>
    </row>
    <row r="59" spans="1:15" x14ac:dyDescent="0.4">
      <c r="B59" s="2" t="s">
        <v>11</v>
      </c>
      <c r="C59" s="2">
        <v>0</v>
      </c>
      <c r="G59" s="2" t="s">
        <v>11</v>
      </c>
      <c r="H59" s="2">
        <v>32</v>
      </c>
      <c r="L59" s="2" t="s">
        <v>11</v>
      </c>
      <c r="M59" s="2">
        <v>3</v>
      </c>
    </row>
    <row r="60" spans="1:15" x14ac:dyDescent="0.4">
      <c r="B60" s="2" t="s">
        <v>12</v>
      </c>
      <c r="C60" s="2">
        <v>0</v>
      </c>
      <c r="G60" s="2" t="s">
        <v>12</v>
      </c>
      <c r="H60" s="2">
        <v>5</v>
      </c>
      <c r="L60" s="2" t="s">
        <v>12</v>
      </c>
      <c r="M60" s="2">
        <v>0</v>
      </c>
    </row>
    <row r="61" spans="1:15" x14ac:dyDescent="0.4">
      <c r="A61" s="1">
        <v>201911</v>
      </c>
      <c r="B61" s="2" t="s">
        <v>1</v>
      </c>
      <c r="C61" s="2">
        <v>0</v>
      </c>
      <c r="D61" s="2" t="s">
        <v>2</v>
      </c>
      <c r="E61" s="2">
        <v>90</v>
      </c>
      <c r="F61" s="1">
        <v>202007</v>
      </c>
      <c r="G61" s="2" t="s">
        <v>1</v>
      </c>
      <c r="H61" s="2">
        <v>0</v>
      </c>
      <c r="I61" s="2" t="s">
        <v>2</v>
      </c>
      <c r="J61" s="2">
        <v>2558</v>
      </c>
      <c r="K61" s="1">
        <v>202107</v>
      </c>
      <c r="L61" s="2" t="s">
        <v>1</v>
      </c>
      <c r="M61" s="2">
        <v>0</v>
      </c>
      <c r="N61" s="2" t="s">
        <v>2</v>
      </c>
      <c r="O61" s="2">
        <v>1748</v>
      </c>
    </row>
    <row r="62" spans="1:15" x14ac:dyDescent="0.4">
      <c r="B62" s="2" t="s">
        <v>3</v>
      </c>
      <c r="C62" s="2">
        <v>0</v>
      </c>
      <c r="D62" s="2" t="s">
        <v>4</v>
      </c>
      <c r="E62" s="2">
        <v>43</v>
      </c>
      <c r="G62" s="2" t="s">
        <v>3</v>
      </c>
      <c r="H62" s="2">
        <v>24</v>
      </c>
      <c r="I62" s="2" t="s">
        <v>4</v>
      </c>
      <c r="J62" s="2">
        <v>3198</v>
      </c>
      <c r="L62" s="2" t="s">
        <v>3</v>
      </c>
      <c r="M62" s="2">
        <v>39</v>
      </c>
      <c r="N62" s="2" t="s">
        <v>4</v>
      </c>
      <c r="O62" s="2">
        <v>1309</v>
      </c>
    </row>
    <row r="63" spans="1:15" x14ac:dyDescent="0.4">
      <c r="B63" s="2" t="s">
        <v>5</v>
      </c>
      <c r="C63" s="2">
        <v>108</v>
      </c>
      <c r="G63" s="2" t="s">
        <v>5</v>
      </c>
      <c r="H63" s="2">
        <v>989</v>
      </c>
      <c r="L63" s="2" t="s">
        <v>5</v>
      </c>
      <c r="M63" s="2">
        <v>475</v>
      </c>
    </row>
    <row r="64" spans="1:15" x14ac:dyDescent="0.4">
      <c r="B64" s="2" t="s">
        <v>6</v>
      </c>
      <c r="C64" s="2">
        <v>19</v>
      </c>
      <c r="G64" s="2" t="s">
        <v>6</v>
      </c>
      <c r="H64" s="2">
        <v>943</v>
      </c>
      <c r="L64" s="2" t="s">
        <v>6</v>
      </c>
      <c r="M64" s="2">
        <v>489</v>
      </c>
    </row>
    <row r="65" spans="1:13" x14ac:dyDescent="0.4">
      <c r="B65" s="2" t="s">
        <v>7</v>
      </c>
      <c r="C65" s="2">
        <v>5</v>
      </c>
      <c r="G65" s="2" t="s">
        <v>7</v>
      </c>
      <c r="H65" s="2">
        <v>1516</v>
      </c>
      <c r="L65" s="2" t="s">
        <v>7</v>
      </c>
      <c r="M65" s="2">
        <v>989</v>
      </c>
    </row>
    <row r="66" spans="1:13" x14ac:dyDescent="0.4">
      <c r="B66" s="2" t="s">
        <v>8</v>
      </c>
      <c r="C66" s="2">
        <v>1</v>
      </c>
      <c r="G66" s="2" t="s">
        <v>8</v>
      </c>
      <c r="H66" s="2">
        <v>1511</v>
      </c>
      <c r="L66" s="2" t="s">
        <v>8</v>
      </c>
      <c r="M66" s="2">
        <v>776</v>
      </c>
    </row>
    <row r="67" spans="1:13" x14ac:dyDescent="0.4">
      <c r="B67" s="2" t="s">
        <v>9</v>
      </c>
      <c r="C67" s="2">
        <v>0</v>
      </c>
      <c r="G67" s="2" t="s">
        <v>9</v>
      </c>
      <c r="H67" s="2">
        <v>631</v>
      </c>
      <c r="L67" s="2" t="s">
        <v>9</v>
      </c>
      <c r="M67" s="2">
        <v>250</v>
      </c>
    </row>
    <row r="68" spans="1:13" x14ac:dyDescent="0.4">
      <c r="B68" s="2" t="s">
        <v>10</v>
      </c>
      <c r="C68" s="2">
        <v>0</v>
      </c>
      <c r="G68" s="2" t="s">
        <v>10</v>
      </c>
      <c r="H68" s="2">
        <v>117</v>
      </c>
      <c r="L68" s="2" t="s">
        <v>10</v>
      </c>
      <c r="M68" s="2">
        <v>38</v>
      </c>
    </row>
    <row r="69" spans="1:13" x14ac:dyDescent="0.4">
      <c r="B69" s="2" t="s">
        <v>11</v>
      </c>
      <c r="C69" s="2">
        <v>0</v>
      </c>
      <c r="G69" s="2" t="s">
        <v>11</v>
      </c>
      <c r="H69" s="2">
        <v>22</v>
      </c>
      <c r="L69" s="2" t="s">
        <v>11</v>
      </c>
      <c r="M69" s="2">
        <v>1</v>
      </c>
    </row>
    <row r="70" spans="1:13" x14ac:dyDescent="0.4">
      <c r="B70" s="2" t="s">
        <v>12</v>
      </c>
      <c r="C70" s="2">
        <v>0</v>
      </c>
      <c r="G70" s="2" t="s">
        <v>12</v>
      </c>
      <c r="H70" s="2">
        <v>3</v>
      </c>
      <c r="L70" s="2" t="s">
        <v>12</v>
      </c>
      <c r="M70" s="2">
        <v>0</v>
      </c>
    </row>
    <row r="71" spans="1:13" x14ac:dyDescent="0.4">
      <c r="A71" s="1">
        <v>201912</v>
      </c>
      <c r="B71" s="2" t="s">
        <v>1</v>
      </c>
      <c r="C71" s="2">
        <v>0</v>
      </c>
      <c r="D71" s="2" t="s">
        <v>2</v>
      </c>
      <c r="E71" s="2">
        <v>152</v>
      </c>
      <c r="F71" s="1">
        <v>202008</v>
      </c>
      <c r="G71" s="2" t="s">
        <v>1</v>
      </c>
      <c r="H71" s="2">
        <v>0</v>
      </c>
      <c r="I71" s="2" t="s">
        <v>2</v>
      </c>
      <c r="J71" s="2">
        <v>2264</v>
      </c>
    </row>
    <row r="72" spans="1:13" x14ac:dyDescent="0.4">
      <c r="B72" s="2" t="s">
        <v>3</v>
      </c>
      <c r="C72" s="2">
        <v>0</v>
      </c>
      <c r="D72" s="2" t="s">
        <v>4</v>
      </c>
      <c r="E72" s="2">
        <v>80</v>
      </c>
      <c r="G72" s="2" t="s">
        <v>3</v>
      </c>
      <c r="H72" s="2">
        <v>35</v>
      </c>
      <c r="I72" s="2" t="s">
        <v>4</v>
      </c>
      <c r="J72" s="2">
        <v>1368</v>
      </c>
    </row>
    <row r="73" spans="1:13" x14ac:dyDescent="0.4">
      <c r="B73" s="2" t="s">
        <v>5</v>
      </c>
      <c r="C73" s="2">
        <v>147</v>
      </c>
      <c r="G73" s="2" t="s">
        <v>5</v>
      </c>
      <c r="H73" s="2">
        <v>707</v>
      </c>
    </row>
    <row r="74" spans="1:13" x14ac:dyDescent="0.4">
      <c r="B74" s="2" t="s">
        <v>6</v>
      </c>
      <c r="C74" s="2">
        <v>32</v>
      </c>
      <c r="G74" s="2" t="s">
        <v>6</v>
      </c>
      <c r="H74" s="2">
        <v>548</v>
      </c>
    </row>
    <row r="75" spans="1:13" x14ac:dyDescent="0.4">
      <c r="B75" s="2" t="s">
        <v>7</v>
      </c>
      <c r="C75" s="2">
        <v>41</v>
      </c>
      <c r="G75" s="2" t="s">
        <v>7</v>
      </c>
      <c r="H75" s="2">
        <v>987</v>
      </c>
    </row>
    <row r="76" spans="1:13" x14ac:dyDescent="0.4">
      <c r="B76" s="2" t="s">
        <v>8</v>
      </c>
      <c r="C76" s="2">
        <v>10</v>
      </c>
      <c r="G76" s="2" t="s">
        <v>8</v>
      </c>
      <c r="H76" s="2">
        <v>913</v>
      </c>
    </row>
    <row r="77" spans="1:13" x14ac:dyDescent="0.4">
      <c r="B77" s="2" t="s">
        <v>9</v>
      </c>
      <c r="C77" s="2">
        <v>2</v>
      </c>
      <c r="G77" s="2" t="s">
        <v>9</v>
      </c>
      <c r="H77" s="2">
        <v>361</v>
      </c>
    </row>
    <row r="78" spans="1:13" x14ac:dyDescent="0.4">
      <c r="B78" s="2" t="s">
        <v>10</v>
      </c>
      <c r="C78" s="2">
        <v>0</v>
      </c>
      <c r="G78" s="2" t="s">
        <v>10</v>
      </c>
      <c r="H78" s="2">
        <v>70</v>
      </c>
    </row>
    <row r="79" spans="1:13" x14ac:dyDescent="0.4">
      <c r="B79" s="2" t="s">
        <v>11</v>
      </c>
      <c r="C79" s="2">
        <v>0</v>
      </c>
      <c r="G79" s="2" t="s">
        <v>11</v>
      </c>
      <c r="H79" s="2">
        <v>10</v>
      </c>
    </row>
    <row r="80" spans="1:13" x14ac:dyDescent="0.4">
      <c r="B80" s="2" t="s">
        <v>12</v>
      </c>
      <c r="C80" s="2">
        <v>0</v>
      </c>
      <c r="G80" s="2" t="s">
        <v>12</v>
      </c>
      <c r="H80" s="2">
        <v>1</v>
      </c>
    </row>
    <row r="81" spans="6:10" x14ac:dyDescent="0.4">
      <c r="F81" s="1">
        <v>202009</v>
      </c>
      <c r="G81" s="2" t="s">
        <v>1</v>
      </c>
      <c r="H81" s="2">
        <v>0</v>
      </c>
      <c r="I81" s="2" t="s">
        <v>2</v>
      </c>
      <c r="J81" s="2">
        <v>1587</v>
      </c>
    </row>
    <row r="82" spans="6:10" x14ac:dyDescent="0.4">
      <c r="G82" s="2" t="s">
        <v>3</v>
      </c>
      <c r="H82" s="2">
        <v>33</v>
      </c>
      <c r="I82" s="2" t="s">
        <v>4</v>
      </c>
      <c r="J82" s="2">
        <v>945</v>
      </c>
    </row>
    <row r="83" spans="6:10" x14ac:dyDescent="0.4">
      <c r="G83" s="2" t="s">
        <v>5</v>
      </c>
      <c r="H83" s="2">
        <v>439</v>
      </c>
    </row>
    <row r="84" spans="6:10" x14ac:dyDescent="0.4">
      <c r="G84" s="2" t="s">
        <v>6</v>
      </c>
      <c r="H84" s="2">
        <v>360</v>
      </c>
    </row>
    <row r="85" spans="6:10" x14ac:dyDescent="0.4">
      <c r="G85" s="2" t="s">
        <v>7</v>
      </c>
      <c r="H85" s="2">
        <v>781</v>
      </c>
    </row>
    <row r="86" spans="6:10" x14ac:dyDescent="0.4">
      <c r="G86" s="2" t="s">
        <v>8</v>
      </c>
      <c r="H86" s="2">
        <v>665</v>
      </c>
    </row>
    <row r="87" spans="6:10" x14ac:dyDescent="0.4">
      <c r="G87" s="2" t="s">
        <v>9</v>
      </c>
      <c r="H87" s="2">
        <v>218</v>
      </c>
    </row>
    <row r="88" spans="6:10" x14ac:dyDescent="0.4">
      <c r="G88" s="2" t="s">
        <v>10</v>
      </c>
      <c r="H88" s="2">
        <v>34</v>
      </c>
    </row>
    <row r="89" spans="6:10" x14ac:dyDescent="0.4">
      <c r="G89" s="2" t="s">
        <v>11</v>
      </c>
      <c r="H89" s="2">
        <v>2</v>
      </c>
    </row>
    <row r="90" spans="6:10" x14ac:dyDescent="0.4">
      <c r="G90" s="2" t="s">
        <v>12</v>
      </c>
      <c r="H90" s="2">
        <v>0</v>
      </c>
    </row>
    <row r="91" spans="6:10" x14ac:dyDescent="0.4">
      <c r="F91" s="1">
        <v>202010</v>
      </c>
      <c r="G91" s="2" t="s">
        <v>1</v>
      </c>
      <c r="H91" s="2">
        <v>0</v>
      </c>
      <c r="I91" s="2" t="s">
        <v>2</v>
      </c>
      <c r="J91" s="2">
        <v>1493</v>
      </c>
    </row>
    <row r="92" spans="6:10" x14ac:dyDescent="0.4">
      <c r="G92" s="2" t="s">
        <v>3</v>
      </c>
      <c r="H92" s="2">
        <v>26</v>
      </c>
      <c r="I92" s="2" t="s">
        <v>4</v>
      </c>
      <c r="J92" s="2">
        <v>932</v>
      </c>
    </row>
    <row r="93" spans="6:10" x14ac:dyDescent="0.4">
      <c r="G93" s="2" t="s">
        <v>5</v>
      </c>
      <c r="H93" s="2">
        <v>341</v>
      </c>
    </row>
    <row r="94" spans="6:10" x14ac:dyDescent="0.4">
      <c r="G94" s="2" t="s">
        <v>6</v>
      </c>
      <c r="H94" s="2">
        <v>350</v>
      </c>
    </row>
    <row r="95" spans="6:10" x14ac:dyDescent="0.4">
      <c r="G95" s="2" t="s">
        <v>7</v>
      </c>
      <c r="H95" s="2">
        <v>772</v>
      </c>
    </row>
    <row r="96" spans="6:10" x14ac:dyDescent="0.4">
      <c r="G96" s="2" t="s">
        <v>8</v>
      </c>
      <c r="H96" s="2">
        <v>681</v>
      </c>
    </row>
    <row r="97" spans="6:10" x14ac:dyDescent="0.4">
      <c r="G97" s="2" t="s">
        <v>9</v>
      </c>
      <c r="H97" s="2">
        <v>216</v>
      </c>
    </row>
    <row r="98" spans="6:10" x14ac:dyDescent="0.4">
      <c r="G98" s="2" t="s">
        <v>10</v>
      </c>
      <c r="H98" s="2">
        <v>36</v>
      </c>
    </row>
    <row r="99" spans="6:10" x14ac:dyDescent="0.4">
      <c r="G99" s="2" t="s">
        <v>11</v>
      </c>
      <c r="H99" s="2">
        <v>2</v>
      </c>
    </row>
    <row r="100" spans="6:10" x14ac:dyDescent="0.4">
      <c r="G100" s="2" t="s">
        <v>12</v>
      </c>
      <c r="H100" s="2">
        <v>1</v>
      </c>
    </row>
    <row r="101" spans="6:10" x14ac:dyDescent="0.4">
      <c r="F101" s="1">
        <v>202011</v>
      </c>
      <c r="G101" s="2" t="s">
        <v>1</v>
      </c>
      <c r="H101" s="2">
        <v>0</v>
      </c>
      <c r="I101" s="2" t="s">
        <v>2</v>
      </c>
      <c r="J101" s="2">
        <v>1369</v>
      </c>
    </row>
    <row r="102" spans="6:10" x14ac:dyDescent="0.4">
      <c r="G102" s="2" t="s">
        <v>3</v>
      </c>
      <c r="H102" s="2">
        <v>27</v>
      </c>
      <c r="I102" s="2" t="s">
        <v>4</v>
      </c>
      <c r="J102" s="2">
        <v>930</v>
      </c>
    </row>
    <row r="103" spans="6:10" x14ac:dyDescent="0.4">
      <c r="G103" s="2" t="s">
        <v>5</v>
      </c>
      <c r="H103" s="2">
        <v>288</v>
      </c>
    </row>
    <row r="104" spans="6:10" x14ac:dyDescent="0.4">
      <c r="G104" s="2" t="s">
        <v>6</v>
      </c>
      <c r="H104" s="2">
        <v>334</v>
      </c>
    </row>
    <row r="105" spans="6:10" x14ac:dyDescent="0.4">
      <c r="G105" s="2" t="s">
        <v>7</v>
      </c>
      <c r="H105" s="2">
        <v>741</v>
      </c>
    </row>
    <row r="106" spans="6:10" x14ac:dyDescent="0.4">
      <c r="G106" s="2" t="s">
        <v>8</v>
      </c>
      <c r="H106" s="2">
        <v>656</v>
      </c>
    </row>
    <row r="107" spans="6:10" x14ac:dyDescent="0.4">
      <c r="G107" s="2" t="s">
        <v>9</v>
      </c>
      <c r="H107" s="2">
        <v>215</v>
      </c>
    </row>
    <row r="108" spans="6:10" x14ac:dyDescent="0.4">
      <c r="G108" s="2" t="s">
        <v>10</v>
      </c>
      <c r="H108" s="2">
        <v>34</v>
      </c>
    </row>
    <row r="109" spans="6:10" x14ac:dyDescent="0.4">
      <c r="G109" s="2" t="s">
        <v>11</v>
      </c>
      <c r="H109" s="2">
        <v>3</v>
      </c>
    </row>
    <row r="110" spans="6:10" x14ac:dyDescent="0.4">
      <c r="G110" s="2" t="s">
        <v>12</v>
      </c>
      <c r="H110" s="2">
        <v>1</v>
      </c>
    </row>
    <row r="111" spans="6:10" x14ac:dyDescent="0.4">
      <c r="F111" s="1">
        <v>202012</v>
      </c>
      <c r="G111" s="2" t="s">
        <v>1</v>
      </c>
      <c r="H111" s="2">
        <v>0</v>
      </c>
      <c r="I111" s="2" t="s">
        <v>2</v>
      </c>
      <c r="J111" s="2">
        <v>1482</v>
      </c>
    </row>
    <row r="112" spans="6:10" x14ac:dyDescent="0.4">
      <c r="G112" s="2" t="s">
        <v>3</v>
      </c>
      <c r="H112" s="2">
        <v>16</v>
      </c>
      <c r="I112" s="2" t="s">
        <v>4</v>
      </c>
      <c r="J112" s="2">
        <v>1076</v>
      </c>
    </row>
    <row r="113" spans="7:8" x14ac:dyDescent="0.4">
      <c r="G113" s="2" t="s">
        <v>5</v>
      </c>
      <c r="H113" s="2">
        <v>501</v>
      </c>
    </row>
    <row r="114" spans="7:8" x14ac:dyDescent="0.4">
      <c r="G114" s="2" t="s">
        <v>6</v>
      </c>
      <c r="H114" s="2">
        <v>367</v>
      </c>
    </row>
    <row r="115" spans="7:8" x14ac:dyDescent="0.4">
      <c r="G115" s="2" t="s">
        <v>7</v>
      </c>
      <c r="H115" s="2">
        <v>726</v>
      </c>
    </row>
    <row r="116" spans="7:8" x14ac:dyDescent="0.4">
      <c r="G116" s="2" t="s">
        <v>8</v>
      </c>
      <c r="H116" s="2">
        <v>660</v>
      </c>
    </row>
    <row r="117" spans="7:8" x14ac:dyDescent="0.4">
      <c r="G117" s="2" t="s">
        <v>9</v>
      </c>
      <c r="H117" s="2">
        <v>249</v>
      </c>
    </row>
    <row r="118" spans="7:8" x14ac:dyDescent="0.4">
      <c r="G118" s="2" t="s">
        <v>10</v>
      </c>
      <c r="H118" s="2">
        <v>37</v>
      </c>
    </row>
    <row r="119" spans="7:8" x14ac:dyDescent="0.4">
      <c r="G119" s="2" t="s">
        <v>11</v>
      </c>
      <c r="H119" s="2">
        <v>2</v>
      </c>
    </row>
    <row r="120" spans="7:8" x14ac:dyDescent="0.4">
      <c r="G120" s="2" t="s">
        <v>12</v>
      </c>
      <c r="H120" s="2">
        <v>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C8730-847A-4789-89CD-B280E3B88C2E}">
  <dimension ref="A1:Y120"/>
  <sheetViews>
    <sheetView topLeftCell="P1" workbookViewId="0">
      <selection activeCell="Y3" sqref="Y3"/>
    </sheetView>
  </sheetViews>
  <sheetFormatPr defaultRowHeight="17.399999999999999" x14ac:dyDescent="0.4"/>
  <sheetData>
    <row r="1" spans="1:25" x14ac:dyDescent="0.4">
      <c r="A1" s="1">
        <v>201905</v>
      </c>
      <c r="B1" s="2" t="s">
        <v>1</v>
      </c>
      <c r="C1" s="2">
        <v>0</v>
      </c>
      <c r="D1" s="2" t="s">
        <v>2</v>
      </c>
      <c r="E1" s="2">
        <v>6</v>
      </c>
      <c r="F1" s="1">
        <v>202001</v>
      </c>
      <c r="G1" s="2" t="s">
        <v>1</v>
      </c>
      <c r="H1" s="2">
        <v>0</v>
      </c>
      <c r="I1" s="2" t="s">
        <v>2</v>
      </c>
      <c r="J1" s="2">
        <v>15</v>
      </c>
      <c r="K1" s="1">
        <v>202101</v>
      </c>
      <c r="L1" s="2" t="s">
        <v>1</v>
      </c>
      <c r="M1" s="2">
        <v>0</v>
      </c>
      <c r="N1" s="2" t="s">
        <v>2</v>
      </c>
      <c r="O1" s="2">
        <v>173</v>
      </c>
      <c r="R1" t="s">
        <v>3</v>
      </c>
      <c r="S1">
        <f>SUM(C2,C12,C22,C32,C42,C52,C62,C72,H2,H12,H22,H32,H42,H52,H62,H72,H82,H92,H102,H112,M2,M12,M22,M32,M42,M52,M62)</f>
        <v>28</v>
      </c>
    </row>
    <row r="2" spans="1:25" x14ac:dyDescent="0.4">
      <c r="A2">
        <v>13</v>
      </c>
      <c r="B2" s="2" t="s">
        <v>3</v>
      </c>
      <c r="C2" s="2">
        <v>0</v>
      </c>
      <c r="D2" s="2" t="s">
        <v>4</v>
      </c>
      <c r="E2" s="2">
        <v>7</v>
      </c>
      <c r="F2">
        <v>35</v>
      </c>
      <c r="G2" s="2" t="s">
        <v>3</v>
      </c>
      <c r="H2" s="2">
        <v>0</v>
      </c>
      <c r="I2" s="2" t="s">
        <v>4</v>
      </c>
      <c r="J2" s="2">
        <v>20</v>
      </c>
      <c r="K2">
        <v>395</v>
      </c>
      <c r="L2" s="2" t="s">
        <v>3</v>
      </c>
      <c r="M2" s="2">
        <v>0</v>
      </c>
      <c r="N2" s="2" t="s">
        <v>4</v>
      </c>
      <c r="O2" s="2">
        <v>222</v>
      </c>
      <c r="R2" t="s">
        <v>5</v>
      </c>
      <c r="S2">
        <f>SUM(C3,C13,C23,C33,C43,C53,C63,C73,H3,H13,H23,H33,H43,H53,H63,H73,H82,H93,H103,H113,M3,M13,M23,M33,M43,M53,M63)</f>
        <v>1618</v>
      </c>
      <c r="U2" t="s">
        <v>26</v>
      </c>
      <c r="V2">
        <f>SUM(S1:S5)</f>
        <v>8834</v>
      </c>
      <c r="X2" t="s">
        <v>392</v>
      </c>
      <c r="Y2">
        <f>SUM(S2:S3)</f>
        <v>4530</v>
      </c>
    </row>
    <row r="3" spans="1:25" x14ac:dyDescent="0.4">
      <c r="B3" s="2" t="s">
        <v>5</v>
      </c>
      <c r="C3" s="2">
        <v>11</v>
      </c>
      <c r="F3">
        <f>SUM(H1:H9)</f>
        <v>35</v>
      </c>
      <c r="G3" s="2" t="s">
        <v>5</v>
      </c>
      <c r="H3" s="2">
        <v>17</v>
      </c>
      <c r="K3">
        <f>SUM(M1:M10)</f>
        <v>395</v>
      </c>
      <c r="L3" s="2" t="s">
        <v>5</v>
      </c>
      <c r="M3" s="2">
        <v>54</v>
      </c>
      <c r="O3">
        <f>SUM(O1:O2)</f>
        <v>395</v>
      </c>
      <c r="R3" t="s">
        <v>6</v>
      </c>
      <c r="S3">
        <f>SUM(C4,C14,C24,C34,C44,C54,C64,C74,H4,H14,H24,H34,H44,H54,H64,H74,H84,H94,H104,H114,M4,M14,M24,M33,M44,M54,M64)</f>
        <v>2912</v>
      </c>
      <c r="U3" t="s">
        <v>27</v>
      </c>
      <c r="V3">
        <f>SUM(S6:S9)</f>
        <v>1258</v>
      </c>
      <c r="X3" t="s">
        <v>394</v>
      </c>
      <c r="Y3">
        <f>Y2/S10</f>
        <v>0.44887039239001186</v>
      </c>
    </row>
    <row r="4" spans="1:25" x14ac:dyDescent="0.4">
      <c r="B4" s="2" t="s">
        <v>6</v>
      </c>
      <c r="C4" s="2">
        <v>2</v>
      </c>
      <c r="G4" s="2" t="s">
        <v>6</v>
      </c>
      <c r="H4" s="2">
        <v>11</v>
      </c>
      <c r="L4" s="2" t="s">
        <v>6</v>
      </c>
      <c r="M4" s="2">
        <v>106</v>
      </c>
      <c r="R4" t="s">
        <v>7</v>
      </c>
      <c r="S4">
        <f>SUM(C5,C15,C25,C35,C45,C55,C65,C75,H5,H15,H25,H35,H45,H55,H65,H75,H85,H95,H105,H115,M5,M15,M25,M35,M45,M55,M65)</f>
        <v>2478</v>
      </c>
      <c r="U4" t="s">
        <v>28</v>
      </c>
      <c r="V4">
        <f>V3/S10</f>
        <v>0.12465319064605629</v>
      </c>
    </row>
    <row r="5" spans="1:25" x14ac:dyDescent="0.4">
      <c r="B5" s="2" t="s">
        <v>7</v>
      </c>
      <c r="C5" s="2">
        <v>0</v>
      </c>
      <c r="G5" s="2" t="s">
        <v>7</v>
      </c>
      <c r="H5" s="2">
        <v>4</v>
      </c>
      <c r="L5" s="2" t="s">
        <v>7</v>
      </c>
      <c r="M5" s="2">
        <v>103</v>
      </c>
      <c r="R5" t="s">
        <v>8</v>
      </c>
      <c r="S5">
        <f>SUM(C6,C16,C26,C36,C46,C56,C66,C76,H6,H16,H26,H36,H46,H56,H66,H76,H86,H96,H106,H116,M6,M16,M26,M36,M46,M56,M66)</f>
        <v>1798</v>
      </c>
    </row>
    <row r="6" spans="1:25" x14ac:dyDescent="0.4">
      <c r="B6" s="2" t="s">
        <v>8</v>
      </c>
      <c r="C6" s="2">
        <v>0</v>
      </c>
      <c r="G6" s="2" t="s">
        <v>8</v>
      </c>
      <c r="H6" s="2">
        <v>3</v>
      </c>
      <c r="L6" s="2" t="s">
        <v>8</v>
      </c>
      <c r="M6" s="2">
        <v>87</v>
      </c>
      <c r="R6" t="s">
        <v>9</v>
      </c>
      <c r="S6">
        <f>SUM(C7,C17,C27,C37,C47,C57,C67,C77,H7,H17,H27,H37,H47,H57,H67,H77,H87,H97,H107,H117,M7,M17,M27,M37,M47,M57,M67)</f>
        <v>965</v>
      </c>
    </row>
    <row r="7" spans="1:25" x14ac:dyDescent="0.4">
      <c r="B7" s="2" t="s">
        <v>9</v>
      </c>
      <c r="C7" s="2">
        <v>0</v>
      </c>
      <c r="G7" s="2" t="s">
        <v>9</v>
      </c>
      <c r="H7" s="2">
        <v>0</v>
      </c>
      <c r="L7" s="2" t="s">
        <v>9</v>
      </c>
      <c r="M7" s="2">
        <v>36</v>
      </c>
      <c r="R7" t="s">
        <v>10</v>
      </c>
      <c r="S7">
        <f>SUM(C8,C18,C28,C38,C48,C58,C68,C78,H8,H18,H28,H38,H48,H58,H68,H78,H88,H98,H108,H118,M8,M18,M28,M38,M48,M58,M68)</f>
        <v>224</v>
      </c>
    </row>
    <row r="8" spans="1:25" x14ac:dyDescent="0.4">
      <c r="B8" s="2" t="s">
        <v>10</v>
      </c>
      <c r="C8" s="2">
        <v>0</v>
      </c>
      <c r="G8" s="2" t="s">
        <v>10</v>
      </c>
      <c r="H8" s="2">
        <v>0</v>
      </c>
      <c r="L8" s="2" t="s">
        <v>10</v>
      </c>
      <c r="M8" s="2">
        <v>6</v>
      </c>
      <c r="R8" t="s">
        <v>11</v>
      </c>
      <c r="S8">
        <f>SUM(C9,C19,C29,C39,C49,C59,C69,C79,H9,H19,H29,H39,H49,H59,H69,H79,H89,H99,H109,H119,M9,M19,M29,M39,M49,M59,M69)</f>
        <v>68</v>
      </c>
    </row>
    <row r="9" spans="1:25" x14ac:dyDescent="0.4">
      <c r="B9" s="2" t="s">
        <v>11</v>
      </c>
      <c r="C9" s="2">
        <v>0</v>
      </c>
      <c r="G9" s="2" t="s">
        <v>11</v>
      </c>
      <c r="H9" s="2">
        <v>0</v>
      </c>
      <c r="L9" s="2" t="s">
        <v>11</v>
      </c>
      <c r="M9" s="2">
        <v>3</v>
      </c>
      <c r="R9" t="s">
        <v>12</v>
      </c>
      <c r="S9">
        <f>SUM(C10,H110,H100,H80,H70,H60,H50,M20,M30,M40,M50)</f>
        <v>1</v>
      </c>
    </row>
    <row r="10" spans="1:25" x14ac:dyDescent="0.4">
      <c r="B10" s="2" t="s">
        <v>12</v>
      </c>
      <c r="C10" s="2">
        <v>0</v>
      </c>
      <c r="G10" s="2" t="s">
        <v>12</v>
      </c>
      <c r="H10" s="2">
        <v>0</v>
      </c>
      <c r="L10" s="2" t="s">
        <v>12</v>
      </c>
      <c r="M10" s="2">
        <v>0</v>
      </c>
      <c r="S10">
        <f>SUM(S1:S9)</f>
        <v>10092</v>
      </c>
    </row>
    <row r="11" spans="1:25" x14ac:dyDescent="0.4">
      <c r="A11" s="1">
        <v>201906</v>
      </c>
      <c r="B11" s="2" t="s">
        <v>1</v>
      </c>
      <c r="C11" s="2">
        <v>0</v>
      </c>
      <c r="D11" s="2" t="s">
        <v>2</v>
      </c>
      <c r="E11" s="2">
        <v>6</v>
      </c>
      <c r="F11" s="1">
        <v>20202</v>
      </c>
      <c r="G11" s="2" t="s">
        <v>1</v>
      </c>
      <c r="H11" s="2">
        <v>0</v>
      </c>
      <c r="I11" s="2" t="s">
        <v>2</v>
      </c>
      <c r="J11" s="2">
        <v>16</v>
      </c>
      <c r="K11" s="1">
        <v>202102</v>
      </c>
      <c r="L11" s="2" t="s">
        <v>1</v>
      </c>
      <c r="M11" s="2">
        <v>0</v>
      </c>
      <c r="N11" s="2" t="s">
        <v>2</v>
      </c>
      <c r="O11" s="2">
        <v>409</v>
      </c>
    </row>
    <row r="12" spans="1:25" x14ac:dyDescent="0.4">
      <c r="A12">
        <v>15</v>
      </c>
      <c r="B12" s="2" t="s">
        <v>3</v>
      </c>
      <c r="C12" s="2">
        <v>0</v>
      </c>
      <c r="D12" s="2" t="s">
        <v>4</v>
      </c>
      <c r="E12" s="2">
        <v>9</v>
      </c>
      <c r="F12">
        <v>44</v>
      </c>
      <c r="G12" s="2" t="s">
        <v>3</v>
      </c>
      <c r="H12" s="2">
        <v>0</v>
      </c>
      <c r="I12" s="2" t="s">
        <v>4</v>
      </c>
      <c r="J12" s="2">
        <v>28</v>
      </c>
      <c r="K12">
        <v>883</v>
      </c>
      <c r="L12" s="2" t="s">
        <v>3</v>
      </c>
      <c r="M12" s="2">
        <v>2</v>
      </c>
      <c r="N12" s="2" t="s">
        <v>4</v>
      </c>
      <c r="O12" s="2">
        <v>474</v>
      </c>
    </row>
    <row r="13" spans="1:25" x14ac:dyDescent="0.4">
      <c r="A13">
        <f>SUM(C11:C19)</f>
        <v>15</v>
      </c>
      <c r="B13" s="2" t="s">
        <v>5</v>
      </c>
      <c r="C13" s="2">
        <v>13</v>
      </c>
      <c r="F13">
        <f>SUM(H11:H19)</f>
        <v>44</v>
      </c>
      <c r="G13" s="2" t="s">
        <v>5</v>
      </c>
      <c r="H13" s="2">
        <v>15</v>
      </c>
      <c r="K13">
        <f>SUM(M11:M20)</f>
        <v>883</v>
      </c>
      <c r="L13" s="2" t="s">
        <v>5</v>
      </c>
      <c r="M13" s="2">
        <v>136</v>
      </c>
      <c r="O13">
        <f>SUM(O11:O12)</f>
        <v>883</v>
      </c>
    </row>
    <row r="14" spans="1:25" x14ac:dyDescent="0.4">
      <c r="B14" s="2" t="s">
        <v>6</v>
      </c>
      <c r="C14" s="2">
        <v>2</v>
      </c>
      <c r="G14" s="2" t="s">
        <v>6</v>
      </c>
      <c r="H14" s="2">
        <v>17</v>
      </c>
      <c r="L14" s="2" t="s">
        <v>6</v>
      </c>
      <c r="M14" s="2">
        <v>242</v>
      </c>
    </row>
    <row r="15" spans="1:25" x14ac:dyDescent="0.4">
      <c r="B15" s="2" t="s">
        <v>7</v>
      </c>
      <c r="C15" s="2">
        <v>0</v>
      </c>
      <c r="G15" s="2" t="s">
        <v>7</v>
      </c>
      <c r="H15" s="2">
        <v>5</v>
      </c>
      <c r="L15" s="2" t="s">
        <v>7</v>
      </c>
      <c r="M15" s="2">
        <v>222</v>
      </c>
    </row>
    <row r="16" spans="1:25" x14ac:dyDescent="0.4">
      <c r="B16" s="2" t="s">
        <v>8</v>
      </c>
      <c r="C16" s="2">
        <v>0</v>
      </c>
      <c r="G16" s="2" t="s">
        <v>8</v>
      </c>
      <c r="H16" s="2">
        <v>6</v>
      </c>
      <c r="L16" s="2" t="s">
        <v>8</v>
      </c>
      <c r="M16" s="2">
        <v>155</v>
      </c>
    </row>
    <row r="17" spans="1:15" x14ac:dyDescent="0.4">
      <c r="B17" s="2" t="s">
        <v>9</v>
      </c>
      <c r="C17" s="2">
        <v>0</v>
      </c>
      <c r="G17" s="2" t="s">
        <v>9</v>
      </c>
      <c r="H17" s="2">
        <v>1</v>
      </c>
      <c r="L17" s="2" t="s">
        <v>9</v>
      </c>
      <c r="M17" s="2">
        <v>92</v>
      </c>
    </row>
    <row r="18" spans="1:15" x14ac:dyDescent="0.4">
      <c r="B18" s="2" t="s">
        <v>10</v>
      </c>
      <c r="C18" s="2">
        <v>0</v>
      </c>
      <c r="G18" s="2" t="s">
        <v>10</v>
      </c>
      <c r="H18" s="2">
        <v>0</v>
      </c>
      <c r="L18" s="2" t="s">
        <v>10</v>
      </c>
      <c r="M18" s="2">
        <v>25</v>
      </c>
    </row>
    <row r="19" spans="1:15" x14ac:dyDescent="0.4">
      <c r="B19" s="2" t="s">
        <v>11</v>
      </c>
      <c r="C19" s="2">
        <v>0</v>
      </c>
      <c r="G19" s="2" t="s">
        <v>11</v>
      </c>
      <c r="H19" s="2">
        <v>0</v>
      </c>
      <c r="L19" s="2" t="s">
        <v>11</v>
      </c>
      <c r="M19" s="2">
        <v>9</v>
      </c>
    </row>
    <row r="20" spans="1:15" x14ac:dyDescent="0.4">
      <c r="B20" s="2" t="s">
        <v>12</v>
      </c>
      <c r="C20" s="2">
        <v>0</v>
      </c>
      <c r="G20" s="2" t="s">
        <v>12</v>
      </c>
      <c r="H20" s="2">
        <v>0</v>
      </c>
      <c r="L20" s="2" t="s">
        <v>12</v>
      </c>
      <c r="M20" s="2">
        <v>0</v>
      </c>
    </row>
    <row r="21" spans="1:15" x14ac:dyDescent="0.4">
      <c r="A21" s="1">
        <v>201907</v>
      </c>
      <c r="B21" s="2" t="s">
        <v>1</v>
      </c>
      <c r="C21" s="2">
        <v>0</v>
      </c>
      <c r="D21" s="2" t="s">
        <v>2</v>
      </c>
      <c r="E21" s="2">
        <v>5</v>
      </c>
      <c r="F21" s="1">
        <v>202003</v>
      </c>
      <c r="G21" s="2" t="s">
        <v>1</v>
      </c>
      <c r="H21" s="2">
        <v>0</v>
      </c>
      <c r="I21" s="2" t="s">
        <v>2</v>
      </c>
      <c r="J21" s="2">
        <v>20</v>
      </c>
      <c r="K21" s="1">
        <v>202103</v>
      </c>
      <c r="L21" s="2" t="s">
        <v>1</v>
      </c>
      <c r="M21" s="2">
        <v>0</v>
      </c>
      <c r="N21" s="2" t="s">
        <v>2</v>
      </c>
      <c r="O21" s="2">
        <v>407</v>
      </c>
    </row>
    <row r="22" spans="1:15" x14ac:dyDescent="0.4">
      <c r="A22">
        <v>15</v>
      </c>
      <c r="B22" s="2" t="s">
        <v>3</v>
      </c>
      <c r="C22" s="2">
        <v>0</v>
      </c>
      <c r="D22" s="2" t="s">
        <v>4</v>
      </c>
      <c r="E22" s="2">
        <v>10</v>
      </c>
      <c r="F22">
        <v>57</v>
      </c>
      <c r="G22" s="2" t="s">
        <v>3</v>
      </c>
      <c r="H22" s="2">
        <v>0</v>
      </c>
      <c r="I22" s="2" t="s">
        <v>4</v>
      </c>
      <c r="J22" s="2">
        <v>37</v>
      </c>
      <c r="K22">
        <v>845</v>
      </c>
      <c r="L22" s="2" t="s">
        <v>3</v>
      </c>
      <c r="M22" s="2">
        <v>4</v>
      </c>
      <c r="N22" s="2" t="s">
        <v>4</v>
      </c>
      <c r="O22" s="2">
        <v>438</v>
      </c>
    </row>
    <row r="23" spans="1:15" x14ac:dyDescent="0.4">
      <c r="B23" s="2" t="s">
        <v>5</v>
      </c>
      <c r="C23" s="2">
        <v>11</v>
      </c>
      <c r="F23">
        <f>SUM(H21:H29)</f>
        <v>57</v>
      </c>
      <c r="G23" s="2" t="s">
        <v>5</v>
      </c>
      <c r="H23" s="2">
        <v>14</v>
      </c>
      <c r="J23">
        <f>SUM(J21,J22)</f>
        <v>57</v>
      </c>
      <c r="K23">
        <f>SUM(M21:M30)</f>
        <v>845</v>
      </c>
      <c r="L23" s="2" t="s">
        <v>5</v>
      </c>
      <c r="M23" s="2">
        <v>127</v>
      </c>
      <c r="O23">
        <f>SUM(O21:O22)</f>
        <v>845</v>
      </c>
    </row>
    <row r="24" spans="1:15" x14ac:dyDescent="0.4">
      <c r="B24" s="2" t="s">
        <v>6</v>
      </c>
      <c r="C24" s="2">
        <v>3</v>
      </c>
      <c r="G24" s="2" t="s">
        <v>6</v>
      </c>
      <c r="H24" s="2">
        <v>22</v>
      </c>
      <c r="L24" s="2" t="s">
        <v>6</v>
      </c>
      <c r="M24" s="2">
        <v>231</v>
      </c>
    </row>
    <row r="25" spans="1:15" x14ac:dyDescent="0.4">
      <c r="B25" s="2" t="s">
        <v>7</v>
      </c>
      <c r="C25" s="2">
        <v>1</v>
      </c>
      <c r="G25" s="2" t="s">
        <v>7</v>
      </c>
      <c r="H25" s="2">
        <v>10</v>
      </c>
      <c r="L25" s="2" t="s">
        <v>7</v>
      </c>
      <c r="M25" s="2">
        <v>199</v>
      </c>
    </row>
    <row r="26" spans="1:15" x14ac:dyDescent="0.4">
      <c r="B26" s="2" t="s">
        <v>8</v>
      </c>
      <c r="C26" s="2">
        <v>0</v>
      </c>
      <c r="G26" s="2" t="s">
        <v>8</v>
      </c>
      <c r="H26" s="2">
        <v>10</v>
      </c>
      <c r="L26" s="2" t="s">
        <v>8</v>
      </c>
      <c r="M26" s="2">
        <v>150</v>
      </c>
    </row>
    <row r="27" spans="1:15" x14ac:dyDescent="0.4">
      <c r="B27" s="2" t="s">
        <v>9</v>
      </c>
      <c r="C27" s="2">
        <v>0</v>
      </c>
      <c r="G27" s="2" t="s">
        <v>9</v>
      </c>
      <c r="H27" s="2">
        <v>1</v>
      </c>
      <c r="L27" s="2" t="s">
        <v>9</v>
      </c>
      <c r="M27" s="2">
        <v>99</v>
      </c>
    </row>
    <row r="28" spans="1:15" x14ac:dyDescent="0.4">
      <c r="B28" s="2" t="s">
        <v>10</v>
      </c>
      <c r="C28" s="2">
        <v>0</v>
      </c>
      <c r="G28" s="2" t="s">
        <v>10</v>
      </c>
      <c r="H28" s="2">
        <v>0</v>
      </c>
      <c r="L28" s="2" t="s">
        <v>10</v>
      </c>
      <c r="M28" s="2">
        <v>25</v>
      </c>
    </row>
    <row r="29" spans="1:15" x14ac:dyDescent="0.4">
      <c r="B29" s="2" t="s">
        <v>11</v>
      </c>
      <c r="C29" s="2">
        <v>0</v>
      </c>
      <c r="G29" s="2" t="s">
        <v>11</v>
      </c>
      <c r="H29" s="2">
        <v>0</v>
      </c>
      <c r="L29" s="2" t="s">
        <v>11</v>
      </c>
      <c r="M29" s="2">
        <v>10</v>
      </c>
    </row>
    <row r="30" spans="1:15" x14ac:dyDescent="0.4">
      <c r="B30" s="2" t="s">
        <v>12</v>
      </c>
      <c r="C30" s="2">
        <v>0</v>
      </c>
      <c r="G30" s="2" t="s">
        <v>12</v>
      </c>
      <c r="H30" s="2">
        <v>0</v>
      </c>
      <c r="L30" s="2" t="s">
        <v>12</v>
      </c>
      <c r="M30" s="2">
        <v>0</v>
      </c>
    </row>
    <row r="31" spans="1:15" x14ac:dyDescent="0.4">
      <c r="A31" s="1">
        <v>201908</v>
      </c>
      <c r="B31" s="2" t="s">
        <v>1</v>
      </c>
      <c r="C31" s="2">
        <v>0</v>
      </c>
      <c r="D31" s="2" t="s">
        <v>2</v>
      </c>
      <c r="E31" s="2">
        <v>6</v>
      </c>
      <c r="F31" s="1">
        <v>202004</v>
      </c>
      <c r="G31" s="2" t="s">
        <v>1</v>
      </c>
      <c r="H31" s="2">
        <v>0</v>
      </c>
      <c r="I31" s="2" t="s">
        <v>2</v>
      </c>
      <c r="J31" s="2">
        <v>142</v>
      </c>
      <c r="K31" s="1">
        <v>202104</v>
      </c>
      <c r="L31" s="2" t="s">
        <v>1</v>
      </c>
      <c r="M31" s="2">
        <v>0</v>
      </c>
      <c r="N31" s="2" t="s">
        <v>2</v>
      </c>
      <c r="O31" s="2">
        <v>291</v>
      </c>
    </row>
    <row r="32" spans="1:15" x14ac:dyDescent="0.4">
      <c r="A32">
        <v>17</v>
      </c>
      <c r="B32" s="2" t="s">
        <v>3</v>
      </c>
      <c r="C32" s="2">
        <v>0</v>
      </c>
      <c r="D32" s="2" t="s">
        <v>4</v>
      </c>
      <c r="E32" s="2">
        <v>11</v>
      </c>
      <c r="F32">
        <v>310</v>
      </c>
      <c r="G32" s="2" t="s">
        <v>3</v>
      </c>
      <c r="H32" s="2">
        <v>0</v>
      </c>
      <c r="I32" s="2" t="s">
        <v>4</v>
      </c>
      <c r="J32" s="2">
        <v>168</v>
      </c>
      <c r="K32">
        <v>612</v>
      </c>
      <c r="L32" s="2" t="s">
        <v>3</v>
      </c>
      <c r="M32" s="2">
        <v>1</v>
      </c>
      <c r="N32" s="2" t="s">
        <v>4</v>
      </c>
      <c r="O32" s="2">
        <v>321</v>
      </c>
    </row>
    <row r="33" spans="1:15" x14ac:dyDescent="0.4">
      <c r="B33" s="2" t="s">
        <v>5</v>
      </c>
      <c r="C33" s="2">
        <v>12</v>
      </c>
      <c r="F33">
        <f>SUM(H31:H40)</f>
        <v>310</v>
      </c>
      <c r="G33" s="2" t="s">
        <v>5</v>
      </c>
      <c r="H33" s="2">
        <v>74</v>
      </c>
      <c r="J33">
        <f>SUM(J31,J32)</f>
        <v>310</v>
      </c>
      <c r="K33">
        <f>SUM(M31:M40)</f>
        <v>612</v>
      </c>
      <c r="L33" s="2" t="s">
        <v>5</v>
      </c>
      <c r="M33" s="2">
        <v>80</v>
      </c>
      <c r="O33">
        <f>SUM(O31:O32)</f>
        <v>612</v>
      </c>
    </row>
    <row r="34" spans="1:15" x14ac:dyDescent="0.4">
      <c r="B34" s="2" t="s">
        <v>6</v>
      </c>
      <c r="C34" s="2">
        <v>3</v>
      </c>
      <c r="G34" s="2" t="s">
        <v>6</v>
      </c>
      <c r="H34" s="2">
        <v>103</v>
      </c>
      <c r="L34" s="2" t="s">
        <v>6</v>
      </c>
      <c r="M34" s="2">
        <v>161</v>
      </c>
    </row>
    <row r="35" spans="1:15" x14ac:dyDescent="0.4">
      <c r="B35" s="2" t="s">
        <v>7</v>
      </c>
      <c r="C35" s="2">
        <v>2</v>
      </c>
      <c r="G35" s="2" t="s">
        <v>7</v>
      </c>
      <c r="H35" s="2">
        <v>71</v>
      </c>
      <c r="L35" s="2" t="s">
        <v>7</v>
      </c>
      <c r="M35" s="2">
        <v>156</v>
      </c>
    </row>
    <row r="36" spans="1:15" x14ac:dyDescent="0.4">
      <c r="B36" s="2" t="s">
        <v>8</v>
      </c>
      <c r="C36" s="2">
        <v>0</v>
      </c>
      <c r="G36" s="2" t="s">
        <v>8</v>
      </c>
      <c r="H36" s="2">
        <v>36</v>
      </c>
      <c r="L36" s="2" t="s">
        <v>8</v>
      </c>
      <c r="M36" s="2">
        <v>115</v>
      </c>
    </row>
    <row r="37" spans="1:15" x14ac:dyDescent="0.4">
      <c r="B37" s="2" t="s">
        <v>9</v>
      </c>
      <c r="C37" s="2">
        <v>0</v>
      </c>
      <c r="G37" s="2" t="s">
        <v>9</v>
      </c>
      <c r="H37" s="2">
        <v>17</v>
      </c>
      <c r="L37" s="2" t="s">
        <v>9</v>
      </c>
      <c r="M37" s="2">
        <v>78</v>
      </c>
    </row>
    <row r="38" spans="1:15" x14ac:dyDescent="0.4">
      <c r="B38" s="2" t="s">
        <v>10</v>
      </c>
      <c r="C38" s="2">
        <v>0</v>
      </c>
      <c r="G38" s="2" t="s">
        <v>10</v>
      </c>
      <c r="H38" s="2">
        <v>6</v>
      </c>
      <c r="L38" s="2" t="s">
        <v>10</v>
      </c>
      <c r="M38" s="2">
        <v>15</v>
      </c>
    </row>
    <row r="39" spans="1:15" x14ac:dyDescent="0.4">
      <c r="B39" s="2" t="s">
        <v>11</v>
      </c>
      <c r="C39" s="2">
        <v>0</v>
      </c>
      <c r="G39" s="2" t="s">
        <v>11</v>
      </c>
      <c r="H39" s="2">
        <v>3</v>
      </c>
      <c r="L39" s="2" t="s">
        <v>11</v>
      </c>
      <c r="M39" s="2">
        <v>6</v>
      </c>
    </row>
    <row r="40" spans="1:15" x14ac:dyDescent="0.4">
      <c r="B40" s="2" t="s">
        <v>12</v>
      </c>
      <c r="C40" s="2">
        <v>0</v>
      </c>
      <c r="G40" s="2" t="s">
        <v>12</v>
      </c>
      <c r="H40" s="2">
        <v>0</v>
      </c>
      <c r="L40" s="2" t="s">
        <v>12</v>
      </c>
      <c r="M40" s="2">
        <v>0</v>
      </c>
    </row>
    <row r="41" spans="1:15" x14ac:dyDescent="0.4">
      <c r="A41" s="1">
        <v>201909</v>
      </c>
      <c r="B41" s="2" t="s">
        <v>1</v>
      </c>
      <c r="C41" s="2">
        <v>0</v>
      </c>
      <c r="D41" s="2" t="s">
        <v>2</v>
      </c>
      <c r="E41" s="2">
        <v>6</v>
      </c>
      <c r="F41" s="1">
        <v>202005</v>
      </c>
      <c r="G41" s="2" t="s">
        <v>1</v>
      </c>
      <c r="H41" s="2">
        <v>0</v>
      </c>
      <c r="I41" s="2" t="s">
        <v>2</v>
      </c>
      <c r="J41" s="2">
        <v>565</v>
      </c>
      <c r="K41" s="1">
        <v>202105</v>
      </c>
      <c r="L41" s="2" t="s">
        <v>1</v>
      </c>
      <c r="M41" s="2">
        <v>0</v>
      </c>
      <c r="N41" s="2" t="s">
        <v>2</v>
      </c>
      <c r="O41" s="2">
        <v>268</v>
      </c>
    </row>
    <row r="42" spans="1:15" x14ac:dyDescent="0.4">
      <c r="A42">
        <v>15</v>
      </c>
      <c r="B42" s="2" t="s">
        <v>3</v>
      </c>
      <c r="C42" s="2">
        <v>0</v>
      </c>
      <c r="D42" s="2" t="s">
        <v>4</v>
      </c>
      <c r="E42" s="2">
        <v>9</v>
      </c>
      <c r="F42">
        <v>1174</v>
      </c>
      <c r="G42" s="2" t="s">
        <v>3</v>
      </c>
      <c r="H42" s="2">
        <v>2</v>
      </c>
      <c r="I42" s="2" t="s">
        <v>4</v>
      </c>
      <c r="J42" s="2">
        <f>114+495</f>
        <v>609</v>
      </c>
      <c r="K42">
        <v>631</v>
      </c>
      <c r="L42" s="2" t="s">
        <v>3</v>
      </c>
      <c r="M42" s="2">
        <v>2</v>
      </c>
      <c r="N42" s="2" t="s">
        <v>4</v>
      </c>
      <c r="O42" s="2">
        <v>363</v>
      </c>
    </row>
    <row r="43" spans="1:15" x14ac:dyDescent="0.4">
      <c r="A43">
        <f>SUM(C41:C49)</f>
        <v>15</v>
      </c>
      <c r="B43" s="2" t="s">
        <v>5</v>
      </c>
      <c r="C43" s="2">
        <v>6</v>
      </c>
      <c r="F43">
        <f>SUM(H41:H50)</f>
        <v>1174</v>
      </c>
      <c r="G43" s="2" t="s">
        <v>5</v>
      </c>
      <c r="H43" s="2">
        <v>187</v>
      </c>
      <c r="J43">
        <f>SUM(J41,J42)</f>
        <v>1174</v>
      </c>
      <c r="K43">
        <f>SUM(M41:M50)</f>
        <v>631</v>
      </c>
      <c r="L43" s="2" t="s">
        <v>5</v>
      </c>
      <c r="M43" s="2">
        <v>106</v>
      </c>
      <c r="O43">
        <f>SUM(O41:O42)</f>
        <v>631</v>
      </c>
    </row>
    <row r="44" spans="1:15" x14ac:dyDescent="0.4">
      <c r="B44" s="2" t="s">
        <v>6</v>
      </c>
      <c r="C44" s="2">
        <v>7</v>
      </c>
      <c r="G44" s="2" t="s">
        <v>6</v>
      </c>
      <c r="H44" s="2">
        <v>380</v>
      </c>
      <c r="L44" s="2" t="s">
        <v>6</v>
      </c>
      <c r="M44" s="2">
        <v>181</v>
      </c>
    </row>
    <row r="45" spans="1:15" x14ac:dyDescent="0.4">
      <c r="B45" s="2" t="s">
        <v>7</v>
      </c>
      <c r="C45" s="2">
        <v>2</v>
      </c>
      <c r="G45" s="2" t="s">
        <v>7</v>
      </c>
      <c r="H45" s="2">
        <f>252+29</f>
        <v>281</v>
      </c>
      <c r="L45" s="2" t="s">
        <v>7</v>
      </c>
      <c r="M45" s="2">
        <v>152</v>
      </c>
    </row>
    <row r="46" spans="1:15" x14ac:dyDescent="0.4">
      <c r="B46" s="2" t="s">
        <v>8</v>
      </c>
      <c r="C46" s="2">
        <v>0</v>
      </c>
      <c r="G46" s="2" t="s">
        <v>8</v>
      </c>
      <c r="H46" s="2">
        <f>163+22</f>
        <v>185</v>
      </c>
      <c r="L46" s="2" t="s">
        <v>8</v>
      </c>
      <c r="M46" s="2">
        <v>111</v>
      </c>
    </row>
    <row r="47" spans="1:15" x14ac:dyDescent="0.4">
      <c r="B47" s="2" t="s">
        <v>9</v>
      </c>
      <c r="C47" s="2">
        <v>0</v>
      </c>
      <c r="G47" s="2" t="s">
        <v>9</v>
      </c>
      <c r="H47" s="2">
        <f>83+21</f>
        <v>104</v>
      </c>
      <c r="L47" s="2" t="s">
        <v>9</v>
      </c>
      <c r="M47" s="2">
        <v>68</v>
      </c>
    </row>
    <row r="48" spans="1:15" x14ac:dyDescent="0.4">
      <c r="B48" s="2" t="s">
        <v>10</v>
      </c>
      <c r="C48" s="2">
        <v>0</v>
      </c>
      <c r="G48" s="2" t="s">
        <v>10</v>
      </c>
      <c r="H48" s="2">
        <v>28</v>
      </c>
      <c r="L48" s="2" t="s">
        <v>10</v>
      </c>
      <c r="M48" s="2">
        <v>7</v>
      </c>
    </row>
    <row r="49" spans="1:15" x14ac:dyDescent="0.4">
      <c r="B49" s="2" t="s">
        <v>11</v>
      </c>
      <c r="C49" s="2">
        <v>0</v>
      </c>
      <c r="G49" s="2" t="s">
        <v>11</v>
      </c>
      <c r="H49" s="2">
        <v>7</v>
      </c>
      <c r="L49" s="2" t="s">
        <v>11</v>
      </c>
      <c r="M49" s="2">
        <v>4</v>
      </c>
    </row>
    <row r="50" spans="1:15" x14ac:dyDescent="0.4">
      <c r="B50" s="2" t="s">
        <v>12</v>
      </c>
      <c r="C50" s="2">
        <v>0</v>
      </c>
      <c r="G50" s="2" t="s">
        <v>12</v>
      </c>
      <c r="H50" s="2">
        <v>0</v>
      </c>
      <c r="L50" s="2" t="s">
        <v>12</v>
      </c>
      <c r="M50" s="2">
        <v>0</v>
      </c>
    </row>
    <row r="51" spans="1:15" x14ac:dyDescent="0.4">
      <c r="A51" s="1">
        <v>201910</v>
      </c>
      <c r="B51" s="2" t="s">
        <v>1</v>
      </c>
      <c r="C51" s="2">
        <v>0</v>
      </c>
      <c r="D51" s="2" t="s">
        <v>2</v>
      </c>
      <c r="E51" s="2">
        <v>6</v>
      </c>
      <c r="F51" s="1">
        <v>202006</v>
      </c>
      <c r="G51" s="2" t="s">
        <v>1</v>
      </c>
      <c r="H51" s="2">
        <v>0</v>
      </c>
      <c r="I51" s="2" t="s">
        <v>2</v>
      </c>
      <c r="J51" s="2">
        <v>574</v>
      </c>
      <c r="K51" s="1">
        <v>202106</v>
      </c>
      <c r="L51" s="2" t="s">
        <v>1</v>
      </c>
      <c r="M51" s="2">
        <v>0</v>
      </c>
      <c r="N51" s="2" t="s">
        <v>2</v>
      </c>
      <c r="O51" s="2">
        <v>275</v>
      </c>
    </row>
    <row r="52" spans="1:15" x14ac:dyDescent="0.4">
      <c r="A52">
        <v>18</v>
      </c>
      <c r="B52" s="2" t="s">
        <v>3</v>
      </c>
      <c r="C52" s="2">
        <v>0</v>
      </c>
      <c r="D52" s="2" t="s">
        <v>4</v>
      </c>
      <c r="E52" s="2">
        <v>12</v>
      </c>
      <c r="F52">
        <v>1177</v>
      </c>
      <c r="G52" s="2" t="s">
        <v>3</v>
      </c>
      <c r="H52" s="2">
        <v>2</v>
      </c>
      <c r="I52" s="2" t="s">
        <v>4</v>
      </c>
      <c r="J52" s="2">
        <v>603</v>
      </c>
      <c r="K52">
        <v>661</v>
      </c>
      <c r="L52" s="2" t="s">
        <v>3</v>
      </c>
      <c r="M52" s="2">
        <v>4</v>
      </c>
      <c r="N52" s="2" t="s">
        <v>4</v>
      </c>
      <c r="O52" s="2">
        <v>386</v>
      </c>
    </row>
    <row r="53" spans="1:15" x14ac:dyDescent="0.4">
      <c r="A53">
        <f>SUM(C51:C59)</f>
        <v>18</v>
      </c>
      <c r="B53" s="2" t="s">
        <v>5</v>
      </c>
      <c r="C53" s="2">
        <v>12</v>
      </c>
      <c r="F53">
        <f>SUM(H51:H60)</f>
        <v>1177</v>
      </c>
      <c r="G53" s="2" t="s">
        <v>5</v>
      </c>
      <c r="H53" s="2">
        <v>204</v>
      </c>
      <c r="J53">
        <f>SUM(J51:J52)</f>
        <v>1177</v>
      </c>
      <c r="K53">
        <f>SUM(M51:M60)</f>
        <v>661</v>
      </c>
      <c r="L53" s="2" t="s">
        <v>5</v>
      </c>
      <c r="M53" s="2">
        <v>98</v>
      </c>
      <c r="O53">
        <f>SUM(O51:O52)</f>
        <v>661</v>
      </c>
    </row>
    <row r="54" spans="1:15" x14ac:dyDescent="0.4">
      <c r="B54" s="2" t="s">
        <v>6</v>
      </c>
      <c r="C54" s="2">
        <v>6</v>
      </c>
      <c r="G54" s="2" t="s">
        <v>6</v>
      </c>
      <c r="H54" s="2">
        <v>362</v>
      </c>
      <c r="L54" s="2" t="s">
        <v>6</v>
      </c>
      <c r="M54" s="2">
        <v>204</v>
      </c>
    </row>
    <row r="55" spans="1:15" x14ac:dyDescent="0.4">
      <c r="B55" s="2" t="s">
        <v>7</v>
      </c>
      <c r="C55" s="2">
        <v>0</v>
      </c>
      <c r="G55" s="2" t="s">
        <v>7</v>
      </c>
      <c r="H55" s="2">
        <v>275</v>
      </c>
      <c r="L55" s="2" t="s">
        <v>7</v>
      </c>
      <c r="M55" s="2">
        <v>165</v>
      </c>
    </row>
    <row r="56" spans="1:15" x14ac:dyDescent="0.4">
      <c r="B56" s="2" t="s">
        <v>8</v>
      </c>
      <c r="C56" s="2">
        <v>0</v>
      </c>
      <c r="G56" s="2" t="s">
        <v>8</v>
      </c>
      <c r="H56" s="2">
        <v>186</v>
      </c>
      <c r="L56" s="2" t="s">
        <v>8</v>
      </c>
      <c r="M56" s="2">
        <v>111</v>
      </c>
    </row>
    <row r="57" spans="1:15" x14ac:dyDescent="0.4">
      <c r="B57" s="2" t="s">
        <v>9</v>
      </c>
      <c r="C57" s="2">
        <v>0</v>
      </c>
      <c r="G57" s="2" t="s">
        <v>9</v>
      </c>
      <c r="H57" s="2">
        <v>104</v>
      </c>
      <c r="L57" s="2" t="s">
        <v>9</v>
      </c>
      <c r="M57" s="2">
        <v>65</v>
      </c>
    </row>
    <row r="58" spans="1:15" x14ac:dyDescent="0.4">
      <c r="B58" s="2" t="s">
        <v>10</v>
      </c>
      <c r="C58" s="2">
        <v>0</v>
      </c>
      <c r="G58" s="2" t="s">
        <v>10</v>
      </c>
      <c r="H58" s="2">
        <v>35</v>
      </c>
      <c r="L58" s="2" t="s">
        <v>10</v>
      </c>
      <c r="M58" s="2">
        <v>12</v>
      </c>
    </row>
    <row r="59" spans="1:15" x14ac:dyDescent="0.4">
      <c r="B59" s="2" t="s">
        <v>11</v>
      </c>
      <c r="C59" s="2">
        <v>0</v>
      </c>
      <c r="G59" s="2" t="s">
        <v>11</v>
      </c>
      <c r="H59" s="2">
        <v>8</v>
      </c>
      <c r="L59" s="2" t="s">
        <v>11</v>
      </c>
      <c r="M59" s="2">
        <v>2</v>
      </c>
    </row>
    <row r="60" spans="1:15" x14ac:dyDescent="0.4">
      <c r="B60" s="2" t="s">
        <v>12</v>
      </c>
      <c r="C60" s="2">
        <v>0</v>
      </c>
      <c r="G60" s="2" t="s">
        <v>12</v>
      </c>
      <c r="H60" s="2">
        <v>1</v>
      </c>
      <c r="L60" s="2" t="s">
        <v>12</v>
      </c>
      <c r="M60" s="2">
        <v>0</v>
      </c>
    </row>
    <row r="61" spans="1:15" x14ac:dyDescent="0.4">
      <c r="A61" s="1">
        <v>201911</v>
      </c>
      <c r="B61" s="2" t="s">
        <v>1</v>
      </c>
      <c r="C61" s="2">
        <v>0</v>
      </c>
      <c r="D61" s="2" t="s">
        <v>2</v>
      </c>
      <c r="E61" s="2">
        <v>5</v>
      </c>
      <c r="F61" s="1">
        <v>202007</v>
      </c>
      <c r="G61" s="2" t="s">
        <v>1</v>
      </c>
      <c r="H61" s="2">
        <v>0</v>
      </c>
      <c r="I61" s="2" t="s">
        <v>2</v>
      </c>
      <c r="J61" s="2">
        <v>368</v>
      </c>
      <c r="K61" s="1">
        <v>202107</v>
      </c>
      <c r="L61" s="2" t="s">
        <v>1</v>
      </c>
      <c r="M61" s="2">
        <v>0</v>
      </c>
      <c r="N61" s="2" t="s">
        <v>2</v>
      </c>
      <c r="O61" s="2">
        <v>248</v>
      </c>
    </row>
    <row r="62" spans="1:15" x14ac:dyDescent="0.4">
      <c r="A62">
        <v>16</v>
      </c>
      <c r="B62" s="2" t="s">
        <v>3</v>
      </c>
      <c r="C62" s="2">
        <v>0</v>
      </c>
      <c r="D62" s="2" t="s">
        <v>4</v>
      </c>
      <c r="E62" s="2">
        <v>11</v>
      </c>
      <c r="F62">
        <v>752</v>
      </c>
      <c r="G62" s="2" t="s">
        <v>3</v>
      </c>
      <c r="H62" s="2">
        <v>1</v>
      </c>
      <c r="I62" s="2" t="s">
        <v>4</v>
      </c>
      <c r="J62" s="2">
        <v>384</v>
      </c>
      <c r="K62">
        <v>570</v>
      </c>
      <c r="L62" s="2" t="s">
        <v>3</v>
      </c>
      <c r="M62" s="2">
        <v>6</v>
      </c>
      <c r="N62" s="2" t="s">
        <v>4</v>
      </c>
      <c r="O62" s="2">
        <v>322</v>
      </c>
    </row>
    <row r="63" spans="1:15" x14ac:dyDescent="0.4">
      <c r="A63">
        <f>SUM(C61:C69)</f>
        <v>16</v>
      </c>
      <c r="B63" s="2" t="s">
        <v>5</v>
      </c>
      <c r="C63" s="2">
        <v>9</v>
      </c>
      <c r="F63">
        <f>SUM(H61:H70)</f>
        <v>752</v>
      </c>
      <c r="G63" s="2" t="s">
        <v>5</v>
      </c>
      <c r="H63" s="2">
        <v>120</v>
      </c>
      <c r="J63">
        <f>SUM(J61:J62)</f>
        <v>752</v>
      </c>
      <c r="K63">
        <f>SUM(M61:M70)</f>
        <v>570</v>
      </c>
      <c r="L63" s="2" t="s">
        <v>5</v>
      </c>
      <c r="M63" s="2">
        <v>66</v>
      </c>
      <c r="O63">
        <f>SUM(O61:O62)</f>
        <v>570</v>
      </c>
    </row>
    <row r="64" spans="1:15" x14ac:dyDescent="0.4">
      <c r="B64" s="2" t="s">
        <v>6</v>
      </c>
      <c r="C64" s="2">
        <v>6</v>
      </c>
      <c r="G64" s="2" t="s">
        <v>6</v>
      </c>
      <c r="H64" s="2">
        <v>227</v>
      </c>
      <c r="L64" s="2" t="s">
        <v>6</v>
      </c>
      <c r="M64" s="2">
        <v>168</v>
      </c>
    </row>
    <row r="65" spans="1:13" x14ac:dyDescent="0.4">
      <c r="B65" s="2" t="s">
        <v>7</v>
      </c>
      <c r="C65" s="2">
        <v>0</v>
      </c>
      <c r="G65" s="2" t="s">
        <v>7</v>
      </c>
      <c r="H65" s="2">
        <v>170</v>
      </c>
      <c r="L65" s="2" t="s">
        <v>7</v>
      </c>
      <c r="M65" s="2">
        <v>148</v>
      </c>
    </row>
    <row r="66" spans="1:13" x14ac:dyDescent="0.4">
      <c r="B66" s="2" t="s">
        <v>8</v>
      </c>
      <c r="C66" s="2">
        <v>1</v>
      </c>
      <c r="G66" s="2" t="s">
        <v>8</v>
      </c>
      <c r="H66" s="2">
        <v>136</v>
      </c>
      <c r="L66" s="2" t="s">
        <v>8</v>
      </c>
      <c r="M66" s="2">
        <v>102</v>
      </c>
    </row>
    <row r="67" spans="1:13" x14ac:dyDescent="0.4">
      <c r="B67" s="2" t="s">
        <v>9</v>
      </c>
      <c r="C67" s="2">
        <v>0</v>
      </c>
      <c r="G67" s="2" t="s">
        <v>9</v>
      </c>
      <c r="H67" s="2">
        <v>72</v>
      </c>
      <c r="L67" s="2" t="s">
        <v>9</v>
      </c>
      <c r="M67" s="2">
        <v>66</v>
      </c>
    </row>
    <row r="68" spans="1:13" x14ac:dyDescent="0.4">
      <c r="B68" s="2" t="s">
        <v>10</v>
      </c>
      <c r="C68" s="2">
        <v>0</v>
      </c>
      <c r="G68" s="2" t="s">
        <v>10</v>
      </c>
      <c r="H68" s="2">
        <v>20</v>
      </c>
      <c r="L68" s="2" t="s">
        <v>10</v>
      </c>
      <c r="M68" s="2">
        <v>12</v>
      </c>
    </row>
    <row r="69" spans="1:13" x14ac:dyDescent="0.4">
      <c r="B69" s="2" t="s">
        <v>11</v>
      </c>
      <c r="C69" s="2">
        <v>0</v>
      </c>
      <c r="G69" s="2" t="s">
        <v>11</v>
      </c>
      <c r="H69" s="2">
        <v>6</v>
      </c>
      <c r="L69" s="2" t="s">
        <v>11</v>
      </c>
      <c r="M69" s="2">
        <v>2</v>
      </c>
    </row>
    <row r="70" spans="1:13" x14ac:dyDescent="0.4">
      <c r="B70" s="2" t="s">
        <v>12</v>
      </c>
      <c r="C70" s="2">
        <v>0</v>
      </c>
      <c r="G70" s="2" t="s">
        <v>12</v>
      </c>
      <c r="H70" s="2">
        <v>0</v>
      </c>
      <c r="L70" s="2" t="s">
        <v>12</v>
      </c>
      <c r="M70" s="2">
        <v>0</v>
      </c>
    </row>
    <row r="71" spans="1:13" x14ac:dyDescent="0.4">
      <c r="A71" s="1">
        <v>201912</v>
      </c>
      <c r="B71" s="2" t="s">
        <v>1</v>
      </c>
      <c r="C71" s="2">
        <v>0</v>
      </c>
      <c r="D71" s="2" t="s">
        <v>2</v>
      </c>
      <c r="E71" s="2">
        <v>13</v>
      </c>
      <c r="F71" s="1">
        <v>202008</v>
      </c>
      <c r="G71" s="2" t="s">
        <v>1</v>
      </c>
      <c r="H71" s="2">
        <v>0</v>
      </c>
      <c r="I71" s="2" t="s">
        <v>2</v>
      </c>
      <c r="J71" s="2">
        <v>244</v>
      </c>
    </row>
    <row r="72" spans="1:13" x14ac:dyDescent="0.4">
      <c r="A72">
        <v>34</v>
      </c>
      <c r="B72" s="2" t="s">
        <v>3</v>
      </c>
      <c r="C72" s="2">
        <v>0</v>
      </c>
      <c r="D72" s="2" t="s">
        <v>4</v>
      </c>
      <c r="E72" s="2">
        <v>21</v>
      </c>
      <c r="F72">
        <v>506</v>
      </c>
      <c r="G72" s="2" t="s">
        <v>3</v>
      </c>
      <c r="H72" s="2">
        <v>0</v>
      </c>
      <c r="I72" s="2" t="s">
        <v>4</v>
      </c>
      <c r="J72" s="2">
        <v>262</v>
      </c>
    </row>
    <row r="73" spans="1:13" x14ac:dyDescent="0.4">
      <c r="A73">
        <f>SUM(C71:C79)</f>
        <v>34</v>
      </c>
      <c r="B73" s="2" t="s">
        <v>5</v>
      </c>
      <c r="C73" s="2">
        <v>17</v>
      </c>
      <c r="F73">
        <f>SUM(H71:H80)</f>
        <v>506</v>
      </c>
      <c r="G73" s="2" t="s">
        <v>5</v>
      </c>
      <c r="H73" s="2">
        <v>92</v>
      </c>
      <c r="J73">
        <f>SUM(J71:J72)</f>
        <v>506</v>
      </c>
    </row>
    <row r="74" spans="1:13" x14ac:dyDescent="0.4">
      <c r="B74" s="2" t="s">
        <v>6</v>
      </c>
      <c r="C74" s="2">
        <v>10</v>
      </c>
      <c r="G74" s="2" t="s">
        <v>6</v>
      </c>
      <c r="H74" s="2">
        <v>151</v>
      </c>
    </row>
    <row r="75" spans="1:13" x14ac:dyDescent="0.4">
      <c r="B75" s="2" t="s">
        <v>7</v>
      </c>
      <c r="C75" s="2">
        <v>2</v>
      </c>
      <c r="G75" s="2" t="s">
        <v>7</v>
      </c>
      <c r="H75" s="2">
        <v>116</v>
      </c>
    </row>
    <row r="76" spans="1:13" x14ac:dyDescent="0.4">
      <c r="B76" s="2" t="s">
        <v>8</v>
      </c>
      <c r="C76" s="2">
        <v>5</v>
      </c>
      <c r="G76" s="2" t="s">
        <v>8</v>
      </c>
      <c r="H76" s="2">
        <v>92</v>
      </c>
    </row>
    <row r="77" spans="1:13" x14ac:dyDescent="0.4">
      <c r="B77" s="2" t="s">
        <v>9</v>
      </c>
      <c r="C77" s="2">
        <v>0</v>
      </c>
      <c r="G77" s="2" t="s">
        <v>9</v>
      </c>
      <c r="H77" s="2">
        <v>44</v>
      </c>
    </row>
    <row r="78" spans="1:13" x14ac:dyDescent="0.4">
      <c r="B78" s="2" t="s">
        <v>10</v>
      </c>
      <c r="C78" s="2">
        <v>0</v>
      </c>
      <c r="G78" s="2" t="s">
        <v>10</v>
      </c>
      <c r="H78" s="2">
        <v>9</v>
      </c>
    </row>
    <row r="79" spans="1:13" x14ac:dyDescent="0.4">
      <c r="B79" s="2" t="s">
        <v>11</v>
      </c>
      <c r="C79" s="2">
        <v>0</v>
      </c>
      <c r="G79" s="2" t="s">
        <v>11</v>
      </c>
      <c r="H79" s="2">
        <v>2</v>
      </c>
    </row>
    <row r="80" spans="1:13" x14ac:dyDescent="0.4">
      <c r="B80" s="2" t="s">
        <v>12</v>
      </c>
      <c r="C80" s="2">
        <v>0</v>
      </c>
      <c r="G80" s="2" t="s">
        <v>12</v>
      </c>
      <c r="H80" s="2">
        <v>0</v>
      </c>
    </row>
    <row r="81" spans="6:10" x14ac:dyDescent="0.4">
      <c r="F81" s="1">
        <v>202009</v>
      </c>
      <c r="G81" s="2" t="s">
        <v>1</v>
      </c>
      <c r="H81" s="2">
        <v>0</v>
      </c>
      <c r="I81" s="2" t="s">
        <v>2</v>
      </c>
      <c r="J81" s="2">
        <v>163</v>
      </c>
    </row>
    <row r="82" spans="6:10" x14ac:dyDescent="0.4">
      <c r="F82">
        <v>345</v>
      </c>
      <c r="G82" s="2" t="s">
        <v>3</v>
      </c>
      <c r="H82" s="2">
        <v>1</v>
      </c>
      <c r="I82" s="2" t="s">
        <v>4</v>
      </c>
      <c r="J82" s="2">
        <v>182</v>
      </c>
    </row>
    <row r="83" spans="6:10" x14ac:dyDescent="0.4">
      <c r="F83">
        <f>SUM(H81:H90)</f>
        <v>345</v>
      </c>
      <c r="G83" s="2" t="s">
        <v>5</v>
      </c>
      <c r="H83" s="2">
        <v>46</v>
      </c>
      <c r="J83">
        <f>SUM(J81:J82)</f>
        <v>345</v>
      </c>
    </row>
    <row r="84" spans="6:10" x14ac:dyDescent="0.4">
      <c r="G84" s="2" t="s">
        <v>6</v>
      </c>
      <c r="H84" s="2">
        <v>99</v>
      </c>
    </row>
    <row r="85" spans="6:10" x14ac:dyDescent="0.4">
      <c r="G85" s="2" t="s">
        <v>7</v>
      </c>
      <c r="H85" s="2">
        <v>97</v>
      </c>
    </row>
    <row r="86" spans="6:10" x14ac:dyDescent="0.4">
      <c r="G86" s="2" t="s">
        <v>8</v>
      </c>
      <c r="H86" s="2">
        <v>70</v>
      </c>
    </row>
    <row r="87" spans="6:10" x14ac:dyDescent="0.4">
      <c r="G87" s="2" t="s">
        <v>9</v>
      </c>
      <c r="H87" s="2">
        <v>27</v>
      </c>
    </row>
    <row r="88" spans="6:10" x14ac:dyDescent="0.4">
      <c r="G88" s="2" t="s">
        <v>10</v>
      </c>
      <c r="H88" s="2">
        <v>5</v>
      </c>
    </row>
    <row r="89" spans="6:10" x14ac:dyDescent="0.4">
      <c r="G89" s="2" t="s">
        <v>11</v>
      </c>
      <c r="H89" s="2">
        <v>0</v>
      </c>
    </row>
    <row r="90" spans="6:10" x14ac:dyDescent="0.4">
      <c r="G90" s="2" t="s">
        <v>12</v>
      </c>
      <c r="H90" s="2">
        <v>0</v>
      </c>
    </row>
    <row r="91" spans="6:10" x14ac:dyDescent="0.4">
      <c r="F91" s="1">
        <v>202010</v>
      </c>
      <c r="G91" s="2" t="s">
        <v>1</v>
      </c>
      <c r="H91" s="2">
        <v>0</v>
      </c>
      <c r="I91" s="2" t="s">
        <v>2</v>
      </c>
      <c r="J91" s="2">
        <v>157</v>
      </c>
    </row>
    <row r="92" spans="6:10" x14ac:dyDescent="0.4">
      <c r="F92">
        <v>336</v>
      </c>
      <c r="G92" s="2" t="s">
        <v>3</v>
      </c>
      <c r="H92" s="2">
        <v>1</v>
      </c>
      <c r="I92" s="2" t="s">
        <v>4</v>
      </c>
      <c r="J92" s="2">
        <v>179</v>
      </c>
    </row>
    <row r="93" spans="6:10" x14ac:dyDescent="0.4">
      <c r="F93">
        <f>SUM(H91:H100)</f>
        <v>336</v>
      </c>
      <c r="G93" s="2" t="s">
        <v>5</v>
      </c>
      <c r="H93" s="2">
        <v>39</v>
      </c>
      <c r="J93">
        <f>SUM(J91:J92)</f>
        <v>336</v>
      </c>
    </row>
    <row r="94" spans="6:10" x14ac:dyDescent="0.4">
      <c r="G94" s="2" t="s">
        <v>6</v>
      </c>
      <c r="H94" s="2">
        <v>97</v>
      </c>
    </row>
    <row r="95" spans="6:10" x14ac:dyDescent="0.4">
      <c r="G95" s="2" t="s">
        <v>7</v>
      </c>
      <c r="H95" s="2">
        <v>97</v>
      </c>
    </row>
    <row r="96" spans="6:10" x14ac:dyDescent="0.4">
      <c r="G96" s="2" t="s">
        <v>8</v>
      </c>
      <c r="H96" s="2">
        <v>70</v>
      </c>
    </row>
    <row r="97" spans="6:10" x14ac:dyDescent="0.4">
      <c r="G97" s="2" t="s">
        <v>9</v>
      </c>
      <c r="H97" s="2">
        <v>26</v>
      </c>
    </row>
    <row r="98" spans="6:10" x14ac:dyDescent="0.4">
      <c r="G98" s="2" t="s">
        <v>10</v>
      </c>
      <c r="H98" s="2">
        <v>5</v>
      </c>
    </row>
    <row r="99" spans="6:10" x14ac:dyDescent="0.4">
      <c r="G99" s="2" t="s">
        <v>11</v>
      </c>
      <c r="H99" s="2">
        <v>1</v>
      </c>
    </row>
    <row r="100" spans="6:10" x14ac:dyDescent="0.4">
      <c r="G100" s="2" t="s">
        <v>12</v>
      </c>
      <c r="H100" s="2">
        <v>0</v>
      </c>
    </row>
    <row r="101" spans="6:10" x14ac:dyDescent="0.4">
      <c r="F101" s="1">
        <v>202011</v>
      </c>
      <c r="G101" s="2" t="s">
        <v>1</v>
      </c>
      <c r="H101" s="2">
        <v>0</v>
      </c>
      <c r="I101" s="2" t="s">
        <v>2</v>
      </c>
      <c r="J101" s="2">
        <v>155</v>
      </c>
    </row>
    <row r="102" spans="6:10" x14ac:dyDescent="0.4">
      <c r="F102">
        <v>331</v>
      </c>
      <c r="G102" s="2" t="s">
        <v>3</v>
      </c>
      <c r="H102" s="2">
        <v>1</v>
      </c>
      <c r="I102" s="2" t="s">
        <v>4</v>
      </c>
      <c r="J102" s="2">
        <v>176</v>
      </c>
    </row>
    <row r="103" spans="6:10" x14ac:dyDescent="0.4">
      <c r="F103">
        <f>SUM(H101:H110)</f>
        <v>331</v>
      </c>
      <c r="G103" s="2" t="s">
        <v>5</v>
      </c>
      <c r="H103" s="2">
        <v>36</v>
      </c>
      <c r="J103">
        <f>SUM(J101:J102)</f>
        <v>331</v>
      </c>
    </row>
    <row r="104" spans="6:10" x14ac:dyDescent="0.4">
      <c r="G104" s="2" t="s">
        <v>6</v>
      </c>
      <c r="H104" s="2">
        <v>87</v>
      </c>
    </row>
    <row r="105" spans="6:10" x14ac:dyDescent="0.4">
      <c r="G105" s="2" t="s">
        <v>7</v>
      </c>
      <c r="H105" s="2">
        <v>92</v>
      </c>
    </row>
    <row r="106" spans="6:10" x14ac:dyDescent="0.4">
      <c r="G106" s="2" t="s">
        <v>8</v>
      </c>
      <c r="H106" s="2">
        <v>76</v>
      </c>
    </row>
    <row r="107" spans="6:10" x14ac:dyDescent="0.4">
      <c r="G107" s="2" t="s">
        <v>9</v>
      </c>
      <c r="H107" s="2">
        <v>30</v>
      </c>
    </row>
    <row r="108" spans="6:10" x14ac:dyDescent="0.4">
      <c r="G108" s="2" t="s">
        <v>10</v>
      </c>
      <c r="H108" s="2">
        <v>7</v>
      </c>
    </row>
    <row r="109" spans="6:10" x14ac:dyDescent="0.4">
      <c r="G109" s="2" t="s">
        <v>11</v>
      </c>
      <c r="H109" s="2">
        <v>2</v>
      </c>
    </row>
    <row r="110" spans="6:10" x14ac:dyDescent="0.4">
      <c r="G110" s="2" t="s">
        <v>12</v>
      </c>
      <c r="H110" s="2">
        <v>0</v>
      </c>
    </row>
    <row r="111" spans="6:10" x14ac:dyDescent="0.4">
      <c r="F111" s="1">
        <v>202012</v>
      </c>
      <c r="G111" s="2" t="s">
        <v>1</v>
      </c>
      <c r="H111" s="2">
        <v>0</v>
      </c>
      <c r="I111" s="2" t="s">
        <v>2</v>
      </c>
      <c r="J111" s="2">
        <v>186</v>
      </c>
    </row>
    <row r="112" spans="6:10" x14ac:dyDescent="0.4">
      <c r="F112">
        <v>411</v>
      </c>
      <c r="G112" s="2" t="s">
        <v>3</v>
      </c>
      <c r="H112" s="2">
        <v>1</v>
      </c>
      <c r="I112" s="2" t="s">
        <v>4</v>
      </c>
      <c r="J112" s="2">
        <v>225</v>
      </c>
    </row>
    <row r="113" spans="6:10" x14ac:dyDescent="0.4">
      <c r="F113">
        <f>SUM(H111:H120)</f>
        <v>411</v>
      </c>
      <c r="G113" s="2" t="s">
        <v>5</v>
      </c>
      <c r="H113" s="2">
        <v>61</v>
      </c>
      <c r="J113">
        <f>SUM(J111:J112)</f>
        <v>411</v>
      </c>
    </row>
    <row r="114" spans="6:10" x14ac:dyDescent="0.4">
      <c r="G114" s="2" t="s">
        <v>6</v>
      </c>
      <c r="H114" s="2">
        <v>105</v>
      </c>
    </row>
    <row r="115" spans="6:10" x14ac:dyDescent="0.4">
      <c r="G115" s="2" t="s">
        <v>7</v>
      </c>
      <c r="H115" s="2">
        <v>108</v>
      </c>
    </row>
    <row r="116" spans="6:10" x14ac:dyDescent="0.4">
      <c r="G116" s="2" t="s">
        <v>8</v>
      </c>
      <c r="H116" s="2">
        <v>91</v>
      </c>
    </row>
    <row r="117" spans="6:10" x14ac:dyDescent="0.4">
      <c r="G117" s="2" t="s">
        <v>9</v>
      </c>
      <c r="H117" s="2">
        <v>35</v>
      </c>
    </row>
    <row r="118" spans="6:10" x14ac:dyDescent="0.4">
      <c r="G118" s="2" t="s">
        <v>10</v>
      </c>
      <c r="H118" s="2">
        <v>7</v>
      </c>
    </row>
    <row r="119" spans="6:10" x14ac:dyDescent="0.4">
      <c r="G119" s="2" t="s">
        <v>11</v>
      </c>
      <c r="H119" s="2">
        <v>3</v>
      </c>
    </row>
    <row r="120" spans="6:10" x14ac:dyDescent="0.4">
      <c r="G120" s="2" t="s">
        <v>12</v>
      </c>
      <c r="H120" s="2">
        <v>0</v>
      </c>
    </row>
  </sheetData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C89AD-1C24-423D-B392-B417819541B8}">
  <dimension ref="A1:Y120"/>
  <sheetViews>
    <sheetView topLeftCell="J1" workbookViewId="0">
      <selection activeCell="Y3" sqref="Y3"/>
    </sheetView>
  </sheetViews>
  <sheetFormatPr defaultRowHeight="17.399999999999999" x14ac:dyDescent="0.4"/>
  <sheetData>
    <row r="1" spans="1:25" x14ac:dyDescent="0.4">
      <c r="A1" s="1">
        <v>201905</v>
      </c>
      <c r="B1" s="2" t="s">
        <v>1</v>
      </c>
      <c r="C1" s="2">
        <v>0</v>
      </c>
      <c r="D1" s="2" t="s">
        <v>2</v>
      </c>
      <c r="E1" s="2">
        <v>2</v>
      </c>
      <c r="F1" s="1">
        <v>202001</v>
      </c>
      <c r="G1" s="2" t="s">
        <v>1</v>
      </c>
      <c r="H1" s="2">
        <v>0</v>
      </c>
      <c r="I1" s="2" t="s">
        <v>2</v>
      </c>
      <c r="J1" s="2">
        <v>7</v>
      </c>
      <c r="K1" s="1">
        <v>202101</v>
      </c>
      <c r="L1" s="2" t="s">
        <v>1</v>
      </c>
      <c r="M1" s="2">
        <v>0</v>
      </c>
      <c r="N1" s="2" t="s">
        <v>2</v>
      </c>
      <c r="O1" s="2">
        <v>60</v>
      </c>
      <c r="R1" t="s">
        <v>3</v>
      </c>
      <c r="S1">
        <f>SUM(C2,C12,C22,C32,C42,C52,C62,C72,H2,H12,H22,H32,H42,H52,H62,H72,H82,H92,H102,H112,M2,M12,M22,M32,M42,M52,M62)</f>
        <v>42</v>
      </c>
    </row>
    <row r="2" spans="1:25" x14ac:dyDescent="0.4">
      <c r="A2">
        <v>8</v>
      </c>
      <c r="B2" s="2" t="s">
        <v>3</v>
      </c>
      <c r="C2" s="2">
        <v>0</v>
      </c>
      <c r="D2" s="2" t="s">
        <v>4</v>
      </c>
      <c r="E2" s="2">
        <v>6</v>
      </c>
      <c r="F2">
        <v>10</v>
      </c>
      <c r="G2" s="2" t="s">
        <v>3</v>
      </c>
      <c r="H2" s="2">
        <v>0</v>
      </c>
      <c r="I2" s="2" t="s">
        <v>4</v>
      </c>
      <c r="J2" s="2">
        <v>3</v>
      </c>
      <c r="K2">
        <v>144</v>
      </c>
      <c r="L2" s="2" t="s">
        <v>3</v>
      </c>
      <c r="M2" s="2">
        <v>0</v>
      </c>
      <c r="N2" s="2" t="s">
        <v>4</v>
      </c>
      <c r="O2" s="2">
        <v>84</v>
      </c>
      <c r="R2" t="s">
        <v>5</v>
      </c>
      <c r="S2">
        <f>SUM(C3,C13,C23,C33,C43,C53,C63,C73,H3,H13,H23,H33,H43,H53,H63,H73,H82,H93,H103,H113,M3,M13,M23,M33,M43,M53,M63)</f>
        <v>719</v>
      </c>
      <c r="U2" t="s">
        <v>26</v>
      </c>
      <c r="V2">
        <f>SUM(S1:S5)</f>
        <v>3156</v>
      </c>
      <c r="X2" t="s">
        <v>392</v>
      </c>
      <c r="Y2">
        <f>SUM(S2:S3)</f>
        <v>1364</v>
      </c>
    </row>
    <row r="3" spans="1:25" x14ac:dyDescent="0.4">
      <c r="B3" s="2" t="s">
        <v>5</v>
      </c>
      <c r="C3" s="2">
        <v>8</v>
      </c>
      <c r="F3">
        <f>SUM(H1:H9)</f>
        <v>10</v>
      </c>
      <c r="G3" s="2" t="s">
        <v>5</v>
      </c>
      <c r="H3" s="2">
        <v>6</v>
      </c>
      <c r="K3">
        <f>SUM(M1:M10)</f>
        <v>144</v>
      </c>
      <c r="L3" s="2" t="s">
        <v>5</v>
      </c>
      <c r="M3" s="2">
        <v>37</v>
      </c>
      <c r="O3">
        <f>SUM(O1:O2)</f>
        <v>144</v>
      </c>
      <c r="R3" t="s">
        <v>6</v>
      </c>
      <c r="S3">
        <f>SUM(C4,C14,C24,C34,C44,C54,C64,C74,H4,H14,H24,H34,H44,H54,H64,H74,H84,H94,H104,H114,M4,M14,M24,M33,M44,M54,M64)</f>
        <v>645</v>
      </c>
      <c r="U3" t="s">
        <v>27</v>
      </c>
      <c r="V3">
        <f>SUM(S6:S9)</f>
        <v>735</v>
      </c>
      <c r="X3" t="s">
        <v>394</v>
      </c>
      <c r="Y3">
        <f>Y2/S10</f>
        <v>0.35055255718324341</v>
      </c>
    </row>
    <row r="4" spans="1:25" x14ac:dyDescent="0.4">
      <c r="B4" s="2" t="s">
        <v>6</v>
      </c>
      <c r="C4" s="2">
        <v>0</v>
      </c>
      <c r="G4" s="2" t="s">
        <v>6</v>
      </c>
      <c r="H4" s="2">
        <v>1</v>
      </c>
      <c r="L4" s="2" t="s">
        <v>6</v>
      </c>
      <c r="M4" s="2">
        <v>20</v>
      </c>
      <c r="R4" t="s">
        <v>7</v>
      </c>
      <c r="S4">
        <f>SUM(C5,C15,C25,C35,C45,C55,C65,C75,H5,H15,H25,H35,H45,H55,H65,H75,H85,H95,H105,H115,M5,M15,M25,M35,M45,M55,M65)</f>
        <v>770</v>
      </c>
      <c r="U4" t="s">
        <v>28</v>
      </c>
      <c r="V4">
        <f>V3/S10</f>
        <v>0.18889745566692367</v>
      </c>
    </row>
    <row r="5" spans="1:25" x14ac:dyDescent="0.4">
      <c r="B5" s="2" t="s">
        <v>7</v>
      </c>
      <c r="C5" s="2">
        <v>0</v>
      </c>
      <c r="G5" s="2" t="s">
        <v>7</v>
      </c>
      <c r="H5" s="2">
        <v>1</v>
      </c>
      <c r="L5" s="2" t="s">
        <v>7</v>
      </c>
      <c r="M5" s="2">
        <v>24</v>
      </c>
      <c r="R5" t="s">
        <v>8</v>
      </c>
      <c r="S5">
        <f>SUM(C6,C16,C26,C36,C46,C56,C66,C76,H6,H16,H26,H36,H46,H56,H66,H76,H86,H96,H106,H116,M6,M16,M26,M36,M46,M56,M66)</f>
        <v>980</v>
      </c>
    </row>
    <row r="6" spans="1:25" x14ac:dyDescent="0.4">
      <c r="B6" s="2" t="s">
        <v>8</v>
      </c>
      <c r="C6" s="2">
        <v>0</v>
      </c>
      <c r="G6" s="2" t="s">
        <v>8</v>
      </c>
      <c r="H6" s="2">
        <v>2</v>
      </c>
      <c r="L6" s="2" t="s">
        <v>8</v>
      </c>
      <c r="M6" s="2">
        <v>39</v>
      </c>
      <c r="R6" t="s">
        <v>9</v>
      </c>
      <c r="S6">
        <f>SUM(C7,C17,C27,C37,C47,C57,C67,C77,H7,H17,H27,H37,H47,H57,H67,H77,H87,H97,H107,H117,M7,M17,M27,M37,M47,M57,M67)</f>
        <v>589</v>
      </c>
    </row>
    <row r="7" spans="1:25" x14ac:dyDescent="0.4">
      <c r="B7" s="2" t="s">
        <v>9</v>
      </c>
      <c r="C7" s="2">
        <v>0</v>
      </c>
      <c r="G7" s="2" t="s">
        <v>9</v>
      </c>
      <c r="H7" s="2">
        <v>0</v>
      </c>
      <c r="L7" s="2" t="s">
        <v>9</v>
      </c>
      <c r="M7" s="2">
        <v>23</v>
      </c>
      <c r="R7" t="s">
        <v>10</v>
      </c>
      <c r="S7">
        <f>SUM(C8,C18,C28,C38,C48,C58,C68,C78,H8,H18,H28,H38,H48,H58,H68,H78,H88,H98,H108,H118,M8,M18,M28,M38,M48,M58,M68)</f>
        <v>130</v>
      </c>
    </row>
    <row r="8" spans="1:25" x14ac:dyDescent="0.4">
      <c r="B8" s="2" t="s">
        <v>10</v>
      </c>
      <c r="C8" s="2">
        <v>0</v>
      </c>
      <c r="G8" s="2" t="s">
        <v>10</v>
      </c>
      <c r="H8" s="2">
        <v>0</v>
      </c>
      <c r="L8" s="2" t="s">
        <v>10</v>
      </c>
      <c r="M8" s="2">
        <v>1</v>
      </c>
      <c r="R8" t="s">
        <v>11</v>
      </c>
      <c r="S8">
        <f>SUM(C9,C19,C29,C39,C49,C59,C69,C79,H9,H19,H29,H39,H49,H59,H69,H79,H89,H99,H109,H119,M9,M19,M29,M39,M49,M59,M69)</f>
        <v>15</v>
      </c>
    </row>
    <row r="9" spans="1:25" x14ac:dyDescent="0.4">
      <c r="B9" s="2" t="s">
        <v>11</v>
      </c>
      <c r="C9" s="2">
        <v>0</v>
      </c>
      <c r="G9" s="2" t="s">
        <v>11</v>
      </c>
      <c r="H9" s="2">
        <v>0</v>
      </c>
      <c r="L9" s="2" t="s">
        <v>11</v>
      </c>
      <c r="M9" s="2">
        <v>0</v>
      </c>
      <c r="R9" t="s">
        <v>12</v>
      </c>
      <c r="S9">
        <f>SUM(C10,H110,H100,H80,H70,H60,H50,M20,M30,M40,M50)</f>
        <v>1</v>
      </c>
    </row>
    <row r="10" spans="1:25" x14ac:dyDescent="0.4">
      <c r="B10" s="2" t="s">
        <v>12</v>
      </c>
      <c r="C10" s="2">
        <v>0</v>
      </c>
      <c r="G10" s="2" t="s">
        <v>12</v>
      </c>
      <c r="H10" s="2">
        <v>0</v>
      </c>
      <c r="L10" s="2" t="s">
        <v>12</v>
      </c>
      <c r="M10" s="2">
        <v>0</v>
      </c>
      <c r="S10">
        <f>SUM(S1:S9)</f>
        <v>3891</v>
      </c>
    </row>
    <row r="11" spans="1:25" x14ac:dyDescent="0.4">
      <c r="A11" s="1">
        <v>201906</v>
      </c>
      <c r="B11" s="2" t="s">
        <v>1</v>
      </c>
      <c r="C11" s="2">
        <v>0</v>
      </c>
      <c r="D11" s="2" t="s">
        <v>2</v>
      </c>
      <c r="E11" s="2">
        <v>2</v>
      </c>
      <c r="F11" s="1">
        <v>202002</v>
      </c>
      <c r="G11" s="2" t="s">
        <v>1</v>
      </c>
      <c r="H11" s="2">
        <v>0</v>
      </c>
      <c r="I11" s="2" t="s">
        <v>2</v>
      </c>
      <c r="J11" s="2">
        <v>4</v>
      </c>
      <c r="K11" s="1">
        <v>202102</v>
      </c>
      <c r="L11" s="2" t="s">
        <v>1</v>
      </c>
      <c r="M11" s="2">
        <v>0</v>
      </c>
      <c r="N11" s="2" t="s">
        <v>2</v>
      </c>
      <c r="O11" s="2">
        <v>145</v>
      </c>
    </row>
    <row r="12" spans="1:25" x14ac:dyDescent="0.4">
      <c r="A12">
        <v>10</v>
      </c>
      <c r="B12" s="2" t="s">
        <v>3</v>
      </c>
      <c r="C12" s="2">
        <v>0</v>
      </c>
      <c r="D12" s="2" t="s">
        <v>4</v>
      </c>
      <c r="E12" s="2">
        <v>8</v>
      </c>
      <c r="F12">
        <v>9</v>
      </c>
      <c r="G12" s="2" t="s">
        <v>3</v>
      </c>
      <c r="H12" s="2">
        <v>0</v>
      </c>
      <c r="I12" s="2" t="s">
        <v>4</v>
      </c>
      <c r="J12" s="2">
        <v>5</v>
      </c>
      <c r="K12">
        <v>311</v>
      </c>
      <c r="L12" s="2" t="s">
        <v>3</v>
      </c>
      <c r="M12" s="2">
        <v>1</v>
      </c>
      <c r="N12" s="2" t="s">
        <v>4</v>
      </c>
      <c r="O12" s="2">
        <v>166</v>
      </c>
    </row>
    <row r="13" spans="1:25" x14ac:dyDescent="0.4">
      <c r="A13">
        <f>SUM(C11:C19)</f>
        <v>10</v>
      </c>
      <c r="B13" s="2" t="s">
        <v>5</v>
      </c>
      <c r="C13" s="2">
        <v>9</v>
      </c>
      <c r="F13">
        <f>SUM(H11:H19)</f>
        <v>9</v>
      </c>
      <c r="G13" s="2" t="s">
        <v>5</v>
      </c>
      <c r="H13" s="2">
        <v>6</v>
      </c>
      <c r="K13">
        <f>SUM(M11:M20)</f>
        <v>311</v>
      </c>
      <c r="L13" s="2" t="s">
        <v>5</v>
      </c>
      <c r="M13" s="2">
        <v>58</v>
      </c>
      <c r="O13">
        <f>SUM(O11:O12)</f>
        <v>311</v>
      </c>
    </row>
    <row r="14" spans="1:25" x14ac:dyDescent="0.4">
      <c r="B14" s="2" t="s">
        <v>6</v>
      </c>
      <c r="C14" s="2">
        <v>0</v>
      </c>
      <c r="G14" s="2" t="s">
        <v>6</v>
      </c>
      <c r="H14" s="2">
        <v>1</v>
      </c>
      <c r="L14" s="2" t="s">
        <v>6</v>
      </c>
      <c r="M14" s="2">
        <v>45</v>
      </c>
    </row>
    <row r="15" spans="1:25" x14ac:dyDescent="0.4">
      <c r="B15" s="2" t="s">
        <v>7</v>
      </c>
      <c r="C15" s="2">
        <v>1</v>
      </c>
      <c r="G15" s="2" t="s">
        <v>7</v>
      </c>
      <c r="H15" s="2">
        <v>0</v>
      </c>
      <c r="L15" s="2" t="s">
        <v>7</v>
      </c>
      <c r="M15" s="2">
        <v>61</v>
      </c>
    </row>
    <row r="16" spans="1:25" x14ac:dyDescent="0.4">
      <c r="B16" s="2" t="s">
        <v>8</v>
      </c>
      <c r="C16" s="2">
        <v>0</v>
      </c>
      <c r="G16" s="2" t="s">
        <v>8</v>
      </c>
      <c r="H16" s="2">
        <v>0</v>
      </c>
      <c r="L16" s="2" t="s">
        <v>8</v>
      </c>
      <c r="M16" s="2">
        <v>81</v>
      </c>
    </row>
    <row r="17" spans="1:15" x14ac:dyDescent="0.4">
      <c r="B17" s="2" t="s">
        <v>9</v>
      </c>
      <c r="C17" s="2">
        <v>0</v>
      </c>
      <c r="G17" s="2" t="s">
        <v>9</v>
      </c>
      <c r="H17" s="2">
        <v>2</v>
      </c>
      <c r="L17" s="2" t="s">
        <v>9</v>
      </c>
      <c r="M17" s="2">
        <v>52</v>
      </c>
    </row>
    <row r="18" spans="1:15" x14ac:dyDescent="0.4">
      <c r="B18" s="2" t="s">
        <v>10</v>
      </c>
      <c r="C18" s="2">
        <v>0</v>
      </c>
      <c r="G18" s="2" t="s">
        <v>10</v>
      </c>
      <c r="H18" s="2">
        <v>0</v>
      </c>
      <c r="L18" s="2" t="s">
        <v>10</v>
      </c>
      <c r="M18" s="2">
        <v>10</v>
      </c>
    </row>
    <row r="19" spans="1:15" x14ac:dyDescent="0.4">
      <c r="B19" s="2" t="s">
        <v>11</v>
      </c>
      <c r="C19" s="2">
        <v>0</v>
      </c>
      <c r="G19" s="2" t="s">
        <v>11</v>
      </c>
      <c r="H19" s="2">
        <v>0</v>
      </c>
      <c r="L19" s="2" t="s">
        <v>11</v>
      </c>
      <c r="M19" s="2">
        <v>3</v>
      </c>
    </row>
    <row r="20" spans="1:15" x14ac:dyDescent="0.4">
      <c r="B20" s="2" t="s">
        <v>12</v>
      </c>
      <c r="C20" s="2">
        <v>0</v>
      </c>
      <c r="G20" s="2" t="s">
        <v>12</v>
      </c>
      <c r="H20" s="2">
        <v>0</v>
      </c>
      <c r="L20" s="2" t="s">
        <v>12</v>
      </c>
      <c r="M20" s="2">
        <v>0</v>
      </c>
    </row>
    <row r="21" spans="1:15" x14ac:dyDescent="0.4">
      <c r="A21" s="1">
        <v>201907</v>
      </c>
      <c r="B21" s="2" t="s">
        <v>1</v>
      </c>
      <c r="C21" s="2">
        <v>0</v>
      </c>
      <c r="D21" s="2" t="s">
        <v>2</v>
      </c>
      <c r="E21" s="2">
        <v>2</v>
      </c>
      <c r="F21" s="1">
        <v>202003</v>
      </c>
      <c r="G21" s="2" t="s">
        <v>1</v>
      </c>
      <c r="H21" s="2">
        <v>0</v>
      </c>
      <c r="I21" s="2" t="s">
        <v>2</v>
      </c>
      <c r="J21" s="2">
        <v>9</v>
      </c>
      <c r="K21" s="1">
        <v>202103</v>
      </c>
      <c r="L21" s="2" t="s">
        <v>1</v>
      </c>
      <c r="M21" s="2">
        <v>0</v>
      </c>
      <c r="N21" s="2" t="s">
        <v>2</v>
      </c>
      <c r="O21" s="2">
        <v>172</v>
      </c>
    </row>
    <row r="22" spans="1:15" x14ac:dyDescent="0.4">
      <c r="A22">
        <v>9</v>
      </c>
      <c r="B22" s="2" t="s">
        <v>3</v>
      </c>
      <c r="C22" s="2">
        <v>0</v>
      </c>
      <c r="D22" s="2" t="s">
        <v>4</v>
      </c>
      <c r="E22" s="2">
        <v>7</v>
      </c>
      <c r="F22">
        <v>15</v>
      </c>
      <c r="G22" s="2" t="s">
        <v>3</v>
      </c>
      <c r="H22" s="2">
        <v>0</v>
      </c>
      <c r="I22" s="2" t="s">
        <v>4</v>
      </c>
      <c r="J22" s="2">
        <v>6</v>
      </c>
      <c r="K22">
        <v>357</v>
      </c>
      <c r="L22" s="2" t="s">
        <v>3</v>
      </c>
      <c r="M22" s="2">
        <v>6</v>
      </c>
      <c r="N22" s="2" t="s">
        <v>4</v>
      </c>
      <c r="O22" s="2">
        <v>185</v>
      </c>
    </row>
    <row r="23" spans="1:15" x14ac:dyDescent="0.4">
      <c r="B23" s="2" t="s">
        <v>5</v>
      </c>
      <c r="C23" s="2">
        <v>7</v>
      </c>
      <c r="F23">
        <f>SUM(H21:H29)</f>
        <v>15</v>
      </c>
      <c r="G23" s="2" t="s">
        <v>5</v>
      </c>
      <c r="H23" s="2">
        <v>5</v>
      </c>
      <c r="J23">
        <f>SUM(J21,J22)</f>
        <v>15</v>
      </c>
      <c r="K23">
        <f>SUM(M21:M30)</f>
        <v>357</v>
      </c>
      <c r="L23" s="2" t="s">
        <v>5</v>
      </c>
      <c r="M23" s="2">
        <v>62</v>
      </c>
      <c r="O23">
        <f>SUM(O21:O22)</f>
        <v>357</v>
      </c>
    </row>
    <row r="24" spans="1:15" x14ac:dyDescent="0.4">
      <c r="B24" s="2" t="s">
        <v>6</v>
      </c>
      <c r="C24" s="2">
        <v>0</v>
      </c>
      <c r="G24" s="2" t="s">
        <v>6</v>
      </c>
      <c r="H24" s="2">
        <v>2</v>
      </c>
      <c r="L24" s="2" t="s">
        <v>6</v>
      </c>
      <c r="M24" s="2">
        <v>52</v>
      </c>
    </row>
    <row r="25" spans="1:15" x14ac:dyDescent="0.4">
      <c r="B25" s="2" t="s">
        <v>7</v>
      </c>
      <c r="C25" s="2">
        <v>2</v>
      </c>
      <c r="G25" s="2" t="s">
        <v>7</v>
      </c>
      <c r="H25" s="2">
        <v>1</v>
      </c>
      <c r="L25" s="2" t="s">
        <v>7</v>
      </c>
      <c r="M25" s="2">
        <v>73</v>
      </c>
    </row>
    <row r="26" spans="1:15" x14ac:dyDescent="0.4">
      <c r="B26" s="2" t="s">
        <v>8</v>
      </c>
      <c r="C26" s="2">
        <v>0</v>
      </c>
      <c r="G26" s="2" t="s">
        <v>8</v>
      </c>
      <c r="H26" s="2">
        <v>3</v>
      </c>
      <c r="L26" s="2" t="s">
        <v>8</v>
      </c>
      <c r="M26" s="2">
        <v>91</v>
      </c>
    </row>
    <row r="27" spans="1:15" x14ac:dyDescent="0.4">
      <c r="B27" s="2" t="s">
        <v>9</v>
      </c>
      <c r="C27" s="2">
        <v>0</v>
      </c>
      <c r="G27" s="2" t="s">
        <v>9</v>
      </c>
      <c r="H27" s="2">
        <v>4</v>
      </c>
      <c r="L27" s="2" t="s">
        <v>9</v>
      </c>
      <c r="M27" s="2">
        <v>57</v>
      </c>
    </row>
    <row r="28" spans="1:15" x14ac:dyDescent="0.4">
      <c r="B28" s="2" t="s">
        <v>10</v>
      </c>
      <c r="C28" s="2">
        <v>0</v>
      </c>
      <c r="G28" s="2" t="s">
        <v>10</v>
      </c>
      <c r="H28" s="2">
        <v>0</v>
      </c>
      <c r="L28" s="2" t="s">
        <v>10</v>
      </c>
      <c r="M28" s="2">
        <v>13</v>
      </c>
    </row>
    <row r="29" spans="1:15" x14ac:dyDescent="0.4">
      <c r="B29" s="2" t="s">
        <v>11</v>
      </c>
      <c r="C29" s="2">
        <v>0</v>
      </c>
      <c r="G29" s="2" t="s">
        <v>11</v>
      </c>
      <c r="H29" s="2">
        <v>0</v>
      </c>
      <c r="L29" s="2" t="s">
        <v>11</v>
      </c>
      <c r="M29" s="2">
        <v>3</v>
      </c>
    </row>
    <row r="30" spans="1:15" x14ac:dyDescent="0.4">
      <c r="B30" s="2" t="s">
        <v>12</v>
      </c>
      <c r="C30" s="2">
        <v>0</v>
      </c>
      <c r="G30" s="2" t="s">
        <v>12</v>
      </c>
      <c r="H30" s="2">
        <v>0</v>
      </c>
      <c r="L30" s="2" t="s">
        <v>12</v>
      </c>
      <c r="M30" s="2">
        <v>0</v>
      </c>
    </row>
    <row r="31" spans="1:15" x14ac:dyDescent="0.4">
      <c r="A31" s="1">
        <v>201908</v>
      </c>
      <c r="B31" s="2" t="s">
        <v>1</v>
      </c>
      <c r="C31" s="2">
        <v>0</v>
      </c>
      <c r="D31" s="2" t="s">
        <v>2</v>
      </c>
      <c r="E31" s="2">
        <v>2</v>
      </c>
      <c r="F31" s="1">
        <v>202004</v>
      </c>
      <c r="G31" s="2" t="s">
        <v>1</v>
      </c>
      <c r="H31" s="2">
        <v>0</v>
      </c>
      <c r="I31" s="2" t="s">
        <v>2</v>
      </c>
      <c r="J31" s="2">
        <v>53</v>
      </c>
      <c r="K31" s="1">
        <v>202104</v>
      </c>
      <c r="L31" s="2" t="s">
        <v>1</v>
      </c>
      <c r="M31" s="2">
        <v>0</v>
      </c>
      <c r="N31" s="2" t="s">
        <v>2</v>
      </c>
      <c r="O31" s="2">
        <v>135</v>
      </c>
    </row>
    <row r="32" spans="1:15" x14ac:dyDescent="0.4">
      <c r="A32">
        <v>9</v>
      </c>
      <c r="B32" s="2" t="s">
        <v>3</v>
      </c>
      <c r="C32" s="2">
        <v>0</v>
      </c>
      <c r="D32" s="2" t="s">
        <v>4</v>
      </c>
      <c r="E32" s="2">
        <v>7</v>
      </c>
      <c r="F32">
        <v>104</v>
      </c>
      <c r="G32" s="2" t="s">
        <v>3</v>
      </c>
      <c r="H32" s="2">
        <v>0</v>
      </c>
      <c r="I32" s="2" t="s">
        <v>4</v>
      </c>
      <c r="J32" s="2">
        <v>51</v>
      </c>
      <c r="K32">
        <v>308</v>
      </c>
      <c r="L32" s="2" t="s">
        <v>3</v>
      </c>
      <c r="M32" s="2">
        <v>5</v>
      </c>
      <c r="N32" s="2" t="s">
        <v>4</v>
      </c>
      <c r="O32" s="2">
        <v>173</v>
      </c>
    </row>
    <row r="33" spans="1:15" x14ac:dyDescent="0.4">
      <c r="B33" s="2" t="s">
        <v>5</v>
      </c>
      <c r="C33" s="2">
        <v>7</v>
      </c>
      <c r="F33">
        <f>SUM(H31:H40)</f>
        <v>104</v>
      </c>
      <c r="G33" s="2" t="s">
        <v>5</v>
      </c>
      <c r="H33" s="2">
        <v>21</v>
      </c>
      <c r="J33">
        <f>SUM(J31,J32)</f>
        <v>104</v>
      </c>
      <c r="K33">
        <f>SUM(M31:M40)</f>
        <v>308</v>
      </c>
      <c r="L33" s="2" t="s">
        <v>5</v>
      </c>
      <c r="M33" s="2">
        <v>68</v>
      </c>
      <c r="O33">
        <f>SUM(O31:O32)</f>
        <v>308</v>
      </c>
    </row>
    <row r="34" spans="1:15" x14ac:dyDescent="0.4">
      <c r="B34" s="2" t="s">
        <v>6</v>
      </c>
      <c r="C34" s="2">
        <v>0</v>
      </c>
      <c r="G34" s="2" t="s">
        <v>6</v>
      </c>
      <c r="H34" s="2">
        <v>19</v>
      </c>
      <c r="L34" s="2" t="s">
        <v>6</v>
      </c>
      <c r="M34" s="2">
        <v>48</v>
      </c>
    </row>
    <row r="35" spans="1:15" x14ac:dyDescent="0.4">
      <c r="B35" s="2" t="s">
        <v>7</v>
      </c>
      <c r="C35" s="2">
        <v>2</v>
      </c>
      <c r="G35" s="2" t="s">
        <v>7</v>
      </c>
      <c r="H35" s="2">
        <v>22</v>
      </c>
      <c r="L35" s="2" t="s">
        <v>7</v>
      </c>
      <c r="M35" s="2">
        <v>64</v>
      </c>
    </row>
    <row r="36" spans="1:15" x14ac:dyDescent="0.4">
      <c r="B36" s="2" t="s">
        <v>8</v>
      </c>
      <c r="C36" s="2">
        <v>0</v>
      </c>
      <c r="G36" s="2" t="s">
        <v>8</v>
      </c>
      <c r="H36" s="2">
        <v>25</v>
      </c>
      <c r="L36" s="2" t="s">
        <v>8</v>
      </c>
      <c r="M36" s="2">
        <v>74</v>
      </c>
    </row>
    <row r="37" spans="1:15" x14ac:dyDescent="0.4">
      <c r="B37" s="2" t="s">
        <v>9</v>
      </c>
      <c r="C37" s="2">
        <v>0</v>
      </c>
      <c r="G37" s="2" t="s">
        <v>9</v>
      </c>
      <c r="H37" s="2">
        <v>11</v>
      </c>
      <c r="L37" s="2" t="s">
        <v>9</v>
      </c>
      <c r="M37" s="2">
        <v>40</v>
      </c>
    </row>
    <row r="38" spans="1:15" x14ac:dyDescent="0.4">
      <c r="B38" s="2" t="s">
        <v>10</v>
      </c>
      <c r="C38" s="2">
        <v>0</v>
      </c>
      <c r="G38" s="2" t="s">
        <v>10</v>
      </c>
      <c r="H38" s="2">
        <v>5</v>
      </c>
      <c r="L38" s="2" t="s">
        <v>10</v>
      </c>
      <c r="M38" s="2">
        <v>8</v>
      </c>
    </row>
    <row r="39" spans="1:15" x14ac:dyDescent="0.4">
      <c r="B39" s="2" t="s">
        <v>11</v>
      </c>
      <c r="C39" s="2">
        <v>0</v>
      </c>
      <c r="G39" s="2" t="s">
        <v>11</v>
      </c>
      <c r="H39" s="2">
        <v>0</v>
      </c>
      <c r="L39" s="2" t="s">
        <v>11</v>
      </c>
      <c r="M39" s="2">
        <v>1</v>
      </c>
    </row>
    <row r="40" spans="1:15" x14ac:dyDescent="0.4">
      <c r="B40" s="2" t="s">
        <v>12</v>
      </c>
      <c r="C40" s="2">
        <v>0</v>
      </c>
      <c r="G40" s="2" t="s">
        <v>12</v>
      </c>
      <c r="H40" s="2">
        <v>1</v>
      </c>
      <c r="L40" s="2" t="s">
        <v>12</v>
      </c>
      <c r="M40" s="2">
        <v>0</v>
      </c>
    </row>
    <row r="41" spans="1:15" x14ac:dyDescent="0.4">
      <c r="A41" s="1">
        <v>201909</v>
      </c>
      <c r="B41" s="2" t="s">
        <v>1</v>
      </c>
      <c r="C41" s="2">
        <v>0</v>
      </c>
      <c r="D41" s="2" t="s">
        <v>2</v>
      </c>
      <c r="E41" s="2">
        <v>2</v>
      </c>
      <c r="F41" s="1">
        <v>202005</v>
      </c>
      <c r="G41" s="2" t="s">
        <v>1</v>
      </c>
      <c r="H41" s="2">
        <v>0</v>
      </c>
      <c r="I41" s="2" t="s">
        <v>2</v>
      </c>
      <c r="J41" s="2">
        <v>259</v>
      </c>
      <c r="K41" s="1">
        <v>202105</v>
      </c>
      <c r="L41" s="2" t="s">
        <v>1</v>
      </c>
      <c r="M41" s="2">
        <v>0</v>
      </c>
      <c r="N41" s="2" t="s">
        <v>2</v>
      </c>
      <c r="O41" s="2">
        <v>79</v>
      </c>
    </row>
    <row r="42" spans="1:15" x14ac:dyDescent="0.4">
      <c r="A42">
        <v>6</v>
      </c>
      <c r="B42" s="2" t="s">
        <v>3</v>
      </c>
      <c r="C42" s="2">
        <v>0</v>
      </c>
      <c r="D42" s="2" t="s">
        <v>4</v>
      </c>
      <c r="E42" s="2">
        <v>4</v>
      </c>
      <c r="F42">
        <v>526</v>
      </c>
      <c r="G42" s="2" t="s">
        <v>3</v>
      </c>
      <c r="H42" s="2">
        <v>3</v>
      </c>
      <c r="I42" s="2" t="s">
        <v>4</v>
      </c>
      <c r="J42" s="2">
        <v>267</v>
      </c>
      <c r="K42">
        <v>207</v>
      </c>
      <c r="L42" s="2" t="s">
        <v>3</v>
      </c>
      <c r="M42" s="2">
        <v>4</v>
      </c>
      <c r="N42" s="2" t="s">
        <v>4</v>
      </c>
      <c r="O42" s="2">
        <v>128</v>
      </c>
    </row>
    <row r="43" spans="1:15" x14ac:dyDescent="0.4">
      <c r="A43">
        <f>SUM(C41:C49)</f>
        <v>6</v>
      </c>
      <c r="B43" s="2" t="s">
        <v>5</v>
      </c>
      <c r="C43" s="2">
        <v>4</v>
      </c>
      <c r="F43">
        <f>SUM(H41:H50)</f>
        <v>526</v>
      </c>
      <c r="G43" s="2" t="s">
        <v>5</v>
      </c>
      <c r="H43" s="2">
        <v>64</v>
      </c>
      <c r="J43">
        <f>SUM(J41,J42)</f>
        <v>526</v>
      </c>
      <c r="K43">
        <f>SUM(M41:M50)</f>
        <v>207</v>
      </c>
      <c r="L43" s="2" t="s">
        <v>5</v>
      </c>
      <c r="M43" s="2">
        <v>56</v>
      </c>
      <c r="O43">
        <f>SUM(O41:O42)</f>
        <v>207</v>
      </c>
    </row>
    <row r="44" spans="1:15" x14ac:dyDescent="0.4">
      <c r="B44" s="2" t="s">
        <v>6</v>
      </c>
      <c r="C44" s="2">
        <v>0</v>
      </c>
      <c r="G44" s="2" t="s">
        <v>6</v>
      </c>
      <c r="H44" s="2">
        <v>88</v>
      </c>
      <c r="L44" s="2" t="s">
        <v>6</v>
      </c>
      <c r="M44" s="2">
        <v>39</v>
      </c>
    </row>
    <row r="45" spans="1:15" x14ac:dyDescent="0.4">
      <c r="B45" s="2" t="s">
        <v>7</v>
      </c>
      <c r="C45" s="2">
        <v>2</v>
      </c>
      <c r="G45" s="2" t="s">
        <v>7</v>
      </c>
      <c r="H45" s="2">
        <v>108</v>
      </c>
      <c r="L45" s="2" t="s">
        <v>7</v>
      </c>
      <c r="M45" s="2">
        <v>41</v>
      </c>
    </row>
    <row r="46" spans="1:15" x14ac:dyDescent="0.4">
      <c r="B46" s="2" t="s">
        <v>8</v>
      </c>
      <c r="C46" s="2">
        <v>0</v>
      </c>
      <c r="G46" s="2" t="s">
        <v>8</v>
      </c>
      <c r="H46" s="2">
        <v>138</v>
      </c>
      <c r="L46" s="2" t="s">
        <v>8</v>
      </c>
      <c r="M46" s="2">
        <v>47</v>
      </c>
    </row>
    <row r="47" spans="1:15" x14ac:dyDescent="0.4">
      <c r="B47" s="2" t="s">
        <v>9</v>
      </c>
      <c r="C47" s="2">
        <v>0</v>
      </c>
      <c r="G47" s="2" t="s">
        <v>9</v>
      </c>
      <c r="H47" s="2">
        <v>93</v>
      </c>
      <c r="L47" s="2" t="s">
        <v>9</v>
      </c>
      <c r="M47" s="2">
        <v>18</v>
      </c>
    </row>
    <row r="48" spans="1:15" x14ac:dyDescent="0.4">
      <c r="B48" s="2" t="s">
        <v>10</v>
      </c>
      <c r="C48" s="2">
        <v>0</v>
      </c>
      <c r="G48" s="2" t="s">
        <v>10</v>
      </c>
      <c r="H48" s="2">
        <v>28</v>
      </c>
      <c r="L48" s="2" t="s">
        <v>10</v>
      </c>
      <c r="M48" s="2">
        <v>2</v>
      </c>
    </row>
    <row r="49" spans="1:15" x14ac:dyDescent="0.4">
      <c r="B49" s="2" t="s">
        <v>11</v>
      </c>
      <c r="C49" s="2">
        <v>0</v>
      </c>
      <c r="G49" s="2" t="s">
        <v>11</v>
      </c>
      <c r="H49" s="2">
        <v>3</v>
      </c>
      <c r="L49" s="2" t="s">
        <v>11</v>
      </c>
      <c r="M49" s="2">
        <v>0</v>
      </c>
    </row>
    <row r="50" spans="1:15" x14ac:dyDescent="0.4">
      <c r="B50" s="2" t="s">
        <v>12</v>
      </c>
      <c r="C50" s="2">
        <v>0</v>
      </c>
      <c r="G50" s="2" t="s">
        <v>12</v>
      </c>
      <c r="H50" s="2">
        <v>1</v>
      </c>
      <c r="L50" s="2" t="s">
        <v>12</v>
      </c>
      <c r="M50" s="2">
        <v>0</v>
      </c>
    </row>
    <row r="51" spans="1:15" x14ac:dyDescent="0.4">
      <c r="A51" s="1">
        <v>201910</v>
      </c>
      <c r="B51" s="2" t="s">
        <v>1</v>
      </c>
      <c r="C51" s="2">
        <v>0</v>
      </c>
      <c r="D51" s="2" t="s">
        <v>2</v>
      </c>
      <c r="E51" s="2">
        <v>1</v>
      </c>
      <c r="F51" s="1">
        <v>202006</v>
      </c>
      <c r="G51" s="2" t="s">
        <v>1</v>
      </c>
      <c r="H51" s="2">
        <v>0</v>
      </c>
      <c r="I51" s="2" t="s">
        <v>2</v>
      </c>
      <c r="J51" s="2">
        <v>239</v>
      </c>
      <c r="K51" s="1">
        <v>202106</v>
      </c>
      <c r="L51" s="2" t="s">
        <v>1</v>
      </c>
      <c r="M51" s="2">
        <v>0</v>
      </c>
      <c r="N51" s="2" t="s">
        <v>2</v>
      </c>
      <c r="O51" s="2">
        <v>64</v>
      </c>
    </row>
    <row r="52" spans="1:15" x14ac:dyDescent="0.4">
      <c r="A52">
        <v>5</v>
      </c>
      <c r="B52" s="2" t="s">
        <v>3</v>
      </c>
      <c r="C52" s="2">
        <v>0</v>
      </c>
      <c r="D52" s="2" t="s">
        <v>4</v>
      </c>
      <c r="E52" s="2">
        <v>4</v>
      </c>
      <c r="F52">
        <v>501</v>
      </c>
      <c r="G52" s="2" t="s">
        <v>3</v>
      </c>
      <c r="H52" s="2">
        <v>3</v>
      </c>
      <c r="I52" s="2" t="s">
        <v>4</v>
      </c>
      <c r="J52" s="2">
        <v>262</v>
      </c>
      <c r="K52">
        <v>169</v>
      </c>
      <c r="L52" s="2" t="s">
        <v>3</v>
      </c>
      <c r="M52" s="2">
        <v>3</v>
      </c>
      <c r="N52" s="2" t="s">
        <v>4</v>
      </c>
      <c r="O52" s="2">
        <v>105</v>
      </c>
    </row>
    <row r="53" spans="1:15" x14ac:dyDescent="0.4">
      <c r="A53">
        <f>SUM(C51:C59)</f>
        <v>5</v>
      </c>
      <c r="B53" s="2" t="s">
        <v>5</v>
      </c>
      <c r="C53" s="2">
        <v>5</v>
      </c>
      <c r="F53">
        <f>SUM(H51:H60)</f>
        <v>501</v>
      </c>
      <c r="G53" s="2" t="s">
        <v>5</v>
      </c>
      <c r="H53" s="2">
        <v>57</v>
      </c>
      <c r="J53">
        <f>SUM(J51:J52)</f>
        <v>501</v>
      </c>
      <c r="K53">
        <f>SUM(M51:M60)</f>
        <v>169</v>
      </c>
      <c r="L53" s="2" t="s">
        <v>5</v>
      </c>
      <c r="M53" s="2">
        <v>43</v>
      </c>
      <c r="O53">
        <f>SUM(O51:O52)</f>
        <v>169</v>
      </c>
    </row>
    <row r="54" spans="1:15" x14ac:dyDescent="0.4">
      <c r="B54" s="2" t="s">
        <v>6</v>
      </c>
      <c r="C54" s="2">
        <v>0</v>
      </c>
      <c r="G54" s="2" t="s">
        <v>6</v>
      </c>
      <c r="H54" s="2">
        <v>86</v>
      </c>
      <c r="L54" s="2" t="s">
        <v>6</v>
      </c>
      <c r="M54" s="2">
        <v>31</v>
      </c>
    </row>
    <row r="55" spans="1:15" x14ac:dyDescent="0.4">
      <c r="B55" s="2" t="s">
        <v>7</v>
      </c>
      <c r="C55" s="2">
        <v>0</v>
      </c>
      <c r="G55" s="2" t="s">
        <v>7</v>
      </c>
      <c r="H55" s="2">
        <v>104</v>
      </c>
      <c r="L55" s="2" t="s">
        <v>7</v>
      </c>
      <c r="M55" s="2">
        <v>30</v>
      </c>
    </row>
    <row r="56" spans="1:15" x14ac:dyDescent="0.4">
      <c r="B56" s="2" t="s">
        <v>8</v>
      </c>
      <c r="C56" s="2">
        <v>0</v>
      </c>
      <c r="G56" s="2" t="s">
        <v>8</v>
      </c>
      <c r="H56" s="2">
        <v>140</v>
      </c>
      <c r="L56" s="2" t="s">
        <v>8</v>
      </c>
      <c r="M56" s="2">
        <v>36</v>
      </c>
    </row>
    <row r="57" spans="1:15" x14ac:dyDescent="0.4">
      <c r="B57" s="2" t="s">
        <v>9</v>
      </c>
      <c r="C57" s="2">
        <v>0</v>
      </c>
      <c r="G57" s="2" t="s">
        <v>9</v>
      </c>
      <c r="H57" s="2">
        <v>87</v>
      </c>
      <c r="L57" s="2" t="s">
        <v>9</v>
      </c>
      <c r="M57" s="2">
        <v>23</v>
      </c>
    </row>
    <row r="58" spans="1:15" x14ac:dyDescent="0.4">
      <c r="B58" s="2" t="s">
        <v>10</v>
      </c>
      <c r="C58" s="2">
        <v>0</v>
      </c>
      <c r="G58" s="2" t="s">
        <v>10</v>
      </c>
      <c r="H58" s="2">
        <v>23</v>
      </c>
      <c r="L58" s="2" t="s">
        <v>10</v>
      </c>
      <c r="M58" s="2">
        <v>3</v>
      </c>
    </row>
    <row r="59" spans="1:15" x14ac:dyDescent="0.4">
      <c r="B59" s="2" t="s">
        <v>11</v>
      </c>
      <c r="C59" s="2">
        <v>0</v>
      </c>
      <c r="G59" s="2" t="s">
        <v>11</v>
      </c>
      <c r="H59" s="2">
        <v>1</v>
      </c>
      <c r="L59" s="2" t="s">
        <v>11</v>
      </c>
      <c r="M59" s="2">
        <v>0</v>
      </c>
    </row>
    <row r="60" spans="1:15" x14ac:dyDescent="0.4">
      <c r="B60" s="2" t="s">
        <v>12</v>
      </c>
      <c r="C60" s="2">
        <v>0</v>
      </c>
      <c r="G60" s="2" t="s">
        <v>12</v>
      </c>
      <c r="H60" s="2">
        <v>0</v>
      </c>
      <c r="L60" s="2" t="s">
        <v>12</v>
      </c>
      <c r="M60" s="2">
        <v>0</v>
      </c>
    </row>
    <row r="61" spans="1:15" x14ac:dyDescent="0.4">
      <c r="A61" s="1">
        <v>201911</v>
      </c>
      <c r="B61" s="2" t="s">
        <v>1</v>
      </c>
      <c r="C61" s="2">
        <v>0</v>
      </c>
      <c r="D61" s="2" t="s">
        <v>2</v>
      </c>
      <c r="E61" s="2">
        <v>3</v>
      </c>
      <c r="F61" s="1">
        <v>202007</v>
      </c>
      <c r="G61" s="2" t="s">
        <v>1</v>
      </c>
      <c r="H61" s="2">
        <v>0</v>
      </c>
      <c r="I61" s="2" t="s">
        <v>2</v>
      </c>
      <c r="J61" s="2">
        <v>167</v>
      </c>
      <c r="K61" s="1">
        <v>202107</v>
      </c>
      <c r="L61" s="2" t="s">
        <v>1</v>
      </c>
      <c r="M61" s="2">
        <v>0</v>
      </c>
      <c r="N61" s="2" t="s">
        <v>2</v>
      </c>
      <c r="O61" s="2">
        <v>57</v>
      </c>
    </row>
    <row r="62" spans="1:15" x14ac:dyDescent="0.4">
      <c r="A62">
        <v>7</v>
      </c>
      <c r="B62" s="2" t="s">
        <v>3</v>
      </c>
      <c r="C62" s="2">
        <v>0</v>
      </c>
      <c r="D62" s="2" t="s">
        <v>4</v>
      </c>
      <c r="E62" s="2">
        <v>4</v>
      </c>
      <c r="F62">
        <v>342</v>
      </c>
      <c r="G62" s="2" t="s">
        <v>3</v>
      </c>
      <c r="H62" s="2">
        <v>3</v>
      </c>
      <c r="I62" s="2" t="s">
        <v>4</v>
      </c>
      <c r="J62" s="2">
        <v>175</v>
      </c>
      <c r="K62">
        <v>127</v>
      </c>
      <c r="L62" s="2" t="s">
        <v>3</v>
      </c>
      <c r="M62" s="2">
        <v>1</v>
      </c>
      <c r="N62" s="2" t="s">
        <v>4</v>
      </c>
      <c r="O62" s="2">
        <v>70</v>
      </c>
    </row>
    <row r="63" spans="1:15" x14ac:dyDescent="0.4">
      <c r="A63">
        <f>SUM(C61:C69)</f>
        <v>7</v>
      </c>
      <c r="B63" s="2" t="s">
        <v>5</v>
      </c>
      <c r="C63" s="2">
        <v>6</v>
      </c>
      <c r="F63">
        <f>SUM(H61:H70)</f>
        <v>342</v>
      </c>
      <c r="G63" s="2" t="s">
        <v>5</v>
      </c>
      <c r="H63" s="2">
        <v>53</v>
      </c>
      <c r="J63">
        <f>SUM(J61:J62)</f>
        <v>342</v>
      </c>
      <c r="K63">
        <f>SUM(M61:M70)</f>
        <v>127</v>
      </c>
      <c r="L63" s="2" t="s">
        <v>5</v>
      </c>
      <c r="M63" s="2">
        <v>29</v>
      </c>
      <c r="O63">
        <f>SUM(O61:O62)</f>
        <v>127</v>
      </c>
    </row>
    <row r="64" spans="1:15" x14ac:dyDescent="0.4">
      <c r="B64" s="2" t="s">
        <v>6</v>
      </c>
      <c r="C64" s="2">
        <v>0</v>
      </c>
      <c r="G64" s="2" t="s">
        <v>6</v>
      </c>
      <c r="H64" s="2">
        <v>57</v>
      </c>
      <c r="L64" s="2" t="s">
        <v>6</v>
      </c>
      <c r="M64" s="2">
        <v>22</v>
      </c>
    </row>
    <row r="65" spans="1:13" x14ac:dyDescent="0.4">
      <c r="B65" s="2" t="s">
        <v>7</v>
      </c>
      <c r="C65" s="2">
        <v>1</v>
      </c>
      <c r="G65" s="2" t="s">
        <v>7</v>
      </c>
      <c r="H65" s="2">
        <v>72</v>
      </c>
      <c r="L65" s="2" t="s">
        <v>7</v>
      </c>
      <c r="M65" s="2">
        <v>24</v>
      </c>
    </row>
    <row r="66" spans="1:13" x14ac:dyDescent="0.4">
      <c r="B66" s="2" t="s">
        <v>8</v>
      </c>
      <c r="C66" s="2">
        <v>0</v>
      </c>
      <c r="G66" s="2" t="s">
        <v>8</v>
      </c>
      <c r="H66" s="2">
        <v>83</v>
      </c>
      <c r="L66" s="2" t="s">
        <v>8</v>
      </c>
      <c r="M66" s="2">
        <v>30</v>
      </c>
    </row>
    <row r="67" spans="1:13" x14ac:dyDescent="0.4">
      <c r="B67" s="2" t="s">
        <v>9</v>
      </c>
      <c r="C67" s="2">
        <v>0</v>
      </c>
      <c r="G67" s="2" t="s">
        <v>9</v>
      </c>
      <c r="H67" s="2">
        <v>56</v>
      </c>
      <c r="L67" s="2" t="s">
        <v>9</v>
      </c>
      <c r="M67" s="2">
        <v>20</v>
      </c>
    </row>
    <row r="68" spans="1:13" x14ac:dyDescent="0.4">
      <c r="B68" s="2" t="s">
        <v>10</v>
      </c>
      <c r="C68" s="2">
        <v>0</v>
      </c>
      <c r="G68" s="2" t="s">
        <v>10</v>
      </c>
      <c r="H68" s="2">
        <v>15</v>
      </c>
      <c r="L68" s="2" t="s">
        <v>10</v>
      </c>
      <c r="M68" s="2">
        <v>1</v>
      </c>
    </row>
    <row r="69" spans="1:13" x14ac:dyDescent="0.4">
      <c r="B69" s="2" t="s">
        <v>11</v>
      </c>
      <c r="C69" s="2">
        <v>0</v>
      </c>
      <c r="G69" s="2" t="s">
        <v>11</v>
      </c>
      <c r="H69" s="2">
        <v>3</v>
      </c>
      <c r="L69" s="2" t="s">
        <v>11</v>
      </c>
      <c r="M69" s="2">
        <v>0</v>
      </c>
    </row>
    <row r="70" spans="1:13" x14ac:dyDescent="0.4">
      <c r="B70" s="2" t="s">
        <v>12</v>
      </c>
      <c r="C70" s="2">
        <v>0</v>
      </c>
      <c r="G70" s="2" t="s">
        <v>12</v>
      </c>
      <c r="H70" s="2">
        <v>0</v>
      </c>
      <c r="L70" s="2" t="s">
        <v>12</v>
      </c>
      <c r="M70" s="2">
        <v>0</v>
      </c>
    </row>
    <row r="71" spans="1:13" x14ac:dyDescent="0.4">
      <c r="A71" s="1">
        <v>201912</v>
      </c>
      <c r="B71" s="2" t="s">
        <v>1</v>
      </c>
      <c r="C71" s="2">
        <v>0</v>
      </c>
      <c r="D71" s="2" t="s">
        <v>2</v>
      </c>
      <c r="E71" s="2">
        <v>8</v>
      </c>
      <c r="F71" s="1">
        <v>202008</v>
      </c>
      <c r="G71" s="2" t="s">
        <v>1</v>
      </c>
      <c r="H71" s="2">
        <v>0</v>
      </c>
      <c r="I71" s="2" t="s">
        <v>2</v>
      </c>
      <c r="J71" s="2">
        <v>100</v>
      </c>
    </row>
    <row r="72" spans="1:13" x14ac:dyDescent="0.4">
      <c r="A72">
        <v>13</v>
      </c>
      <c r="B72" s="2" t="s">
        <v>3</v>
      </c>
      <c r="C72" s="2">
        <v>0</v>
      </c>
      <c r="D72" s="2" t="s">
        <v>4</v>
      </c>
      <c r="E72" s="2">
        <v>5</v>
      </c>
      <c r="F72">
        <v>213</v>
      </c>
      <c r="G72" s="2" t="s">
        <v>3</v>
      </c>
      <c r="H72" s="2">
        <v>4</v>
      </c>
      <c r="I72" s="2" t="s">
        <v>4</v>
      </c>
      <c r="J72" s="2">
        <v>113</v>
      </c>
    </row>
    <row r="73" spans="1:13" x14ac:dyDescent="0.4">
      <c r="A73">
        <f>SUM(C71:C79)</f>
        <v>13</v>
      </c>
      <c r="B73" s="2" t="s">
        <v>5</v>
      </c>
      <c r="C73" s="2">
        <v>8</v>
      </c>
      <c r="F73">
        <f>SUM(H71:H80)</f>
        <v>213</v>
      </c>
      <c r="G73" s="2" t="s">
        <v>5</v>
      </c>
      <c r="H73" s="2">
        <v>36</v>
      </c>
      <c r="J73">
        <f>SUM(J71:J72)</f>
        <v>213</v>
      </c>
    </row>
    <row r="74" spans="1:13" x14ac:dyDescent="0.4">
      <c r="B74" s="2" t="s">
        <v>6</v>
      </c>
      <c r="C74" s="2">
        <v>2</v>
      </c>
      <c r="G74" s="2" t="s">
        <v>6</v>
      </c>
      <c r="H74" s="2">
        <v>41</v>
      </c>
    </row>
    <row r="75" spans="1:13" x14ac:dyDescent="0.4">
      <c r="B75" s="2" t="s">
        <v>7</v>
      </c>
      <c r="C75" s="2">
        <v>1</v>
      </c>
      <c r="G75" s="2" t="s">
        <v>7</v>
      </c>
      <c r="H75" s="2">
        <v>43</v>
      </c>
    </row>
    <row r="76" spans="1:13" x14ac:dyDescent="0.4">
      <c r="B76" s="2" t="s">
        <v>8</v>
      </c>
      <c r="C76" s="2">
        <v>2</v>
      </c>
      <c r="G76" s="2" t="s">
        <v>8</v>
      </c>
      <c r="H76" s="2">
        <v>51</v>
      </c>
    </row>
    <row r="77" spans="1:13" x14ac:dyDescent="0.4">
      <c r="B77" s="2" t="s">
        <v>9</v>
      </c>
      <c r="C77" s="2">
        <v>0</v>
      </c>
      <c r="G77" s="2" t="s">
        <v>9</v>
      </c>
      <c r="H77" s="2">
        <v>31</v>
      </c>
    </row>
    <row r="78" spans="1:13" x14ac:dyDescent="0.4">
      <c r="B78" s="2" t="s">
        <v>10</v>
      </c>
      <c r="C78" s="2">
        <v>0</v>
      </c>
      <c r="G78" s="2" t="s">
        <v>10</v>
      </c>
      <c r="H78" s="2">
        <v>6</v>
      </c>
    </row>
    <row r="79" spans="1:13" x14ac:dyDescent="0.4">
      <c r="B79" s="2" t="s">
        <v>11</v>
      </c>
      <c r="C79" s="2">
        <v>0</v>
      </c>
      <c r="G79" s="2" t="s">
        <v>11</v>
      </c>
      <c r="H79" s="2">
        <v>1</v>
      </c>
    </row>
    <row r="80" spans="1:13" x14ac:dyDescent="0.4">
      <c r="B80" s="2" t="s">
        <v>12</v>
      </c>
      <c r="C80" s="2">
        <v>0</v>
      </c>
      <c r="G80" s="2" t="s">
        <v>12</v>
      </c>
      <c r="H80" s="2">
        <v>0</v>
      </c>
    </row>
    <row r="81" spans="6:10" x14ac:dyDescent="0.4">
      <c r="F81" s="1">
        <v>202009</v>
      </c>
      <c r="G81" s="2" t="s">
        <v>1</v>
      </c>
      <c r="H81" s="2">
        <v>0</v>
      </c>
      <c r="I81" s="2" t="s">
        <v>2</v>
      </c>
      <c r="J81" s="2">
        <v>52</v>
      </c>
    </row>
    <row r="82" spans="6:10" x14ac:dyDescent="0.4">
      <c r="F82">
        <v>122</v>
      </c>
      <c r="G82" s="2" t="s">
        <v>3</v>
      </c>
      <c r="H82" s="2">
        <v>5</v>
      </c>
      <c r="I82" s="2" t="s">
        <v>4</v>
      </c>
      <c r="J82" s="2">
        <v>70</v>
      </c>
    </row>
    <row r="83" spans="6:10" x14ac:dyDescent="0.4">
      <c r="F83">
        <f>SUM(H81:H90)</f>
        <v>122</v>
      </c>
      <c r="G83" s="2" t="s">
        <v>5</v>
      </c>
      <c r="H83" s="2">
        <v>22</v>
      </c>
      <c r="J83">
        <f>SUM(J81:J82)</f>
        <v>122</v>
      </c>
    </row>
    <row r="84" spans="6:10" x14ac:dyDescent="0.4">
      <c r="G84" s="2" t="s">
        <v>6</v>
      </c>
      <c r="H84" s="2">
        <v>21</v>
      </c>
    </row>
    <row r="85" spans="6:10" x14ac:dyDescent="0.4">
      <c r="G85" s="2" t="s">
        <v>7</v>
      </c>
      <c r="H85" s="2">
        <v>20</v>
      </c>
    </row>
    <row r="86" spans="6:10" x14ac:dyDescent="0.4">
      <c r="G86" s="2" t="s">
        <v>8</v>
      </c>
      <c r="H86" s="2">
        <v>31</v>
      </c>
    </row>
    <row r="87" spans="6:10" x14ac:dyDescent="0.4">
      <c r="G87" s="2" t="s">
        <v>9</v>
      </c>
      <c r="H87" s="2">
        <v>19</v>
      </c>
    </row>
    <row r="88" spans="6:10" x14ac:dyDescent="0.4">
      <c r="G88" s="2" t="s">
        <v>10</v>
      </c>
      <c r="H88" s="2">
        <v>4</v>
      </c>
    </row>
    <row r="89" spans="6:10" x14ac:dyDescent="0.4">
      <c r="G89" s="2" t="s">
        <v>11</v>
      </c>
      <c r="H89" s="2">
        <v>0</v>
      </c>
    </row>
    <row r="90" spans="6:10" x14ac:dyDescent="0.4">
      <c r="G90" s="2" t="s">
        <v>12</v>
      </c>
      <c r="H90" s="2">
        <v>0</v>
      </c>
    </row>
    <row r="91" spans="6:10" x14ac:dyDescent="0.4">
      <c r="F91" s="1">
        <v>202010</v>
      </c>
      <c r="G91" s="2" t="s">
        <v>1</v>
      </c>
      <c r="H91" s="2">
        <v>0</v>
      </c>
      <c r="I91" s="2" t="s">
        <v>2</v>
      </c>
      <c r="J91" s="2">
        <v>4</v>
      </c>
    </row>
    <row r="92" spans="6:10" x14ac:dyDescent="0.4">
      <c r="F92">
        <v>108</v>
      </c>
      <c r="G92" s="2" t="s">
        <v>3</v>
      </c>
      <c r="H92" s="2">
        <v>2</v>
      </c>
      <c r="I92" s="2" t="s">
        <v>4</v>
      </c>
      <c r="J92" s="2">
        <v>64</v>
      </c>
    </row>
    <row r="93" spans="6:10" x14ac:dyDescent="0.4">
      <c r="F93">
        <f>SUM(H91:H100)</f>
        <v>108</v>
      </c>
      <c r="G93" s="2" t="s">
        <v>5</v>
      </c>
      <c r="H93" s="2">
        <v>14</v>
      </c>
      <c r="J93">
        <f>SUM(J91:J92)</f>
        <v>68</v>
      </c>
    </row>
    <row r="94" spans="6:10" x14ac:dyDescent="0.4">
      <c r="G94" s="2" t="s">
        <v>6</v>
      </c>
      <c r="H94" s="2">
        <v>16</v>
      </c>
    </row>
    <row r="95" spans="6:10" x14ac:dyDescent="0.4">
      <c r="G95" s="2" t="s">
        <v>7</v>
      </c>
      <c r="H95" s="2">
        <v>20</v>
      </c>
    </row>
    <row r="96" spans="6:10" x14ac:dyDescent="0.4">
      <c r="G96" s="2" t="s">
        <v>8</v>
      </c>
      <c r="H96" s="2">
        <v>32</v>
      </c>
    </row>
    <row r="97" spans="6:10" x14ac:dyDescent="0.4">
      <c r="G97" s="2" t="s">
        <v>9</v>
      </c>
      <c r="H97" s="2">
        <v>20</v>
      </c>
    </row>
    <row r="98" spans="6:10" x14ac:dyDescent="0.4">
      <c r="G98" s="2" t="s">
        <v>10</v>
      </c>
      <c r="H98" s="2">
        <v>4</v>
      </c>
    </row>
    <row r="99" spans="6:10" x14ac:dyDescent="0.4">
      <c r="G99" s="2" t="s">
        <v>11</v>
      </c>
      <c r="H99" s="2">
        <v>0</v>
      </c>
    </row>
    <row r="100" spans="6:10" x14ac:dyDescent="0.4">
      <c r="G100" s="2" t="s">
        <v>12</v>
      </c>
      <c r="H100" s="2">
        <v>0</v>
      </c>
    </row>
    <row r="101" spans="6:10" x14ac:dyDescent="0.4">
      <c r="F101" s="1">
        <v>202011</v>
      </c>
      <c r="G101" s="2" t="s">
        <v>1</v>
      </c>
      <c r="H101" s="2">
        <v>0</v>
      </c>
      <c r="I101" s="2" t="s">
        <v>2</v>
      </c>
      <c r="J101" s="2">
        <v>44</v>
      </c>
    </row>
    <row r="102" spans="6:10" x14ac:dyDescent="0.4">
      <c r="F102">
        <v>102</v>
      </c>
      <c r="G102" s="2" t="s">
        <v>3</v>
      </c>
      <c r="H102" s="2">
        <v>1</v>
      </c>
      <c r="I102" s="2" t="s">
        <v>4</v>
      </c>
      <c r="J102" s="2">
        <v>58</v>
      </c>
    </row>
    <row r="103" spans="6:10" x14ac:dyDescent="0.4">
      <c r="F103">
        <f>SUM(H101:H110)</f>
        <v>102</v>
      </c>
      <c r="G103" s="2" t="s">
        <v>5</v>
      </c>
      <c r="H103" s="2">
        <v>14</v>
      </c>
      <c r="J103">
        <f>SUM(J101:J102)</f>
        <v>102</v>
      </c>
    </row>
    <row r="104" spans="6:10" x14ac:dyDescent="0.4">
      <c r="G104" s="2" t="s">
        <v>6</v>
      </c>
      <c r="H104" s="2">
        <v>15</v>
      </c>
    </row>
    <row r="105" spans="6:10" x14ac:dyDescent="0.4">
      <c r="G105" s="2" t="s">
        <v>7</v>
      </c>
      <c r="H105" s="2">
        <v>23</v>
      </c>
    </row>
    <row r="106" spans="6:10" x14ac:dyDescent="0.4">
      <c r="G106" s="2" t="s">
        <v>8</v>
      </c>
      <c r="H106" s="2">
        <v>32</v>
      </c>
    </row>
    <row r="107" spans="6:10" x14ac:dyDescent="0.4">
      <c r="G107" s="2" t="s">
        <v>9</v>
      </c>
      <c r="H107" s="2">
        <v>14</v>
      </c>
    </row>
    <row r="108" spans="6:10" x14ac:dyDescent="0.4">
      <c r="G108" s="2" t="s">
        <v>10</v>
      </c>
      <c r="H108" s="2">
        <v>3</v>
      </c>
    </row>
    <row r="109" spans="6:10" x14ac:dyDescent="0.4">
      <c r="G109" s="2" t="s">
        <v>11</v>
      </c>
      <c r="H109" s="2">
        <v>0</v>
      </c>
    </row>
    <row r="110" spans="6:10" x14ac:dyDescent="0.4">
      <c r="G110" s="2" t="s">
        <v>12</v>
      </c>
      <c r="H110" s="2">
        <v>0</v>
      </c>
    </row>
    <row r="111" spans="6:10" x14ac:dyDescent="0.4">
      <c r="F111" s="1">
        <v>202012</v>
      </c>
      <c r="G111" s="2" t="s">
        <v>1</v>
      </c>
      <c r="H111" s="2">
        <v>0</v>
      </c>
      <c r="I111" s="2" t="s">
        <v>2</v>
      </c>
      <c r="J111" s="2">
        <v>63</v>
      </c>
    </row>
    <row r="112" spans="6:10" x14ac:dyDescent="0.4">
      <c r="F112">
        <v>147</v>
      </c>
      <c r="G112" s="2" t="s">
        <v>3</v>
      </c>
      <c r="H112" s="2">
        <v>1</v>
      </c>
      <c r="I112" s="2" t="s">
        <v>4</v>
      </c>
      <c r="J112" s="2">
        <v>84</v>
      </c>
    </row>
    <row r="113" spans="6:10" x14ac:dyDescent="0.4">
      <c r="F113">
        <f>SUM(H111:H120)</f>
        <v>147</v>
      </c>
      <c r="G113" s="2" t="s">
        <v>5</v>
      </c>
      <c r="H113" s="2">
        <v>31</v>
      </c>
      <c r="J113">
        <f>SUM(J111:J112)</f>
        <v>147</v>
      </c>
    </row>
    <row r="114" spans="6:10" x14ac:dyDescent="0.4">
      <c r="G114" s="2" t="s">
        <v>6</v>
      </c>
      <c r="H114" s="2">
        <v>19</v>
      </c>
    </row>
    <row r="115" spans="6:10" x14ac:dyDescent="0.4">
      <c r="G115" s="2" t="s">
        <v>7</v>
      </c>
      <c r="H115" s="2">
        <v>30</v>
      </c>
    </row>
    <row r="116" spans="6:10" x14ac:dyDescent="0.4">
      <c r="G116" s="2" t="s">
        <v>8</v>
      </c>
      <c r="H116" s="2">
        <v>43</v>
      </c>
    </row>
    <row r="117" spans="6:10" x14ac:dyDescent="0.4">
      <c r="G117" s="2" t="s">
        <v>9</v>
      </c>
      <c r="H117" s="2">
        <v>19</v>
      </c>
    </row>
    <row r="118" spans="6:10" x14ac:dyDescent="0.4">
      <c r="G118" s="2" t="s">
        <v>10</v>
      </c>
      <c r="H118" s="2">
        <v>4</v>
      </c>
    </row>
    <row r="119" spans="6:10" x14ac:dyDescent="0.4">
      <c r="G119" s="2" t="s">
        <v>11</v>
      </c>
      <c r="H119" s="2">
        <v>0</v>
      </c>
    </row>
    <row r="120" spans="6:10" x14ac:dyDescent="0.4">
      <c r="G120" s="2" t="s">
        <v>12</v>
      </c>
      <c r="H120" s="2">
        <v>0</v>
      </c>
    </row>
  </sheetData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90790-7D0B-4675-84E2-0F186958D58E}">
  <dimension ref="A1:Y120"/>
  <sheetViews>
    <sheetView topLeftCell="N1" zoomScale="90" zoomScaleNormal="90" workbookViewId="0">
      <selection activeCell="Y3" sqref="Y3"/>
    </sheetView>
  </sheetViews>
  <sheetFormatPr defaultRowHeight="17.399999999999999" x14ac:dyDescent="0.4"/>
  <sheetData>
    <row r="1" spans="1:25" x14ac:dyDescent="0.4">
      <c r="A1" s="1">
        <v>201905</v>
      </c>
      <c r="B1" s="2" t="s">
        <v>1</v>
      </c>
      <c r="C1" s="2">
        <v>0</v>
      </c>
      <c r="D1" s="2" t="s">
        <v>2</v>
      </c>
      <c r="E1" s="2">
        <v>0</v>
      </c>
      <c r="F1" s="1">
        <v>202001</v>
      </c>
      <c r="G1" s="2" t="s">
        <v>1</v>
      </c>
      <c r="H1" s="2">
        <v>0</v>
      </c>
      <c r="I1" s="2" t="s">
        <v>2</v>
      </c>
      <c r="J1" s="2">
        <v>5</v>
      </c>
      <c r="K1" s="1">
        <v>202101</v>
      </c>
      <c r="L1" s="2" t="s">
        <v>1</v>
      </c>
      <c r="M1" s="2">
        <v>0</v>
      </c>
      <c r="N1" s="2" t="s">
        <v>2</v>
      </c>
      <c r="O1" s="2">
        <v>30</v>
      </c>
      <c r="R1" t="s">
        <v>3</v>
      </c>
      <c r="S1">
        <f>SUM(C2,C12,C22,C32,C42,C52,C62,C72,H2,H12,H22,H32,H42,H52,H62,H72,H82,H92,H102,H112,M2,M12,M22,M32,M42,M52,M62)</f>
        <v>19</v>
      </c>
    </row>
    <row r="2" spans="1:25" x14ac:dyDescent="0.4">
      <c r="A2">
        <v>0</v>
      </c>
      <c r="B2" s="2" t="s">
        <v>3</v>
      </c>
      <c r="C2" s="2">
        <v>0</v>
      </c>
      <c r="D2" s="2" t="s">
        <v>4</v>
      </c>
      <c r="E2" s="2">
        <v>0</v>
      </c>
      <c r="F2">
        <v>9</v>
      </c>
      <c r="G2" s="2" t="s">
        <v>3</v>
      </c>
      <c r="H2" s="2">
        <v>0</v>
      </c>
      <c r="I2" s="2" t="s">
        <v>4</v>
      </c>
      <c r="J2" s="2">
        <v>4</v>
      </c>
      <c r="K2">
        <v>59</v>
      </c>
      <c r="L2" s="2" t="s">
        <v>3</v>
      </c>
      <c r="M2" s="2">
        <v>1</v>
      </c>
      <c r="N2" s="2" t="s">
        <v>4</v>
      </c>
      <c r="O2" s="2">
        <v>29</v>
      </c>
      <c r="R2" t="s">
        <v>5</v>
      </c>
      <c r="S2">
        <f>SUM(C3,C13,C23,C33,C43,C53,C63,C73,H3,H13,H23,H33,H43,H53,H63,H73,H82,H93,H103,H113,M3,M13,M23,M33,M43,M53,M63)</f>
        <v>325</v>
      </c>
      <c r="U2" t="s">
        <v>26</v>
      </c>
      <c r="V2">
        <f>SUM(S1:S5)</f>
        <v>1394</v>
      </c>
      <c r="X2" t="s">
        <v>392</v>
      </c>
      <c r="Y2">
        <f>SUM(S2:S3)</f>
        <v>556</v>
      </c>
    </row>
    <row r="3" spans="1:25" x14ac:dyDescent="0.4">
      <c r="B3" s="2" t="s">
        <v>5</v>
      </c>
      <c r="C3" s="2">
        <v>0</v>
      </c>
      <c r="F3">
        <f>SUM(H1:H9)</f>
        <v>9</v>
      </c>
      <c r="G3" s="2" t="s">
        <v>5</v>
      </c>
      <c r="H3" s="2">
        <v>3</v>
      </c>
      <c r="K3">
        <f>SUM(M1:M10)</f>
        <v>59</v>
      </c>
      <c r="L3" s="2" t="s">
        <v>5</v>
      </c>
      <c r="M3" s="2">
        <v>12</v>
      </c>
      <c r="O3">
        <f>SUM(O1:O2)</f>
        <v>59</v>
      </c>
      <c r="R3" t="s">
        <v>6</v>
      </c>
      <c r="S3">
        <f>SUM(C4,C14,C24,C34,C44,C54,C64,C74,H4,H14,H24,H34,H44,H54,H64,H74,H84,H94,H104,H114,M4,M14,M24,M33,M44,M54,M64)</f>
        <v>231</v>
      </c>
      <c r="U3" t="s">
        <v>27</v>
      </c>
      <c r="V3">
        <f>SUM(S6:S9)</f>
        <v>261</v>
      </c>
      <c r="X3" t="s">
        <v>394</v>
      </c>
      <c r="Y3">
        <f>Y2/S10</f>
        <v>0.33595166163141993</v>
      </c>
    </row>
    <row r="4" spans="1:25" x14ac:dyDescent="0.4">
      <c r="B4" s="2" t="s">
        <v>6</v>
      </c>
      <c r="C4" s="2">
        <v>0</v>
      </c>
      <c r="G4" s="2" t="s">
        <v>6</v>
      </c>
      <c r="H4" s="2">
        <v>3</v>
      </c>
      <c r="L4" s="2" t="s">
        <v>6</v>
      </c>
      <c r="M4" s="2">
        <v>8</v>
      </c>
      <c r="R4" t="s">
        <v>7</v>
      </c>
      <c r="S4">
        <f>SUM(C5,C15,C25,C35,C45,C55,C65,C75,H5,H15,H25,H35,H45,H55,H65,H75,H85,H95,H105,H115,M5,M15,M25,M35,M45,M55,M65)</f>
        <v>330</v>
      </c>
      <c r="U4" t="s">
        <v>28</v>
      </c>
      <c r="V4">
        <f>V3/S10</f>
        <v>0.15770392749244713</v>
      </c>
    </row>
    <row r="5" spans="1:25" x14ac:dyDescent="0.4">
      <c r="B5" s="2" t="s">
        <v>7</v>
      </c>
      <c r="C5" s="2">
        <v>0</v>
      </c>
      <c r="G5" s="2" t="s">
        <v>7</v>
      </c>
      <c r="H5" s="2">
        <v>3</v>
      </c>
      <c r="L5" s="2" t="s">
        <v>7</v>
      </c>
      <c r="M5" s="2">
        <v>10</v>
      </c>
      <c r="R5" t="s">
        <v>8</v>
      </c>
      <c r="S5">
        <f>SUM(C6,C16,C26,C36,C46,C56,C66,C76,H6,H16,H26,H36,H46,H56,H66,H76,H86,H96,H106,H116,M6,M16,M26,M36,M46,M56,M66)</f>
        <v>489</v>
      </c>
    </row>
    <row r="6" spans="1:25" x14ac:dyDescent="0.4">
      <c r="B6" s="2" t="s">
        <v>8</v>
      </c>
      <c r="C6" s="2">
        <v>0</v>
      </c>
      <c r="G6" s="2" t="s">
        <v>8</v>
      </c>
      <c r="H6" s="2">
        <v>0</v>
      </c>
      <c r="L6" s="2" t="s">
        <v>8</v>
      </c>
      <c r="M6" s="2">
        <v>19</v>
      </c>
      <c r="R6" t="s">
        <v>9</v>
      </c>
      <c r="S6">
        <f>SUM(C7,C17,C27,C37,C47,C57,C67,C77,H7,H17,H27,H37,H47,H57,H67,H77,H87,H97,H107,H117,M7,M17,M27,M37,M47,M57,M67)</f>
        <v>197</v>
      </c>
    </row>
    <row r="7" spans="1:25" x14ac:dyDescent="0.4">
      <c r="B7" s="2" t="s">
        <v>9</v>
      </c>
      <c r="C7" s="2">
        <v>0</v>
      </c>
      <c r="G7" s="2" t="s">
        <v>9</v>
      </c>
      <c r="H7" s="2">
        <v>0</v>
      </c>
      <c r="L7" s="2" t="s">
        <v>9</v>
      </c>
      <c r="M7" s="2">
        <v>7</v>
      </c>
      <c r="R7" t="s">
        <v>10</v>
      </c>
      <c r="S7">
        <f>SUM(C8,C18,C28,C38,C48,C58,C68,C78,H8,H18,H28,H38,H48,H58,H68,H78,H88,H98,H108,H118,M8,M18,M28,M38,M48,M58,M68)</f>
        <v>47</v>
      </c>
    </row>
    <row r="8" spans="1:25" x14ac:dyDescent="0.4">
      <c r="B8" s="2" t="s">
        <v>10</v>
      </c>
      <c r="C8" s="2">
        <v>0</v>
      </c>
      <c r="G8" s="2" t="s">
        <v>10</v>
      </c>
      <c r="H8" s="2">
        <v>0</v>
      </c>
      <c r="L8" s="2" t="s">
        <v>10</v>
      </c>
      <c r="M8" s="2">
        <v>1</v>
      </c>
      <c r="R8" t="s">
        <v>11</v>
      </c>
      <c r="S8">
        <f>SUM(C9,C19,C29,C39,C49,C59,C69,C79,H9,H19,H29,H39,H49,H59,H69,H79,H89,H99,H109,H119,M9,M19,M29,M39,M49,M59,M69)</f>
        <v>14</v>
      </c>
    </row>
    <row r="9" spans="1:25" x14ac:dyDescent="0.4">
      <c r="B9" s="2" t="s">
        <v>11</v>
      </c>
      <c r="C9" s="2">
        <v>0</v>
      </c>
      <c r="G9" s="2" t="s">
        <v>11</v>
      </c>
      <c r="H9" s="2">
        <v>0</v>
      </c>
      <c r="L9" s="2" t="s">
        <v>11</v>
      </c>
      <c r="M9" s="2">
        <v>1</v>
      </c>
      <c r="R9" t="s">
        <v>12</v>
      </c>
      <c r="S9">
        <f>SUM(C10,H110,H100,H80,H70,H60,H50,M20,M30,M40,M50)</f>
        <v>3</v>
      </c>
    </row>
    <row r="10" spans="1:25" x14ac:dyDescent="0.4">
      <c r="B10" s="2" t="s">
        <v>12</v>
      </c>
      <c r="C10" s="2">
        <v>0</v>
      </c>
      <c r="G10" s="2" t="s">
        <v>12</v>
      </c>
      <c r="H10" s="2">
        <v>0</v>
      </c>
      <c r="L10" s="2" t="s">
        <v>12</v>
      </c>
      <c r="M10" s="2">
        <v>0</v>
      </c>
      <c r="S10">
        <f>SUM(S1:S9)</f>
        <v>1655</v>
      </c>
    </row>
    <row r="11" spans="1:25" x14ac:dyDescent="0.4">
      <c r="A11" s="1">
        <v>201906</v>
      </c>
      <c r="B11" s="2" t="s">
        <v>1</v>
      </c>
      <c r="C11" s="2">
        <v>0</v>
      </c>
      <c r="D11" s="2" t="s">
        <v>2</v>
      </c>
      <c r="E11" s="2">
        <v>0</v>
      </c>
      <c r="F11" s="1">
        <v>202002</v>
      </c>
      <c r="G11" s="2" t="s">
        <v>1</v>
      </c>
      <c r="H11" s="2">
        <v>0</v>
      </c>
      <c r="I11" s="2" t="s">
        <v>2</v>
      </c>
      <c r="J11" s="2">
        <v>5</v>
      </c>
      <c r="K11" s="1">
        <v>202102</v>
      </c>
      <c r="L11" s="2" t="s">
        <v>1</v>
      </c>
      <c r="M11" s="2">
        <v>0</v>
      </c>
      <c r="N11" s="2" t="s">
        <v>2</v>
      </c>
      <c r="O11" s="2">
        <v>69</v>
      </c>
    </row>
    <row r="12" spans="1:25" x14ac:dyDescent="0.4">
      <c r="A12">
        <v>0</v>
      </c>
      <c r="B12" s="2" t="s">
        <v>3</v>
      </c>
      <c r="C12" s="2">
        <v>0</v>
      </c>
      <c r="D12" s="2" t="s">
        <v>4</v>
      </c>
      <c r="E12" s="2">
        <v>0</v>
      </c>
      <c r="F12">
        <v>12</v>
      </c>
      <c r="G12" s="2" t="s">
        <v>3</v>
      </c>
      <c r="H12" s="2">
        <v>0</v>
      </c>
      <c r="I12" s="2" t="s">
        <v>4</v>
      </c>
      <c r="J12" s="2">
        <v>7</v>
      </c>
      <c r="K12">
        <v>144</v>
      </c>
      <c r="L12" s="2" t="s">
        <v>3</v>
      </c>
      <c r="M12" s="2">
        <v>1</v>
      </c>
      <c r="N12" s="2" t="s">
        <v>4</v>
      </c>
      <c r="O12" s="2">
        <v>75</v>
      </c>
    </row>
    <row r="13" spans="1:25" x14ac:dyDescent="0.4">
      <c r="A13">
        <f>SUM(C11:C19)</f>
        <v>0</v>
      </c>
      <c r="B13" s="2" t="s">
        <v>5</v>
      </c>
      <c r="C13" s="2">
        <v>0</v>
      </c>
      <c r="F13">
        <f>SUM(H11:H19)</f>
        <v>12</v>
      </c>
      <c r="G13" s="2" t="s">
        <v>5</v>
      </c>
      <c r="H13" s="2">
        <v>1</v>
      </c>
      <c r="K13">
        <f>SUM(M11:M20)</f>
        <v>144</v>
      </c>
      <c r="L13" s="2" t="s">
        <v>5</v>
      </c>
      <c r="M13" s="2">
        <v>33</v>
      </c>
      <c r="O13">
        <f>SUM(O11:O12)</f>
        <v>144</v>
      </c>
    </row>
    <row r="14" spans="1:25" x14ac:dyDescent="0.4">
      <c r="B14" s="2" t="s">
        <v>6</v>
      </c>
      <c r="C14" s="2">
        <v>0</v>
      </c>
      <c r="G14" s="2" t="s">
        <v>6</v>
      </c>
      <c r="H14" s="2">
        <v>1</v>
      </c>
      <c r="L14" s="2" t="s">
        <v>6</v>
      </c>
      <c r="M14" s="2">
        <v>21</v>
      </c>
    </row>
    <row r="15" spans="1:25" x14ac:dyDescent="0.4">
      <c r="B15" s="2" t="s">
        <v>7</v>
      </c>
      <c r="C15" s="2">
        <v>0</v>
      </c>
      <c r="G15" s="2" t="s">
        <v>7</v>
      </c>
      <c r="H15" s="2">
        <v>3</v>
      </c>
      <c r="L15" s="2" t="s">
        <v>7</v>
      </c>
      <c r="M15" s="2">
        <v>26</v>
      </c>
    </row>
    <row r="16" spans="1:25" x14ac:dyDescent="0.4">
      <c r="B16" s="2" t="s">
        <v>8</v>
      </c>
      <c r="C16" s="2">
        <v>0</v>
      </c>
      <c r="G16" s="2" t="s">
        <v>8</v>
      </c>
      <c r="H16" s="2">
        <v>5</v>
      </c>
      <c r="L16" s="2" t="s">
        <v>8</v>
      </c>
      <c r="M16" s="2">
        <v>41</v>
      </c>
    </row>
    <row r="17" spans="1:15" x14ac:dyDescent="0.4">
      <c r="B17" s="2" t="s">
        <v>9</v>
      </c>
      <c r="C17" s="2">
        <v>0</v>
      </c>
      <c r="G17" s="2" t="s">
        <v>9</v>
      </c>
      <c r="H17" s="2">
        <v>2</v>
      </c>
      <c r="L17" s="2" t="s">
        <v>9</v>
      </c>
      <c r="M17" s="2">
        <v>15</v>
      </c>
    </row>
    <row r="18" spans="1:15" x14ac:dyDescent="0.4">
      <c r="B18" s="2" t="s">
        <v>10</v>
      </c>
      <c r="C18" s="2">
        <v>0</v>
      </c>
      <c r="G18" s="2" t="s">
        <v>10</v>
      </c>
      <c r="H18" s="2">
        <v>0</v>
      </c>
      <c r="L18" s="2" t="s">
        <v>10</v>
      </c>
      <c r="M18" s="2">
        <v>5</v>
      </c>
    </row>
    <row r="19" spans="1:15" x14ac:dyDescent="0.4">
      <c r="B19" s="2" t="s">
        <v>11</v>
      </c>
      <c r="C19" s="2">
        <v>0</v>
      </c>
      <c r="G19" s="2" t="s">
        <v>11</v>
      </c>
      <c r="H19" s="2">
        <v>0</v>
      </c>
      <c r="L19" s="2" t="s">
        <v>11</v>
      </c>
      <c r="M19" s="2">
        <v>2</v>
      </c>
    </row>
    <row r="20" spans="1:15" x14ac:dyDescent="0.4">
      <c r="B20" s="2" t="s">
        <v>12</v>
      </c>
      <c r="C20" s="2">
        <v>0</v>
      </c>
      <c r="G20" s="2" t="s">
        <v>12</v>
      </c>
      <c r="H20" s="2">
        <v>0</v>
      </c>
      <c r="L20" s="2" t="s">
        <v>12</v>
      </c>
      <c r="M20" s="2">
        <v>0</v>
      </c>
    </row>
    <row r="21" spans="1:15" x14ac:dyDescent="0.4">
      <c r="A21" s="1">
        <v>201907</v>
      </c>
      <c r="B21" s="2" t="s">
        <v>1</v>
      </c>
      <c r="C21" s="2">
        <v>0</v>
      </c>
      <c r="D21" s="2" t="s">
        <v>2</v>
      </c>
      <c r="E21" s="2">
        <v>0</v>
      </c>
      <c r="F21" s="1">
        <v>202003</v>
      </c>
      <c r="G21" s="2" t="s">
        <v>1</v>
      </c>
      <c r="H21" s="2">
        <v>0</v>
      </c>
      <c r="I21" s="2" t="s">
        <v>2</v>
      </c>
      <c r="J21" s="2">
        <v>9</v>
      </c>
      <c r="K21" s="1">
        <v>202103</v>
      </c>
      <c r="L21" s="2" t="s">
        <v>1</v>
      </c>
      <c r="M21" s="2">
        <v>0</v>
      </c>
      <c r="N21" s="2" t="s">
        <v>2</v>
      </c>
      <c r="O21" s="2">
        <v>71</v>
      </c>
    </row>
    <row r="22" spans="1:15" x14ac:dyDescent="0.4">
      <c r="A22">
        <v>2</v>
      </c>
      <c r="B22" s="2" t="s">
        <v>3</v>
      </c>
      <c r="C22" s="2">
        <v>0</v>
      </c>
      <c r="D22" s="2" t="s">
        <v>4</v>
      </c>
      <c r="E22" s="2">
        <v>2</v>
      </c>
      <c r="F22">
        <v>19</v>
      </c>
      <c r="G22" s="2" t="s">
        <v>3</v>
      </c>
      <c r="H22" s="2">
        <v>0</v>
      </c>
      <c r="I22" s="2" t="s">
        <v>4</v>
      </c>
      <c r="J22" s="2">
        <v>10</v>
      </c>
      <c r="K22">
        <v>140</v>
      </c>
      <c r="L22" s="2" t="s">
        <v>3</v>
      </c>
      <c r="M22" s="2">
        <v>1</v>
      </c>
      <c r="N22" s="2" t="s">
        <v>4</v>
      </c>
      <c r="O22" s="2">
        <v>69</v>
      </c>
    </row>
    <row r="23" spans="1:15" x14ac:dyDescent="0.4">
      <c r="B23" s="2" t="s">
        <v>5</v>
      </c>
      <c r="C23" s="2">
        <v>2</v>
      </c>
      <c r="F23">
        <f>SUM(H21:H29)</f>
        <v>19</v>
      </c>
      <c r="G23" s="2" t="s">
        <v>5</v>
      </c>
      <c r="H23" s="2">
        <v>2</v>
      </c>
      <c r="J23">
        <f>SUM(J21,J22)</f>
        <v>19</v>
      </c>
      <c r="K23">
        <f>SUM(M21:M30)</f>
        <v>140</v>
      </c>
      <c r="L23" s="2" t="s">
        <v>5</v>
      </c>
      <c r="M23" s="2">
        <v>29</v>
      </c>
      <c r="O23">
        <f>SUM(O21:O22)</f>
        <v>140</v>
      </c>
    </row>
    <row r="24" spans="1:15" x14ac:dyDescent="0.4">
      <c r="B24" s="2" t="s">
        <v>6</v>
      </c>
      <c r="C24" s="2">
        <v>0</v>
      </c>
      <c r="G24" s="2" t="s">
        <v>6</v>
      </c>
      <c r="H24" s="2">
        <v>1</v>
      </c>
      <c r="L24" s="2" t="s">
        <v>6</v>
      </c>
      <c r="M24" s="2">
        <v>15</v>
      </c>
    </row>
    <row r="25" spans="1:15" x14ac:dyDescent="0.4">
      <c r="B25" s="2" t="s">
        <v>7</v>
      </c>
      <c r="C25" s="2">
        <v>0</v>
      </c>
      <c r="G25" s="2" t="s">
        <v>7</v>
      </c>
      <c r="H25" s="2">
        <v>5</v>
      </c>
      <c r="L25" s="2" t="s">
        <v>7</v>
      </c>
      <c r="M25" s="2">
        <v>29</v>
      </c>
    </row>
    <row r="26" spans="1:15" x14ac:dyDescent="0.4">
      <c r="B26" s="2" t="s">
        <v>8</v>
      </c>
      <c r="C26" s="2">
        <v>0</v>
      </c>
      <c r="G26" s="2" t="s">
        <v>8</v>
      </c>
      <c r="H26" s="2">
        <v>9</v>
      </c>
      <c r="L26" s="2" t="s">
        <v>8</v>
      </c>
      <c r="M26" s="2">
        <v>39</v>
      </c>
    </row>
    <row r="27" spans="1:15" x14ac:dyDescent="0.4">
      <c r="B27" s="2" t="s">
        <v>9</v>
      </c>
      <c r="C27" s="2">
        <v>0</v>
      </c>
      <c r="G27" s="2" t="s">
        <v>9</v>
      </c>
      <c r="H27" s="2">
        <v>2</v>
      </c>
      <c r="L27" s="2" t="s">
        <v>9</v>
      </c>
      <c r="M27" s="2">
        <v>21</v>
      </c>
    </row>
    <row r="28" spans="1:15" x14ac:dyDescent="0.4">
      <c r="B28" s="2" t="s">
        <v>10</v>
      </c>
      <c r="C28" s="2">
        <v>0</v>
      </c>
      <c r="G28" s="2" t="s">
        <v>10</v>
      </c>
      <c r="H28" s="2">
        <v>0</v>
      </c>
      <c r="L28" s="2" t="s">
        <v>10</v>
      </c>
      <c r="M28" s="2">
        <v>4</v>
      </c>
    </row>
    <row r="29" spans="1:15" x14ac:dyDescent="0.4">
      <c r="B29" s="2" t="s">
        <v>11</v>
      </c>
      <c r="C29" s="2">
        <v>0</v>
      </c>
      <c r="G29" s="2" t="s">
        <v>11</v>
      </c>
      <c r="H29" s="2">
        <v>0</v>
      </c>
      <c r="L29" s="2" t="s">
        <v>11</v>
      </c>
      <c r="M29" s="2">
        <v>2</v>
      </c>
    </row>
    <row r="30" spans="1:15" x14ac:dyDescent="0.4">
      <c r="B30" s="2" t="s">
        <v>12</v>
      </c>
      <c r="C30" s="2">
        <v>0</v>
      </c>
      <c r="G30" s="2" t="s">
        <v>12</v>
      </c>
      <c r="H30" s="2">
        <v>0</v>
      </c>
      <c r="L30" s="2" t="s">
        <v>12</v>
      </c>
      <c r="M30" s="2">
        <v>0</v>
      </c>
    </row>
    <row r="31" spans="1:15" x14ac:dyDescent="0.4">
      <c r="A31" s="1">
        <v>201908</v>
      </c>
      <c r="B31" s="2" t="s">
        <v>1</v>
      </c>
      <c r="C31" s="2">
        <v>0</v>
      </c>
      <c r="D31" s="2" t="s">
        <v>2</v>
      </c>
      <c r="E31" s="2">
        <v>0</v>
      </c>
      <c r="F31" s="1">
        <v>202004</v>
      </c>
      <c r="G31" s="2" t="s">
        <v>1</v>
      </c>
      <c r="H31" s="2">
        <v>0</v>
      </c>
      <c r="I31" s="2" t="s">
        <v>2</v>
      </c>
      <c r="J31" s="2">
        <v>26</v>
      </c>
      <c r="K31" s="1">
        <v>202104</v>
      </c>
      <c r="L31" s="2" t="s">
        <v>1</v>
      </c>
      <c r="M31" s="2">
        <v>0</v>
      </c>
      <c r="N31" s="2" t="s">
        <v>2</v>
      </c>
      <c r="O31" s="2">
        <v>60</v>
      </c>
    </row>
    <row r="32" spans="1:15" x14ac:dyDescent="0.4">
      <c r="A32">
        <v>2</v>
      </c>
      <c r="B32" s="2" t="s">
        <v>3</v>
      </c>
      <c r="C32" s="2">
        <v>0</v>
      </c>
      <c r="D32" s="2" t="s">
        <v>4</v>
      </c>
      <c r="E32" s="2">
        <v>2</v>
      </c>
      <c r="F32">
        <v>51</v>
      </c>
      <c r="G32" s="2" t="s">
        <v>3</v>
      </c>
      <c r="H32" s="2">
        <v>0</v>
      </c>
      <c r="I32" s="2" t="s">
        <v>4</v>
      </c>
      <c r="J32" s="2">
        <v>25</v>
      </c>
      <c r="K32">
        <v>116</v>
      </c>
      <c r="L32" s="2" t="s">
        <v>3</v>
      </c>
      <c r="M32" s="2">
        <v>1</v>
      </c>
      <c r="N32" s="2" t="s">
        <v>4</v>
      </c>
      <c r="O32" s="2">
        <v>56</v>
      </c>
    </row>
    <row r="33" spans="1:15" x14ac:dyDescent="0.4">
      <c r="B33" s="2" t="s">
        <v>5</v>
      </c>
      <c r="C33" s="2">
        <v>2</v>
      </c>
      <c r="F33">
        <f>SUM(H31:H40)</f>
        <v>51</v>
      </c>
      <c r="G33" s="2" t="s">
        <v>5</v>
      </c>
      <c r="H33" s="2">
        <v>15</v>
      </c>
      <c r="J33">
        <f>SUM(J31,J32)</f>
        <v>51</v>
      </c>
      <c r="K33">
        <f>SUM(M31:M40)</f>
        <v>116</v>
      </c>
      <c r="L33" s="2" t="s">
        <v>5</v>
      </c>
      <c r="M33" s="2">
        <v>26</v>
      </c>
      <c r="O33">
        <f>SUM(O31:O32)</f>
        <v>116</v>
      </c>
    </row>
    <row r="34" spans="1:15" x14ac:dyDescent="0.4">
      <c r="B34" s="2" t="s">
        <v>6</v>
      </c>
      <c r="C34" s="2">
        <v>0</v>
      </c>
      <c r="G34" s="2" t="s">
        <v>6</v>
      </c>
      <c r="H34" s="2">
        <v>6</v>
      </c>
      <c r="L34" s="2" t="s">
        <v>6</v>
      </c>
      <c r="M34" s="2">
        <v>15</v>
      </c>
    </row>
    <row r="35" spans="1:15" x14ac:dyDescent="0.4">
      <c r="B35" s="2" t="s">
        <v>7</v>
      </c>
      <c r="C35" s="2">
        <v>0</v>
      </c>
      <c r="G35" s="2" t="s">
        <v>7</v>
      </c>
      <c r="H35" s="2">
        <v>8</v>
      </c>
      <c r="L35" s="2" t="s">
        <v>7</v>
      </c>
      <c r="M35" s="2">
        <v>21</v>
      </c>
    </row>
    <row r="36" spans="1:15" x14ac:dyDescent="0.4">
      <c r="B36" s="2" t="s">
        <v>8</v>
      </c>
      <c r="C36" s="2">
        <v>0</v>
      </c>
      <c r="G36" s="2" t="s">
        <v>8</v>
      </c>
      <c r="H36" s="2">
        <v>17</v>
      </c>
      <c r="L36" s="2" t="s">
        <v>8</v>
      </c>
      <c r="M36" s="2">
        <v>30</v>
      </c>
    </row>
    <row r="37" spans="1:15" x14ac:dyDescent="0.4">
      <c r="B37" s="2" t="s">
        <v>9</v>
      </c>
      <c r="C37" s="2">
        <v>0</v>
      </c>
      <c r="G37" s="2" t="s">
        <v>9</v>
      </c>
      <c r="H37" s="2">
        <v>2</v>
      </c>
      <c r="L37" s="2" t="s">
        <v>9</v>
      </c>
      <c r="M37" s="2">
        <v>18</v>
      </c>
    </row>
    <row r="38" spans="1:15" x14ac:dyDescent="0.4">
      <c r="B38" s="2" t="s">
        <v>10</v>
      </c>
      <c r="C38" s="2">
        <v>0</v>
      </c>
      <c r="G38" s="2" t="s">
        <v>10</v>
      </c>
      <c r="H38" s="2">
        <v>3</v>
      </c>
      <c r="L38" s="2" t="s">
        <v>10</v>
      </c>
      <c r="M38" s="2">
        <v>3</v>
      </c>
    </row>
    <row r="39" spans="1:15" x14ac:dyDescent="0.4">
      <c r="B39" s="2" t="s">
        <v>11</v>
      </c>
      <c r="C39" s="2">
        <v>0</v>
      </c>
      <c r="G39" s="2" t="s">
        <v>11</v>
      </c>
      <c r="H39" s="2">
        <v>0</v>
      </c>
      <c r="L39" s="2" t="s">
        <v>11</v>
      </c>
      <c r="M39" s="2">
        <v>2</v>
      </c>
    </row>
    <row r="40" spans="1:15" x14ac:dyDescent="0.4">
      <c r="B40" s="2" t="s">
        <v>12</v>
      </c>
      <c r="C40" s="2">
        <v>0</v>
      </c>
      <c r="G40" s="2" t="s">
        <v>12</v>
      </c>
      <c r="H40" s="2">
        <v>0</v>
      </c>
      <c r="L40" s="2" t="s">
        <v>12</v>
      </c>
      <c r="M40" s="2">
        <v>0</v>
      </c>
    </row>
    <row r="41" spans="1:15" x14ac:dyDescent="0.4">
      <c r="A41" s="1">
        <v>201909</v>
      </c>
      <c r="B41" s="2" t="s">
        <v>1</v>
      </c>
      <c r="C41" s="2">
        <v>0</v>
      </c>
      <c r="D41" s="2" t="s">
        <v>2</v>
      </c>
      <c r="E41" s="2">
        <v>0</v>
      </c>
      <c r="F41" s="1">
        <v>202005</v>
      </c>
      <c r="G41" s="2" t="s">
        <v>1</v>
      </c>
      <c r="H41" s="2">
        <v>0</v>
      </c>
      <c r="I41" s="2" t="s">
        <v>2</v>
      </c>
      <c r="J41" s="2">
        <v>91</v>
      </c>
      <c r="K41" s="1">
        <v>202105</v>
      </c>
      <c r="L41" s="2" t="s">
        <v>1</v>
      </c>
      <c r="M41" s="2">
        <v>0</v>
      </c>
      <c r="N41" s="2" t="s">
        <v>2</v>
      </c>
      <c r="O41" s="2">
        <v>40</v>
      </c>
    </row>
    <row r="42" spans="1:15" x14ac:dyDescent="0.4">
      <c r="A42">
        <v>2</v>
      </c>
      <c r="B42" s="2" t="s">
        <v>3</v>
      </c>
      <c r="C42" s="2">
        <v>0</v>
      </c>
      <c r="D42" s="2" t="s">
        <v>4</v>
      </c>
      <c r="E42" s="2">
        <v>2</v>
      </c>
      <c r="F42">
        <v>185</v>
      </c>
      <c r="G42" s="2" t="s">
        <v>3</v>
      </c>
      <c r="H42" s="2">
        <v>1</v>
      </c>
      <c r="I42" s="2" t="s">
        <v>4</v>
      </c>
      <c r="J42" s="2">
        <v>94</v>
      </c>
      <c r="K42">
        <v>87</v>
      </c>
      <c r="L42" s="2" t="s">
        <v>3</v>
      </c>
      <c r="M42" s="2">
        <v>1</v>
      </c>
      <c r="N42" s="2" t="s">
        <v>4</v>
      </c>
      <c r="O42" s="2">
        <v>47</v>
      </c>
    </row>
    <row r="43" spans="1:15" x14ac:dyDescent="0.4">
      <c r="A43">
        <f>SUM(C41:C49)</f>
        <v>2</v>
      </c>
      <c r="B43" s="2" t="s">
        <v>5</v>
      </c>
      <c r="C43" s="2">
        <v>2</v>
      </c>
      <c r="F43">
        <f>SUM(H41:H50)</f>
        <v>185</v>
      </c>
      <c r="G43" s="2" t="s">
        <v>5</v>
      </c>
      <c r="H43" s="2">
        <v>37</v>
      </c>
      <c r="J43">
        <f>SUM(J41,J42)</f>
        <v>185</v>
      </c>
      <c r="K43">
        <f>SUM(M41:M50)</f>
        <v>87</v>
      </c>
      <c r="L43" s="2" t="s">
        <v>5</v>
      </c>
      <c r="M43" s="2">
        <v>24</v>
      </c>
      <c r="O43">
        <f>SUM(O41:O42)</f>
        <v>87</v>
      </c>
    </row>
    <row r="44" spans="1:15" x14ac:dyDescent="0.4">
      <c r="B44" s="2" t="s">
        <v>6</v>
      </c>
      <c r="C44" s="2">
        <v>0</v>
      </c>
      <c r="G44" s="2" t="s">
        <v>6</v>
      </c>
      <c r="H44" s="2">
        <v>19</v>
      </c>
      <c r="L44" s="2" t="s">
        <v>6</v>
      </c>
      <c r="M44" s="2">
        <v>12</v>
      </c>
    </row>
    <row r="45" spans="1:15" x14ac:dyDescent="0.4">
      <c r="B45" s="2" t="s">
        <v>7</v>
      </c>
      <c r="C45" s="2">
        <v>0</v>
      </c>
      <c r="G45" s="2" t="s">
        <v>7</v>
      </c>
      <c r="H45" s="2">
        <v>40</v>
      </c>
      <c r="L45" s="2" t="s">
        <v>7</v>
      </c>
      <c r="M45" s="2">
        <v>11</v>
      </c>
    </row>
    <row r="46" spans="1:15" x14ac:dyDescent="0.4">
      <c r="B46" s="2" t="s">
        <v>8</v>
      </c>
      <c r="C46" s="2">
        <v>0</v>
      </c>
      <c r="G46" s="2" t="s">
        <v>8</v>
      </c>
      <c r="H46" s="2">
        <v>57</v>
      </c>
      <c r="L46" s="2" t="s">
        <v>8</v>
      </c>
      <c r="M46" s="2">
        <v>25</v>
      </c>
    </row>
    <row r="47" spans="1:15" x14ac:dyDescent="0.4">
      <c r="B47" s="2" t="s">
        <v>9</v>
      </c>
      <c r="C47" s="2">
        <v>0</v>
      </c>
      <c r="G47" s="2" t="s">
        <v>9</v>
      </c>
      <c r="H47" s="2">
        <v>23</v>
      </c>
      <c r="L47" s="2" t="s">
        <v>9</v>
      </c>
      <c r="M47" s="2">
        <v>12</v>
      </c>
    </row>
    <row r="48" spans="1:15" x14ac:dyDescent="0.4">
      <c r="B48" s="2" t="s">
        <v>10</v>
      </c>
      <c r="C48" s="2">
        <v>0</v>
      </c>
      <c r="G48" s="2" t="s">
        <v>10</v>
      </c>
      <c r="H48" s="2">
        <v>8</v>
      </c>
      <c r="L48" s="2" t="s">
        <v>10</v>
      </c>
      <c r="M48" s="2">
        <v>1</v>
      </c>
    </row>
    <row r="49" spans="1:15" x14ac:dyDescent="0.4">
      <c r="B49" s="2" t="s">
        <v>11</v>
      </c>
      <c r="C49" s="2">
        <v>0</v>
      </c>
      <c r="G49" s="2" t="s">
        <v>11</v>
      </c>
      <c r="H49" s="2">
        <v>0</v>
      </c>
      <c r="L49" s="2" t="s">
        <v>11</v>
      </c>
      <c r="M49" s="2">
        <v>1</v>
      </c>
    </row>
    <row r="50" spans="1:15" x14ac:dyDescent="0.4">
      <c r="B50" s="2" t="s">
        <v>12</v>
      </c>
      <c r="C50" s="2">
        <v>0</v>
      </c>
      <c r="G50" s="2" t="s">
        <v>12</v>
      </c>
      <c r="H50" s="2">
        <v>0</v>
      </c>
      <c r="L50" s="2" t="s">
        <v>12</v>
      </c>
      <c r="M50" s="2">
        <v>0</v>
      </c>
    </row>
    <row r="51" spans="1:15" x14ac:dyDescent="0.4">
      <c r="A51" s="1">
        <v>201910</v>
      </c>
      <c r="B51" s="2" t="s">
        <v>1</v>
      </c>
      <c r="C51" s="2">
        <v>0</v>
      </c>
      <c r="D51" s="2" t="s">
        <v>2</v>
      </c>
      <c r="E51" s="2">
        <v>0</v>
      </c>
      <c r="F51" s="1">
        <v>202006</v>
      </c>
      <c r="G51" s="2" t="s">
        <v>1</v>
      </c>
      <c r="H51" s="2">
        <v>0</v>
      </c>
      <c r="I51" s="2" t="s">
        <v>2</v>
      </c>
      <c r="J51" s="2">
        <v>92</v>
      </c>
      <c r="K51" s="1">
        <v>202106</v>
      </c>
      <c r="L51" s="2" t="s">
        <v>1</v>
      </c>
      <c r="M51" s="2">
        <v>0</v>
      </c>
      <c r="N51" s="2" t="s">
        <v>2</v>
      </c>
      <c r="O51" s="2">
        <v>34</v>
      </c>
    </row>
    <row r="52" spans="1:15" x14ac:dyDescent="0.4">
      <c r="A52">
        <v>1</v>
      </c>
      <c r="B52" s="2" t="s">
        <v>3</v>
      </c>
      <c r="C52" s="2">
        <v>0</v>
      </c>
      <c r="D52" s="2" t="s">
        <v>4</v>
      </c>
      <c r="E52" s="2">
        <v>1</v>
      </c>
      <c r="F52">
        <v>198</v>
      </c>
      <c r="G52" s="2" t="s">
        <v>3</v>
      </c>
      <c r="H52" s="2">
        <v>1</v>
      </c>
      <c r="I52" s="2" t="s">
        <v>4</v>
      </c>
      <c r="J52" s="2">
        <v>106</v>
      </c>
      <c r="K52">
        <v>74</v>
      </c>
      <c r="L52" s="2" t="s">
        <v>3</v>
      </c>
      <c r="M52" s="2">
        <v>1</v>
      </c>
      <c r="N52" s="2" t="s">
        <v>4</v>
      </c>
      <c r="O52" s="2">
        <v>40</v>
      </c>
    </row>
    <row r="53" spans="1:15" x14ac:dyDescent="0.4">
      <c r="A53">
        <f>SUM(C51:C59)</f>
        <v>1</v>
      </c>
      <c r="B53" s="2" t="s">
        <v>5</v>
      </c>
      <c r="C53" s="2">
        <v>1</v>
      </c>
      <c r="F53">
        <f>SUM(H51:H60)</f>
        <v>198</v>
      </c>
      <c r="G53" s="2" t="s">
        <v>5</v>
      </c>
      <c r="H53" s="2">
        <v>35</v>
      </c>
      <c r="J53">
        <f>SUM(J51:J52)</f>
        <v>198</v>
      </c>
      <c r="K53">
        <f>SUM(M51:M60)</f>
        <v>74</v>
      </c>
      <c r="L53" s="2" t="s">
        <v>5</v>
      </c>
      <c r="M53" s="2">
        <v>13</v>
      </c>
      <c r="O53">
        <f>SUM(O51:O52)</f>
        <v>74</v>
      </c>
    </row>
    <row r="54" spans="1:15" x14ac:dyDescent="0.4">
      <c r="B54" s="2" t="s">
        <v>6</v>
      </c>
      <c r="C54" s="2">
        <v>0</v>
      </c>
      <c r="G54" s="2" t="s">
        <v>6</v>
      </c>
      <c r="H54" s="2">
        <v>24</v>
      </c>
      <c r="L54" s="2" t="s">
        <v>6</v>
      </c>
      <c r="M54" s="2">
        <v>12</v>
      </c>
    </row>
    <row r="55" spans="1:15" x14ac:dyDescent="0.4">
      <c r="B55" s="2" t="s">
        <v>7</v>
      </c>
      <c r="C55" s="2">
        <v>0</v>
      </c>
      <c r="G55" s="2" t="s">
        <v>7</v>
      </c>
      <c r="H55" s="2">
        <v>42</v>
      </c>
      <c r="L55" s="2" t="s">
        <v>7</v>
      </c>
      <c r="M55" s="2">
        <v>12</v>
      </c>
    </row>
    <row r="56" spans="1:15" x14ac:dyDescent="0.4">
      <c r="B56" s="2" t="s">
        <v>8</v>
      </c>
      <c r="C56" s="2">
        <v>0</v>
      </c>
      <c r="G56" s="2" t="s">
        <v>8</v>
      </c>
      <c r="H56" s="2">
        <v>57</v>
      </c>
      <c r="L56" s="2" t="s">
        <v>8</v>
      </c>
      <c r="M56" s="2">
        <v>24</v>
      </c>
    </row>
    <row r="57" spans="1:15" x14ac:dyDescent="0.4">
      <c r="B57" s="2" t="s">
        <v>9</v>
      </c>
      <c r="C57" s="2">
        <v>0</v>
      </c>
      <c r="G57" s="2" t="s">
        <v>9</v>
      </c>
      <c r="H57" s="2">
        <v>29</v>
      </c>
      <c r="L57" s="2" t="s">
        <v>9</v>
      </c>
      <c r="M57" s="2">
        <v>9</v>
      </c>
    </row>
    <row r="58" spans="1:15" x14ac:dyDescent="0.4">
      <c r="B58" s="2" t="s">
        <v>10</v>
      </c>
      <c r="C58" s="2">
        <v>0</v>
      </c>
      <c r="G58" s="2" t="s">
        <v>10</v>
      </c>
      <c r="H58" s="2">
        <v>8</v>
      </c>
      <c r="L58" s="2" t="s">
        <v>10</v>
      </c>
      <c r="M58" s="2">
        <v>2</v>
      </c>
    </row>
    <row r="59" spans="1:15" x14ac:dyDescent="0.4">
      <c r="B59" s="2" t="s">
        <v>11</v>
      </c>
      <c r="C59" s="2">
        <v>0</v>
      </c>
      <c r="G59" s="2" t="s">
        <v>11</v>
      </c>
      <c r="H59" s="2">
        <v>1</v>
      </c>
      <c r="L59" s="2" t="s">
        <v>11</v>
      </c>
      <c r="M59" s="2">
        <v>1</v>
      </c>
    </row>
    <row r="60" spans="1:15" x14ac:dyDescent="0.4">
      <c r="B60" s="2" t="s">
        <v>12</v>
      </c>
      <c r="C60" s="2">
        <v>0</v>
      </c>
      <c r="G60" s="2" t="s">
        <v>12</v>
      </c>
      <c r="H60" s="2">
        <v>1</v>
      </c>
      <c r="L60" s="2" t="s">
        <v>12</v>
      </c>
      <c r="M60" s="2">
        <v>0</v>
      </c>
    </row>
    <row r="61" spans="1:15" x14ac:dyDescent="0.4">
      <c r="A61" s="1">
        <v>201911</v>
      </c>
      <c r="B61" s="2" t="s">
        <v>1</v>
      </c>
      <c r="C61" s="2">
        <v>0</v>
      </c>
      <c r="D61" s="2" t="s">
        <v>2</v>
      </c>
      <c r="E61" s="2">
        <v>0</v>
      </c>
      <c r="F61" s="1">
        <v>202007</v>
      </c>
      <c r="G61" s="2" t="s">
        <v>1</v>
      </c>
      <c r="H61" s="2">
        <v>0</v>
      </c>
      <c r="I61" s="2" t="s">
        <v>2</v>
      </c>
      <c r="J61" s="2">
        <v>74</v>
      </c>
      <c r="K61" s="1">
        <v>202107</v>
      </c>
      <c r="L61" s="2" t="s">
        <v>1</v>
      </c>
      <c r="M61" s="2">
        <v>0</v>
      </c>
      <c r="N61" s="2" t="s">
        <v>2</v>
      </c>
      <c r="O61" s="2">
        <v>30</v>
      </c>
    </row>
    <row r="62" spans="1:15" x14ac:dyDescent="0.4">
      <c r="A62">
        <v>1</v>
      </c>
      <c r="B62" s="2" t="s">
        <v>3</v>
      </c>
      <c r="C62" s="2">
        <v>0</v>
      </c>
      <c r="D62" s="2" t="s">
        <v>4</v>
      </c>
      <c r="E62" s="2">
        <v>1</v>
      </c>
      <c r="F62">
        <v>146</v>
      </c>
      <c r="G62" s="2" t="s">
        <v>3</v>
      </c>
      <c r="H62" s="2">
        <v>1</v>
      </c>
      <c r="I62" s="2" t="s">
        <v>4</v>
      </c>
      <c r="J62" s="2">
        <v>72</v>
      </c>
      <c r="K62">
        <v>68</v>
      </c>
      <c r="L62" s="2" t="s">
        <v>3</v>
      </c>
      <c r="M62" s="2">
        <v>1</v>
      </c>
      <c r="N62" s="2" t="s">
        <v>4</v>
      </c>
      <c r="O62" s="2">
        <v>38</v>
      </c>
    </row>
    <row r="63" spans="1:15" x14ac:dyDescent="0.4">
      <c r="A63">
        <f>SUM(C61:C69)</f>
        <v>1</v>
      </c>
      <c r="B63" s="2" t="s">
        <v>5</v>
      </c>
      <c r="C63" s="2">
        <v>1</v>
      </c>
      <c r="F63">
        <f>SUM(H61:H70)</f>
        <v>146</v>
      </c>
      <c r="G63" s="2" t="s">
        <v>5</v>
      </c>
      <c r="H63" s="2">
        <v>25</v>
      </c>
      <c r="J63">
        <f>SUM(J61:J62)</f>
        <v>146</v>
      </c>
      <c r="K63">
        <f>SUM(M61:M70)</f>
        <v>68</v>
      </c>
      <c r="L63" s="2" t="s">
        <v>5</v>
      </c>
      <c r="M63" s="2">
        <v>10</v>
      </c>
      <c r="O63">
        <f>SUM(O61:O62)</f>
        <v>68</v>
      </c>
    </row>
    <row r="64" spans="1:15" x14ac:dyDescent="0.4">
      <c r="B64" s="2" t="s">
        <v>6</v>
      </c>
      <c r="C64" s="2">
        <v>0</v>
      </c>
      <c r="G64" s="2" t="s">
        <v>6</v>
      </c>
      <c r="H64" s="2">
        <v>21</v>
      </c>
      <c r="L64" s="2" t="s">
        <v>6</v>
      </c>
      <c r="M64" s="2">
        <v>13</v>
      </c>
    </row>
    <row r="65" spans="1:13" x14ac:dyDescent="0.4">
      <c r="B65" s="2" t="s">
        <v>7</v>
      </c>
      <c r="C65" s="2">
        <v>0</v>
      </c>
      <c r="G65" s="2" t="s">
        <v>7</v>
      </c>
      <c r="H65" s="2">
        <v>30</v>
      </c>
      <c r="L65" s="2" t="s">
        <v>7</v>
      </c>
      <c r="M65" s="2">
        <v>11</v>
      </c>
    </row>
    <row r="66" spans="1:13" x14ac:dyDescent="0.4">
      <c r="B66" s="2" t="s">
        <v>8</v>
      </c>
      <c r="C66" s="2">
        <v>0</v>
      </c>
      <c r="G66" s="2" t="s">
        <v>8</v>
      </c>
      <c r="H66" s="2">
        <v>43</v>
      </c>
      <c r="L66" s="2" t="s">
        <v>8</v>
      </c>
      <c r="M66" s="2">
        <v>23</v>
      </c>
    </row>
    <row r="67" spans="1:13" x14ac:dyDescent="0.4">
      <c r="B67" s="2" t="s">
        <v>9</v>
      </c>
      <c r="C67" s="2">
        <v>0</v>
      </c>
      <c r="G67" s="2" t="s">
        <v>9</v>
      </c>
      <c r="H67" s="2">
        <v>19</v>
      </c>
      <c r="L67" s="2" t="s">
        <v>9</v>
      </c>
      <c r="M67" s="2">
        <v>7</v>
      </c>
    </row>
    <row r="68" spans="1:13" x14ac:dyDescent="0.4">
      <c r="B68" s="2" t="s">
        <v>10</v>
      </c>
      <c r="C68" s="2">
        <v>0</v>
      </c>
      <c r="G68" s="2" t="s">
        <v>10</v>
      </c>
      <c r="H68" s="2">
        <v>5</v>
      </c>
      <c r="L68" s="2" t="s">
        <v>10</v>
      </c>
      <c r="M68" s="2">
        <v>2</v>
      </c>
    </row>
    <row r="69" spans="1:13" x14ac:dyDescent="0.4">
      <c r="B69" s="2" t="s">
        <v>11</v>
      </c>
      <c r="C69" s="2">
        <v>0</v>
      </c>
      <c r="G69" s="2" t="s">
        <v>11</v>
      </c>
      <c r="H69" s="2">
        <v>1</v>
      </c>
      <c r="L69" s="2" t="s">
        <v>11</v>
      </c>
      <c r="M69" s="2">
        <v>1</v>
      </c>
    </row>
    <row r="70" spans="1:13" x14ac:dyDescent="0.4">
      <c r="B70" s="2" t="s">
        <v>12</v>
      </c>
      <c r="C70" s="2">
        <v>0</v>
      </c>
      <c r="G70" s="2" t="s">
        <v>12</v>
      </c>
      <c r="H70" s="2">
        <v>1</v>
      </c>
      <c r="L70" s="2" t="s">
        <v>12</v>
      </c>
      <c r="M70" s="2">
        <v>0</v>
      </c>
    </row>
    <row r="71" spans="1:13" x14ac:dyDescent="0.4">
      <c r="A71" s="1">
        <v>201912</v>
      </c>
      <c r="B71" s="2" t="s">
        <v>1</v>
      </c>
      <c r="C71" s="2">
        <v>0</v>
      </c>
      <c r="D71" s="2" t="s">
        <v>2</v>
      </c>
      <c r="E71" s="2">
        <v>5</v>
      </c>
      <c r="F71" s="1">
        <v>202008</v>
      </c>
      <c r="G71" s="2" t="s">
        <v>1</v>
      </c>
      <c r="H71" s="2">
        <v>0</v>
      </c>
      <c r="I71" s="2" t="s">
        <v>2</v>
      </c>
      <c r="J71" s="2">
        <v>46</v>
      </c>
    </row>
    <row r="72" spans="1:13" x14ac:dyDescent="0.4">
      <c r="A72">
        <v>8</v>
      </c>
      <c r="B72" s="2" t="s">
        <v>3</v>
      </c>
      <c r="C72" s="2">
        <v>0</v>
      </c>
      <c r="D72" s="2" t="s">
        <v>4</v>
      </c>
      <c r="E72" s="2">
        <v>3</v>
      </c>
      <c r="F72">
        <v>88</v>
      </c>
      <c r="G72" s="2" t="s">
        <v>3</v>
      </c>
      <c r="H72" s="2">
        <v>2</v>
      </c>
      <c r="I72" s="2" t="s">
        <v>4</v>
      </c>
      <c r="J72" s="2">
        <v>42</v>
      </c>
    </row>
    <row r="73" spans="1:13" x14ac:dyDescent="0.4">
      <c r="A73">
        <f>SUM(C71:C79)</f>
        <v>8</v>
      </c>
      <c r="B73" s="2" t="s">
        <v>5</v>
      </c>
      <c r="C73" s="2">
        <v>0</v>
      </c>
      <c r="F73">
        <f>SUM(H71:H80)</f>
        <v>88</v>
      </c>
      <c r="G73" s="2" t="s">
        <v>5</v>
      </c>
      <c r="H73" s="2">
        <v>16</v>
      </c>
      <c r="J73">
        <f>SUM(J71:J72)</f>
        <v>88</v>
      </c>
    </row>
    <row r="74" spans="1:13" x14ac:dyDescent="0.4">
      <c r="B74" s="2" t="s">
        <v>6</v>
      </c>
      <c r="C74" s="2">
        <v>2</v>
      </c>
      <c r="G74" s="2" t="s">
        <v>6</v>
      </c>
      <c r="H74" s="2">
        <v>15</v>
      </c>
    </row>
    <row r="75" spans="1:13" x14ac:dyDescent="0.4">
      <c r="B75" s="2" t="s">
        <v>7</v>
      </c>
      <c r="C75" s="2">
        <v>3</v>
      </c>
      <c r="G75" s="2" t="s">
        <v>7</v>
      </c>
      <c r="H75" s="2">
        <v>23</v>
      </c>
    </row>
    <row r="76" spans="1:13" x14ac:dyDescent="0.4">
      <c r="B76" s="2" t="s">
        <v>8</v>
      </c>
      <c r="C76" s="2">
        <v>3</v>
      </c>
      <c r="G76" s="2" t="s">
        <v>8</v>
      </c>
      <c r="H76" s="2">
        <v>20</v>
      </c>
    </row>
    <row r="77" spans="1:13" x14ac:dyDescent="0.4">
      <c r="B77" s="2" t="s">
        <v>9</v>
      </c>
      <c r="C77" s="2">
        <v>0</v>
      </c>
      <c r="G77" s="2" t="s">
        <v>9</v>
      </c>
      <c r="H77" s="2">
        <v>7</v>
      </c>
    </row>
    <row r="78" spans="1:13" x14ac:dyDescent="0.4">
      <c r="B78" s="2" t="s">
        <v>10</v>
      </c>
      <c r="C78" s="2">
        <v>0</v>
      </c>
      <c r="G78" s="2" t="s">
        <v>10</v>
      </c>
      <c r="H78" s="2">
        <v>3</v>
      </c>
    </row>
    <row r="79" spans="1:13" x14ac:dyDescent="0.4">
      <c r="B79" s="2" t="s">
        <v>11</v>
      </c>
      <c r="C79" s="2">
        <v>0</v>
      </c>
      <c r="G79" s="2" t="s">
        <v>11</v>
      </c>
      <c r="H79" s="2">
        <v>1</v>
      </c>
    </row>
    <row r="80" spans="1:13" x14ac:dyDescent="0.4">
      <c r="B80" s="2" t="s">
        <v>12</v>
      </c>
      <c r="C80" s="2">
        <v>0</v>
      </c>
      <c r="G80" s="2" t="s">
        <v>12</v>
      </c>
      <c r="H80" s="2">
        <v>1</v>
      </c>
    </row>
    <row r="81" spans="6:10" x14ac:dyDescent="0.4">
      <c r="F81" s="1">
        <v>202009</v>
      </c>
      <c r="G81" s="2" t="s">
        <v>1</v>
      </c>
      <c r="H81" s="2">
        <v>0</v>
      </c>
      <c r="I81" s="2" t="s">
        <v>2</v>
      </c>
      <c r="J81" s="2">
        <v>28</v>
      </c>
    </row>
    <row r="82" spans="6:10" x14ac:dyDescent="0.4">
      <c r="F82">
        <v>61</v>
      </c>
      <c r="G82" s="2" t="s">
        <v>3</v>
      </c>
      <c r="H82" s="2">
        <v>2</v>
      </c>
      <c r="I82" s="2" t="s">
        <v>4</v>
      </c>
      <c r="J82" s="2">
        <v>33</v>
      </c>
    </row>
    <row r="83" spans="6:10" x14ac:dyDescent="0.4">
      <c r="F83">
        <f>SUM(H81:H90)</f>
        <v>61</v>
      </c>
      <c r="G83" s="2" t="s">
        <v>5</v>
      </c>
      <c r="H83" s="2">
        <v>10</v>
      </c>
      <c r="J83">
        <f>SUM(J81:J82)</f>
        <v>61</v>
      </c>
    </row>
    <row r="84" spans="6:10" x14ac:dyDescent="0.4">
      <c r="G84" s="2" t="s">
        <v>6</v>
      </c>
      <c r="H84" s="2">
        <v>8</v>
      </c>
    </row>
    <row r="85" spans="6:10" x14ac:dyDescent="0.4">
      <c r="G85" s="2" t="s">
        <v>7</v>
      </c>
      <c r="H85" s="2">
        <v>15</v>
      </c>
    </row>
    <row r="86" spans="6:10" x14ac:dyDescent="0.4">
      <c r="G86" s="2" t="s">
        <v>8</v>
      </c>
      <c r="H86" s="2">
        <v>19</v>
      </c>
    </row>
    <row r="87" spans="6:10" x14ac:dyDescent="0.4">
      <c r="G87" s="2" t="s">
        <v>9</v>
      </c>
      <c r="H87" s="2">
        <v>6</v>
      </c>
    </row>
    <row r="88" spans="6:10" x14ac:dyDescent="0.4">
      <c r="G88" s="2" t="s">
        <v>10</v>
      </c>
      <c r="H88" s="2">
        <v>1</v>
      </c>
    </row>
    <row r="89" spans="6:10" x14ac:dyDescent="0.4">
      <c r="G89" s="2" t="s">
        <v>11</v>
      </c>
      <c r="H89" s="2">
        <v>0</v>
      </c>
    </row>
    <row r="90" spans="6:10" x14ac:dyDescent="0.4">
      <c r="G90" s="2" t="s">
        <v>12</v>
      </c>
      <c r="H90" s="2">
        <v>0</v>
      </c>
    </row>
    <row r="91" spans="6:10" x14ac:dyDescent="0.4">
      <c r="F91" s="1">
        <v>202010</v>
      </c>
      <c r="G91" s="2" t="s">
        <v>1</v>
      </c>
      <c r="H91" s="2">
        <v>0</v>
      </c>
      <c r="I91" s="2" t="s">
        <v>2</v>
      </c>
      <c r="J91" s="2">
        <v>27</v>
      </c>
    </row>
    <row r="92" spans="6:10" x14ac:dyDescent="0.4">
      <c r="F92">
        <v>57</v>
      </c>
      <c r="G92" s="2" t="s">
        <v>3</v>
      </c>
      <c r="H92" s="2">
        <v>2</v>
      </c>
      <c r="I92" s="2" t="s">
        <v>4</v>
      </c>
      <c r="J92" s="2">
        <v>30</v>
      </c>
    </row>
    <row r="93" spans="6:10" x14ac:dyDescent="0.4">
      <c r="F93">
        <f>SUM(H91:H100)</f>
        <v>57</v>
      </c>
      <c r="G93" s="2" t="s">
        <v>5</v>
      </c>
      <c r="H93" s="2">
        <v>10</v>
      </c>
      <c r="J93">
        <f>SUM(J91:J92)</f>
        <v>57</v>
      </c>
    </row>
    <row r="94" spans="6:10" x14ac:dyDescent="0.4">
      <c r="G94" s="2" t="s">
        <v>6</v>
      </c>
      <c r="H94" s="2">
        <v>8</v>
      </c>
    </row>
    <row r="95" spans="6:10" x14ac:dyDescent="0.4">
      <c r="G95" s="2" t="s">
        <v>7</v>
      </c>
      <c r="H95" s="2">
        <v>14</v>
      </c>
    </row>
    <row r="96" spans="6:10" x14ac:dyDescent="0.4">
      <c r="G96" s="2" t="s">
        <v>8</v>
      </c>
      <c r="H96" s="2">
        <v>17</v>
      </c>
    </row>
    <row r="97" spans="6:10" x14ac:dyDescent="0.4">
      <c r="G97" s="2" t="s">
        <v>9</v>
      </c>
      <c r="H97" s="2">
        <v>6</v>
      </c>
    </row>
    <row r="98" spans="6:10" x14ac:dyDescent="0.4">
      <c r="G98" s="2" t="s">
        <v>10</v>
      </c>
      <c r="H98" s="2">
        <v>0</v>
      </c>
    </row>
    <row r="99" spans="6:10" x14ac:dyDescent="0.4">
      <c r="G99" s="2" t="s">
        <v>11</v>
      </c>
      <c r="H99" s="2">
        <v>0</v>
      </c>
    </row>
    <row r="100" spans="6:10" x14ac:dyDescent="0.4">
      <c r="G100" s="2" t="s">
        <v>12</v>
      </c>
      <c r="H100" s="2">
        <v>0</v>
      </c>
    </row>
    <row r="101" spans="6:10" x14ac:dyDescent="0.4">
      <c r="F101" s="1">
        <v>202011</v>
      </c>
      <c r="G101" s="2" t="s">
        <v>1</v>
      </c>
      <c r="H101" s="2">
        <v>0</v>
      </c>
      <c r="I101" s="2" t="s">
        <v>2</v>
      </c>
      <c r="J101" s="2">
        <v>29</v>
      </c>
    </row>
    <row r="102" spans="6:10" x14ac:dyDescent="0.4">
      <c r="F102">
        <v>59</v>
      </c>
      <c r="G102" s="2" t="s">
        <v>3</v>
      </c>
      <c r="H102" s="2">
        <v>2</v>
      </c>
      <c r="I102" s="2" t="s">
        <v>4</v>
      </c>
      <c r="J102" s="2">
        <v>30</v>
      </c>
    </row>
    <row r="103" spans="6:10" x14ac:dyDescent="0.4">
      <c r="F103">
        <f>SUM(H101:H110)</f>
        <v>59</v>
      </c>
      <c r="G103" s="2" t="s">
        <v>5</v>
      </c>
      <c r="H103" s="2">
        <v>10</v>
      </c>
      <c r="J103">
        <f>SUM(J101:J102)</f>
        <v>59</v>
      </c>
    </row>
    <row r="104" spans="6:10" x14ac:dyDescent="0.4">
      <c r="G104" s="2" t="s">
        <v>6</v>
      </c>
      <c r="H104" s="2">
        <v>8</v>
      </c>
    </row>
    <row r="105" spans="6:10" x14ac:dyDescent="0.4">
      <c r="G105" s="2" t="s">
        <v>7</v>
      </c>
      <c r="H105" s="2">
        <v>13</v>
      </c>
    </row>
    <row r="106" spans="6:10" x14ac:dyDescent="0.4">
      <c r="G106" s="2" t="s">
        <v>8</v>
      </c>
      <c r="H106" s="2">
        <v>20</v>
      </c>
    </row>
    <row r="107" spans="6:10" x14ac:dyDescent="0.4">
      <c r="G107" s="2" t="s">
        <v>9</v>
      </c>
      <c r="H107" s="2">
        <v>6</v>
      </c>
    </row>
    <row r="108" spans="6:10" x14ac:dyDescent="0.4">
      <c r="G108" s="2" t="s">
        <v>10</v>
      </c>
      <c r="H108" s="2">
        <v>0</v>
      </c>
    </row>
    <row r="109" spans="6:10" x14ac:dyDescent="0.4">
      <c r="G109" s="2" t="s">
        <v>11</v>
      </c>
      <c r="H109" s="2">
        <v>0</v>
      </c>
    </row>
    <row r="110" spans="6:10" x14ac:dyDescent="0.4">
      <c r="G110" s="2" t="s">
        <v>12</v>
      </c>
      <c r="H110" s="2">
        <v>0</v>
      </c>
    </row>
    <row r="111" spans="6:10" x14ac:dyDescent="0.4">
      <c r="F111" s="1">
        <v>202012</v>
      </c>
      <c r="G111" s="2" t="s">
        <v>1</v>
      </c>
      <c r="H111" s="2">
        <v>0</v>
      </c>
      <c r="I111" s="2" t="s">
        <v>2</v>
      </c>
      <c r="J111" s="2">
        <v>34</v>
      </c>
    </row>
    <row r="112" spans="6:10" x14ac:dyDescent="0.4">
      <c r="F112">
        <v>63</v>
      </c>
      <c r="G112" s="2" t="s">
        <v>3</v>
      </c>
      <c r="H112" s="2">
        <v>1</v>
      </c>
      <c r="I112" s="2" t="s">
        <v>4</v>
      </c>
      <c r="J112" s="2">
        <v>29</v>
      </c>
    </row>
    <row r="113" spans="6:10" x14ac:dyDescent="0.4">
      <c r="F113">
        <f>SUM(H111:H120)</f>
        <v>63</v>
      </c>
      <c r="G113" s="2" t="s">
        <v>5</v>
      </c>
      <c r="H113" s="2">
        <v>14</v>
      </c>
      <c r="J113">
        <f>SUM(J111:J112)</f>
        <v>63</v>
      </c>
    </row>
    <row r="114" spans="6:10" x14ac:dyDescent="0.4">
      <c r="G114" s="2" t="s">
        <v>6</v>
      </c>
      <c r="H114" s="2">
        <v>8</v>
      </c>
    </row>
    <row r="115" spans="6:10" x14ac:dyDescent="0.4">
      <c r="G115" s="2" t="s">
        <v>7</v>
      </c>
      <c r="H115" s="2">
        <v>11</v>
      </c>
    </row>
    <row r="116" spans="6:10" x14ac:dyDescent="0.4">
      <c r="G116" s="2" t="s">
        <v>8</v>
      </c>
      <c r="H116" s="2">
        <v>21</v>
      </c>
    </row>
    <row r="117" spans="6:10" x14ac:dyDescent="0.4">
      <c r="G117" s="2" t="s">
        <v>9</v>
      </c>
      <c r="H117" s="2">
        <v>6</v>
      </c>
    </row>
    <row r="118" spans="6:10" x14ac:dyDescent="0.4">
      <c r="G118" s="2" t="s">
        <v>10</v>
      </c>
      <c r="H118" s="2">
        <v>1</v>
      </c>
    </row>
    <row r="119" spans="6:10" x14ac:dyDescent="0.4">
      <c r="G119" s="2" t="s">
        <v>11</v>
      </c>
      <c r="H119" s="2">
        <v>1</v>
      </c>
    </row>
    <row r="120" spans="6:10" x14ac:dyDescent="0.4">
      <c r="G120" s="2" t="s">
        <v>12</v>
      </c>
      <c r="H120" s="2">
        <v>0</v>
      </c>
    </row>
  </sheetData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5FC1A-C38F-4218-8BAB-69771F29DF53}">
  <dimension ref="A1:Y120"/>
  <sheetViews>
    <sheetView topLeftCell="N1" workbookViewId="0">
      <selection activeCell="Y3" sqref="Y3"/>
    </sheetView>
  </sheetViews>
  <sheetFormatPr defaultRowHeight="17.399999999999999" x14ac:dyDescent="0.4"/>
  <sheetData>
    <row r="1" spans="1:25" x14ac:dyDescent="0.4">
      <c r="A1" s="1">
        <v>201905</v>
      </c>
      <c r="B1" s="2" t="s">
        <v>1</v>
      </c>
      <c r="C1" s="2">
        <v>0</v>
      </c>
      <c r="D1" s="2" t="s">
        <v>2</v>
      </c>
      <c r="E1" s="2">
        <v>0</v>
      </c>
      <c r="F1" s="1">
        <v>202001</v>
      </c>
      <c r="G1" s="2" t="s">
        <v>1</v>
      </c>
      <c r="H1" s="2">
        <v>0</v>
      </c>
      <c r="I1" s="2" t="s">
        <v>2</v>
      </c>
      <c r="J1" s="2">
        <v>2</v>
      </c>
      <c r="K1" s="1">
        <v>202101</v>
      </c>
      <c r="L1" s="2" t="s">
        <v>1</v>
      </c>
      <c r="M1" s="2">
        <v>0</v>
      </c>
      <c r="N1" s="2" t="s">
        <v>2</v>
      </c>
      <c r="O1" s="2">
        <v>26</v>
      </c>
      <c r="R1" t="s">
        <v>3</v>
      </c>
      <c r="S1">
        <f>SUM(C2,C12,C22,C32,C42,C52,C62,C72,H2,H12,H22,H32,H42,H52,H62,H72,H82,H92,H102,H112,M2,M12,M22,M32,M42,M52,M62)</f>
        <v>12</v>
      </c>
    </row>
    <row r="2" spans="1:25" x14ac:dyDescent="0.4">
      <c r="A2">
        <v>0</v>
      </c>
      <c r="B2" s="2" t="s">
        <v>3</v>
      </c>
      <c r="C2" s="2">
        <v>0</v>
      </c>
      <c r="D2" s="2" t="s">
        <v>4</v>
      </c>
      <c r="E2" s="2">
        <v>0</v>
      </c>
      <c r="F2">
        <v>4</v>
      </c>
      <c r="G2" s="2" t="s">
        <v>3</v>
      </c>
      <c r="H2" s="2">
        <v>0</v>
      </c>
      <c r="I2" s="2" t="s">
        <v>4</v>
      </c>
      <c r="J2" s="2">
        <v>2</v>
      </c>
      <c r="K2">
        <v>58</v>
      </c>
      <c r="L2" s="2" t="s">
        <v>3</v>
      </c>
      <c r="M2" s="2">
        <v>0</v>
      </c>
      <c r="N2" s="2" t="s">
        <v>4</v>
      </c>
      <c r="O2" s="2">
        <v>32</v>
      </c>
      <c r="R2" t="s">
        <v>5</v>
      </c>
      <c r="S2">
        <f>SUM(C3,C13,C23,C33,C43,C53,C63,C73,H3,H13,H23,H33,H43,H53,H63,H73,H82,H93,H103,H113,M3,M13,M23,M33,M43,M53,M63)</f>
        <v>278</v>
      </c>
      <c r="U2" t="s">
        <v>26</v>
      </c>
      <c r="V2">
        <f>SUM(S1:S5)</f>
        <v>1256</v>
      </c>
      <c r="X2" t="s">
        <v>392</v>
      </c>
      <c r="Y2">
        <f>SUM(S2:S3)</f>
        <v>518</v>
      </c>
    </row>
    <row r="3" spans="1:25" x14ac:dyDescent="0.4">
      <c r="B3" s="2" t="s">
        <v>5</v>
      </c>
      <c r="C3" s="2">
        <v>0</v>
      </c>
      <c r="F3">
        <f>SUM(H1:H9)</f>
        <v>4</v>
      </c>
      <c r="G3" s="2" t="s">
        <v>5</v>
      </c>
      <c r="H3" s="2">
        <v>1</v>
      </c>
      <c r="K3">
        <f>SUM(M1:M10)</f>
        <v>58</v>
      </c>
      <c r="L3" s="2" t="s">
        <v>5</v>
      </c>
      <c r="M3" s="2">
        <v>8</v>
      </c>
      <c r="O3">
        <f>SUM(O1:O2)</f>
        <v>58</v>
      </c>
      <c r="R3" t="s">
        <v>6</v>
      </c>
      <c r="S3">
        <f>SUM(C4,C14,C24,C34,C44,C54,C64,C74,H4,H14,H24,H34,H44,H54,H64,H74,H84,H94,H104,H114,M4,M14,M24,M33,M44,M54,M64)</f>
        <v>240</v>
      </c>
      <c r="U3" t="s">
        <v>27</v>
      </c>
      <c r="V3">
        <f>SUM(S6:S9)</f>
        <v>254</v>
      </c>
      <c r="X3" t="s">
        <v>394</v>
      </c>
      <c r="Y3">
        <f>Y2/S10</f>
        <v>0.34304635761589403</v>
      </c>
    </row>
    <row r="4" spans="1:25" x14ac:dyDescent="0.4">
      <c r="B4" s="2" t="s">
        <v>6</v>
      </c>
      <c r="C4" s="2">
        <v>0</v>
      </c>
      <c r="G4" s="2" t="s">
        <v>6</v>
      </c>
      <c r="H4" s="2">
        <v>1</v>
      </c>
      <c r="L4" s="2" t="s">
        <v>6</v>
      </c>
      <c r="M4" s="2">
        <v>11</v>
      </c>
      <c r="R4" t="s">
        <v>7</v>
      </c>
      <c r="S4">
        <f>SUM(C5,C15,C25,C35,C45,C55,C65,C75,H5,H15,H25,H35,H45,H55,H65,H75,H85,H95,H105,H115,M5,M15,M25,M35,M45,M55,M65)</f>
        <v>321</v>
      </c>
      <c r="U4" t="s">
        <v>28</v>
      </c>
      <c r="V4">
        <f>V3/S10</f>
        <v>0.16821192052980133</v>
      </c>
    </row>
    <row r="5" spans="1:25" x14ac:dyDescent="0.4">
      <c r="B5" s="2" t="s">
        <v>7</v>
      </c>
      <c r="C5" s="2">
        <v>0</v>
      </c>
      <c r="G5" s="2" t="s">
        <v>7</v>
      </c>
      <c r="H5" s="2">
        <v>2</v>
      </c>
      <c r="L5" s="2" t="s">
        <v>7</v>
      </c>
      <c r="M5" s="2">
        <v>11</v>
      </c>
      <c r="R5" t="s">
        <v>8</v>
      </c>
      <c r="S5">
        <f>SUM(C6,C16,C26,C36,C46,C56,C66,C76,H6,H16,H26,H36,H46,H56,H66,H76,H86,H96,H106,H116,M6,M16,M26,M36,M46,M56,M66)</f>
        <v>405</v>
      </c>
    </row>
    <row r="6" spans="1:25" x14ac:dyDescent="0.4">
      <c r="B6" s="2" t="s">
        <v>8</v>
      </c>
      <c r="C6" s="2">
        <v>0</v>
      </c>
      <c r="G6" s="2" t="s">
        <v>8</v>
      </c>
      <c r="H6" s="2">
        <v>0</v>
      </c>
      <c r="L6" s="2" t="s">
        <v>8</v>
      </c>
      <c r="M6" s="2">
        <v>17</v>
      </c>
      <c r="R6" t="s">
        <v>9</v>
      </c>
      <c r="S6">
        <f>SUM(C7,C17,C27,C37,C47,C57,C67,C77,H7,H17,H27,H37,H47,H57,H67,H77,H87,H97,H107,H117,M7,M17,M27,M37,M47,M57,M67)</f>
        <v>212</v>
      </c>
    </row>
    <row r="7" spans="1:25" x14ac:dyDescent="0.4">
      <c r="B7" s="2" t="s">
        <v>9</v>
      </c>
      <c r="C7" s="2">
        <v>0</v>
      </c>
      <c r="G7" s="2" t="s">
        <v>9</v>
      </c>
      <c r="H7" s="2">
        <v>0</v>
      </c>
      <c r="L7" s="2" t="s">
        <v>9</v>
      </c>
      <c r="M7" s="2">
        <v>9</v>
      </c>
      <c r="R7" t="s">
        <v>10</v>
      </c>
      <c r="S7">
        <f>SUM(C8,C18,C28,C38,C48,C58,C68,C78,H8,H18,H28,H38,H48,H58,H68,H78,H88,H98,H108,H118,M8,M18,M28,M38,M48,M58,M68)</f>
        <v>31</v>
      </c>
    </row>
    <row r="8" spans="1:25" x14ac:dyDescent="0.4">
      <c r="B8" s="2" t="s">
        <v>10</v>
      </c>
      <c r="C8" s="2">
        <v>0</v>
      </c>
      <c r="G8" s="2" t="s">
        <v>10</v>
      </c>
      <c r="H8" s="2">
        <v>0</v>
      </c>
      <c r="L8" s="2" t="s">
        <v>10</v>
      </c>
      <c r="M8" s="2">
        <v>0</v>
      </c>
      <c r="R8" t="s">
        <v>11</v>
      </c>
      <c r="S8">
        <f>SUM(C9,C19,C29,C39,C49,C59,C69,C79,H9,H19,H29,H39,H49,H59,H69,H79,H89,H99,H109,H119,M9,M19,M29,M39,M49,M59,M69)</f>
        <v>11</v>
      </c>
    </row>
    <row r="9" spans="1:25" x14ac:dyDescent="0.4">
      <c r="B9" s="2" t="s">
        <v>11</v>
      </c>
      <c r="C9" s="2">
        <v>0</v>
      </c>
      <c r="G9" s="2" t="s">
        <v>11</v>
      </c>
      <c r="H9" s="2">
        <v>0</v>
      </c>
      <c r="L9" s="2" t="s">
        <v>11</v>
      </c>
      <c r="M9" s="2">
        <v>2</v>
      </c>
      <c r="R9" t="s">
        <v>12</v>
      </c>
      <c r="S9">
        <f>SUM(C10,H110,H100,H80,H70,H60,H50,M20,M30,M40,M50)</f>
        <v>0</v>
      </c>
    </row>
    <row r="10" spans="1:25" x14ac:dyDescent="0.4">
      <c r="B10" s="2" t="s">
        <v>12</v>
      </c>
      <c r="C10" s="2">
        <v>0</v>
      </c>
      <c r="G10" s="2" t="s">
        <v>12</v>
      </c>
      <c r="H10" s="2">
        <v>0</v>
      </c>
      <c r="L10" s="2" t="s">
        <v>12</v>
      </c>
      <c r="M10" s="2">
        <v>0</v>
      </c>
      <c r="S10">
        <f>SUM(S1:S9)</f>
        <v>1510</v>
      </c>
    </row>
    <row r="11" spans="1:25" x14ac:dyDescent="0.4">
      <c r="A11" s="1">
        <v>201906</v>
      </c>
      <c r="B11" s="2" t="s">
        <v>1</v>
      </c>
      <c r="C11" s="2">
        <v>0</v>
      </c>
      <c r="D11" s="2" t="s">
        <v>2</v>
      </c>
      <c r="E11" s="2">
        <v>0</v>
      </c>
      <c r="F11" s="1">
        <v>202002</v>
      </c>
      <c r="G11" s="2" t="s">
        <v>1</v>
      </c>
      <c r="H11" s="2">
        <v>0</v>
      </c>
      <c r="I11" s="2" t="s">
        <v>2</v>
      </c>
      <c r="J11" s="2">
        <v>3</v>
      </c>
      <c r="K11" s="1">
        <v>202102</v>
      </c>
      <c r="L11" s="2" t="s">
        <v>1</v>
      </c>
      <c r="M11" s="2">
        <v>0</v>
      </c>
      <c r="N11" s="2" t="s">
        <v>2</v>
      </c>
      <c r="O11" s="2">
        <v>53</v>
      </c>
    </row>
    <row r="12" spans="1:25" x14ac:dyDescent="0.4">
      <c r="A12">
        <v>1</v>
      </c>
      <c r="B12" s="2" t="s">
        <v>3</v>
      </c>
      <c r="C12" s="2">
        <v>0</v>
      </c>
      <c r="D12" s="2" t="s">
        <v>4</v>
      </c>
      <c r="E12" s="2">
        <v>1</v>
      </c>
      <c r="F12">
        <v>8</v>
      </c>
      <c r="G12" s="2" t="s">
        <v>3</v>
      </c>
      <c r="H12" s="2">
        <v>0</v>
      </c>
      <c r="I12" s="2" t="s">
        <v>4</v>
      </c>
      <c r="J12" s="2">
        <v>5</v>
      </c>
      <c r="K12">
        <v>121</v>
      </c>
      <c r="L12" s="2" t="s">
        <v>3</v>
      </c>
      <c r="M12" s="2">
        <v>0</v>
      </c>
      <c r="N12" s="2" t="s">
        <v>4</v>
      </c>
      <c r="O12" s="2">
        <v>68</v>
      </c>
    </row>
    <row r="13" spans="1:25" x14ac:dyDescent="0.4">
      <c r="A13">
        <f>SUM(C11:C19)</f>
        <v>1</v>
      </c>
      <c r="B13" s="2" t="s">
        <v>5</v>
      </c>
      <c r="C13" s="2">
        <v>1</v>
      </c>
      <c r="F13">
        <f>SUM(H11:H19)</f>
        <v>8</v>
      </c>
      <c r="G13" s="2" t="s">
        <v>5</v>
      </c>
      <c r="H13" s="2">
        <v>1</v>
      </c>
      <c r="K13">
        <f>SUM(M11:M20)</f>
        <v>121</v>
      </c>
      <c r="L13" s="2" t="s">
        <v>5</v>
      </c>
      <c r="M13" s="2">
        <v>27</v>
      </c>
      <c r="O13">
        <f>SUM(O11:O12)</f>
        <v>121</v>
      </c>
    </row>
    <row r="14" spans="1:25" x14ac:dyDescent="0.4">
      <c r="B14" s="2" t="s">
        <v>6</v>
      </c>
      <c r="C14" s="2">
        <v>0</v>
      </c>
      <c r="G14" s="2" t="s">
        <v>6</v>
      </c>
      <c r="H14" s="2">
        <v>1</v>
      </c>
      <c r="L14" s="2" t="s">
        <v>6</v>
      </c>
      <c r="M14" s="2">
        <v>13</v>
      </c>
    </row>
    <row r="15" spans="1:25" x14ac:dyDescent="0.4">
      <c r="B15" s="2" t="s">
        <v>7</v>
      </c>
      <c r="C15" s="2">
        <v>0</v>
      </c>
      <c r="G15" s="2" t="s">
        <v>7</v>
      </c>
      <c r="H15" s="2">
        <v>2</v>
      </c>
      <c r="L15" s="2" t="s">
        <v>7</v>
      </c>
      <c r="M15" s="2">
        <v>27</v>
      </c>
    </row>
    <row r="16" spans="1:25" x14ac:dyDescent="0.4">
      <c r="B16" s="2" t="s">
        <v>8</v>
      </c>
      <c r="C16" s="2">
        <v>0</v>
      </c>
      <c r="G16" s="2" t="s">
        <v>8</v>
      </c>
      <c r="H16" s="2">
        <v>4</v>
      </c>
      <c r="L16" s="2" t="s">
        <v>8</v>
      </c>
      <c r="M16" s="2">
        <v>33</v>
      </c>
    </row>
    <row r="17" spans="1:15" x14ac:dyDescent="0.4">
      <c r="B17" s="2" t="s">
        <v>9</v>
      </c>
      <c r="C17" s="2">
        <v>0</v>
      </c>
      <c r="G17" s="2" t="s">
        <v>9</v>
      </c>
      <c r="H17" s="2">
        <v>0</v>
      </c>
      <c r="L17" s="2" t="s">
        <v>9</v>
      </c>
      <c r="M17" s="2">
        <v>18</v>
      </c>
    </row>
    <row r="18" spans="1:15" x14ac:dyDescent="0.4">
      <c r="B18" s="2" t="s">
        <v>10</v>
      </c>
      <c r="C18" s="2">
        <v>0</v>
      </c>
      <c r="G18" s="2" t="s">
        <v>10</v>
      </c>
      <c r="H18" s="2">
        <v>0</v>
      </c>
      <c r="L18" s="2" t="s">
        <v>10</v>
      </c>
      <c r="M18" s="2">
        <v>3</v>
      </c>
    </row>
    <row r="19" spans="1:15" x14ac:dyDescent="0.4">
      <c r="B19" s="2" t="s">
        <v>11</v>
      </c>
      <c r="C19" s="2">
        <v>0</v>
      </c>
      <c r="G19" s="2" t="s">
        <v>11</v>
      </c>
      <c r="H19" s="2">
        <v>0</v>
      </c>
      <c r="L19" s="2" t="s">
        <v>11</v>
      </c>
      <c r="M19" s="2">
        <v>0</v>
      </c>
    </row>
    <row r="20" spans="1:15" x14ac:dyDescent="0.4">
      <c r="B20" s="2" t="s">
        <v>12</v>
      </c>
      <c r="C20" s="2">
        <v>0</v>
      </c>
      <c r="G20" s="2" t="s">
        <v>12</v>
      </c>
      <c r="H20" s="2">
        <v>0</v>
      </c>
      <c r="L20" s="2" t="s">
        <v>12</v>
      </c>
      <c r="M20" s="2">
        <v>0</v>
      </c>
    </row>
    <row r="21" spans="1:15" x14ac:dyDescent="0.4">
      <c r="A21" s="1">
        <v>201907</v>
      </c>
      <c r="B21" s="2" t="s">
        <v>1</v>
      </c>
      <c r="C21" s="2">
        <v>0</v>
      </c>
      <c r="D21" s="2" t="s">
        <v>2</v>
      </c>
      <c r="E21" s="2">
        <v>0</v>
      </c>
      <c r="F21" s="1">
        <v>202003</v>
      </c>
      <c r="G21" s="2" t="s">
        <v>1</v>
      </c>
      <c r="H21" s="2">
        <v>0</v>
      </c>
      <c r="I21" s="2" t="s">
        <v>2</v>
      </c>
      <c r="J21" s="2">
        <v>3</v>
      </c>
      <c r="K21" s="1">
        <v>202103</v>
      </c>
      <c r="L21" s="2" t="s">
        <v>1</v>
      </c>
      <c r="M21" s="2">
        <v>0</v>
      </c>
      <c r="N21" s="2" t="s">
        <v>2</v>
      </c>
      <c r="O21" s="2">
        <v>55</v>
      </c>
    </row>
    <row r="22" spans="1:15" x14ac:dyDescent="0.4">
      <c r="A22">
        <v>1</v>
      </c>
      <c r="B22" s="2" t="s">
        <v>3</v>
      </c>
      <c r="C22" s="2">
        <v>0</v>
      </c>
      <c r="D22" s="2" t="s">
        <v>4</v>
      </c>
      <c r="E22" s="2">
        <v>1</v>
      </c>
      <c r="F22">
        <v>12</v>
      </c>
      <c r="G22" s="2" t="s">
        <v>3</v>
      </c>
      <c r="H22" s="2">
        <v>0</v>
      </c>
      <c r="I22" s="2" t="s">
        <v>4</v>
      </c>
      <c r="J22" s="2">
        <v>9</v>
      </c>
      <c r="K22">
        <v>129</v>
      </c>
      <c r="L22" s="2" t="s">
        <v>3</v>
      </c>
      <c r="M22" s="2">
        <v>4</v>
      </c>
      <c r="N22" s="2" t="s">
        <v>4</v>
      </c>
      <c r="O22" s="2">
        <v>74</v>
      </c>
    </row>
    <row r="23" spans="1:15" x14ac:dyDescent="0.4">
      <c r="B23" s="2" t="s">
        <v>5</v>
      </c>
      <c r="C23" s="2">
        <v>1</v>
      </c>
      <c r="F23">
        <f>SUM(H21:H29)</f>
        <v>12</v>
      </c>
      <c r="G23" s="2" t="s">
        <v>5</v>
      </c>
      <c r="H23" s="2">
        <v>1</v>
      </c>
      <c r="J23">
        <f>SUM(J21,J22)</f>
        <v>12</v>
      </c>
      <c r="K23">
        <f>SUM(M21:M30)</f>
        <v>129</v>
      </c>
      <c r="L23" s="2" t="s">
        <v>5</v>
      </c>
      <c r="M23" s="2">
        <v>31</v>
      </c>
      <c r="O23">
        <f>SUM(O21:O22)</f>
        <v>129</v>
      </c>
    </row>
    <row r="24" spans="1:15" x14ac:dyDescent="0.4">
      <c r="B24" s="2" t="s">
        <v>6</v>
      </c>
      <c r="C24" s="2">
        <v>0</v>
      </c>
      <c r="G24" s="2" t="s">
        <v>6</v>
      </c>
      <c r="H24" s="2">
        <v>2</v>
      </c>
      <c r="L24" s="2" t="s">
        <v>6</v>
      </c>
      <c r="M24" s="2">
        <v>16</v>
      </c>
    </row>
    <row r="25" spans="1:15" x14ac:dyDescent="0.4">
      <c r="B25" s="2" t="s">
        <v>7</v>
      </c>
      <c r="C25" s="2">
        <v>0</v>
      </c>
      <c r="G25" s="2" t="s">
        <v>7</v>
      </c>
      <c r="H25" s="2">
        <v>3</v>
      </c>
      <c r="L25" s="2" t="s">
        <v>7</v>
      </c>
      <c r="M25" s="2">
        <v>25</v>
      </c>
    </row>
    <row r="26" spans="1:15" x14ac:dyDescent="0.4">
      <c r="B26" s="2" t="s">
        <v>8</v>
      </c>
      <c r="C26" s="2">
        <v>0</v>
      </c>
      <c r="G26" s="2" t="s">
        <v>8</v>
      </c>
      <c r="H26" s="2">
        <v>5</v>
      </c>
      <c r="L26" s="2" t="s">
        <v>8</v>
      </c>
      <c r="M26" s="2">
        <v>32</v>
      </c>
    </row>
    <row r="27" spans="1:15" x14ac:dyDescent="0.4">
      <c r="B27" s="2" t="s">
        <v>9</v>
      </c>
      <c r="C27" s="2">
        <v>0</v>
      </c>
      <c r="G27" s="2" t="s">
        <v>9</v>
      </c>
      <c r="H27" s="2">
        <v>1</v>
      </c>
      <c r="L27" s="2" t="s">
        <v>9</v>
      </c>
      <c r="M27" s="2">
        <v>20</v>
      </c>
    </row>
    <row r="28" spans="1:15" x14ac:dyDescent="0.4">
      <c r="B28" s="2" t="s">
        <v>10</v>
      </c>
      <c r="C28" s="2">
        <v>0</v>
      </c>
      <c r="G28" s="2" t="s">
        <v>10</v>
      </c>
      <c r="H28" s="2">
        <v>0</v>
      </c>
      <c r="L28" s="2" t="s">
        <v>10</v>
      </c>
      <c r="M28" s="2">
        <v>1</v>
      </c>
    </row>
    <row r="29" spans="1:15" x14ac:dyDescent="0.4">
      <c r="B29" s="2" t="s">
        <v>11</v>
      </c>
      <c r="C29" s="2">
        <v>0</v>
      </c>
      <c r="G29" s="2" t="s">
        <v>11</v>
      </c>
      <c r="H29" s="2">
        <v>0</v>
      </c>
      <c r="L29" s="2" t="s">
        <v>11</v>
      </c>
      <c r="M29" s="2">
        <v>0</v>
      </c>
    </row>
    <row r="30" spans="1:15" x14ac:dyDescent="0.4">
      <c r="B30" s="2" t="s">
        <v>12</v>
      </c>
      <c r="C30" s="2">
        <v>0</v>
      </c>
      <c r="G30" s="2" t="s">
        <v>12</v>
      </c>
      <c r="H30" s="2">
        <v>0</v>
      </c>
      <c r="L30" s="2" t="s">
        <v>12</v>
      </c>
      <c r="M30" s="2">
        <v>0</v>
      </c>
    </row>
    <row r="31" spans="1:15" x14ac:dyDescent="0.4">
      <c r="A31" s="1">
        <v>201908</v>
      </c>
      <c r="B31" s="2" t="s">
        <v>1</v>
      </c>
      <c r="C31" s="2">
        <v>0</v>
      </c>
      <c r="D31" s="2" t="s">
        <v>2</v>
      </c>
      <c r="E31" s="2">
        <v>0</v>
      </c>
      <c r="F31" s="1">
        <v>202004</v>
      </c>
      <c r="G31" s="2" t="s">
        <v>1</v>
      </c>
      <c r="H31" s="2">
        <v>0</v>
      </c>
      <c r="I31" s="2" t="s">
        <v>2</v>
      </c>
      <c r="J31" s="2">
        <v>13</v>
      </c>
      <c r="K31" s="1">
        <v>202104</v>
      </c>
      <c r="L31" s="2" t="s">
        <v>1</v>
      </c>
      <c r="M31" s="2">
        <v>0</v>
      </c>
      <c r="N31" s="2" t="s">
        <v>2</v>
      </c>
      <c r="O31" s="2">
        <v>46</v>
      </c>
    </row>
    <row r="32" spans="1:15" x14ac:dyDescent="0.4">
      <c r="A32">
        <v>1</v>
      </c>
      <c r="B32" s="2" t="s">
        <v>3</v>
      </c>
      <c r="C32" s="2">
        <v>0</v>
      </c>
      <c r="D32" s="2" t="s">
        <v>4</v>
      </c>
      <c r="E32" s="2">
        <v>1</v>
      </c>
      <c r="F32">
        <v>34</v>
      </c>
      <c r="G32" s="2" t="s">
        <v>3</v>
      </c>
      <c r="H32" s="2">
        <v>0</v>
      </c>
      <c r="I32" s="2" t="s">
        <v>4</v>
      </c>
      <c r="J32" s="2">
        <v>21</v>
      </c>
      <c r="K32">
        <v>103</v>
      </c>
      <c r="L32" s="2" t="s">
        <v>3</v>
      </c>
      <c r="M32" s="2">
        <v>3</v>
      </c>
      <c r="N32" s="2" t="s">
        <v>4</v>
      </c>
      <c r="O32" s="2">
        <v>57</v>
      </c>
    </row>
    <row r="33" spans="1:15" x14ac:dyDescent="0.4">
      <c r="B33" s="2" t="s">
        <v>5</v>
      </c>
      <c r="C33" s="2">
        <v>1</v>
      </c>
      <c r="F33">
        <f>SUM(H31:H40)</f>
        <v>34</v>
      </c>
      <c r="G33" s="2" t="s">
        <v>5</v>
      </c>
      <c r="H33" s="2">
        <v>8</v>
      </c>
      <c r="J33">
        <f>SUM(J31,J32)</f>
        <v>34</v>
      </c>
      <c r="K33">
        <f>SUM(M31:M40)</f>
        <v>103</v>
      </c>
      <c r="L33" s="2" t="s">
        <v>5</v>
      </c>
      <c r="M33" s="2">
        <v>25</v>
      </c>
      <c r="O33">
        <f>SUM(O31:O32)</f>
        <v>103</v>
      </c>
    </row>
    <row r="34" spans="1:15" x14ac:dyDescent="0.4">
      <c r="B34" s="2" t="s">
        <v>6</v>
      </c>
      <c r="C34" s="2">
        <v>0</v>
      </c>
      <c r="G34" s="2" t="s">
        <v>6</v>
      </c>
      <c r="H34" s="2">
        <v>8</v>
      </c>
      <c r="L34" s="2" t="s">
        <v>6</v>
      </c>
      <c r="M34" s="2">
        <v>11</v>
      </c>
    </row>
    <row r="35" spans="1:15" x14ac:dyDescent="0.4">
      <c r="B35" s="2" t="s">
        <v>7</v>
      </c>
      <c r="C35" s="2">
        <v>0</v>
      </c>
      <c r="G35" s="2" t="s">
        <v>7</v>
      </c>
      <c r="H35" s="2">
        <v>8</v>
      </c>
      <c r="L35" s="2" t="s">
        <v>7</v>
      </c>
      <c r="M35" s="2">
        <v>22</v>
      </c>
    </row>
    <row r="36" spans="1:15" x14ac:dyDescent="0.4">
      <c r="B36" s="2" t="s">
        <v>8</v>
      </c>
      <c r="C36" s="2">
        <v>0</v>
      </c>
      <c r="G36" s="2" t="s">
        <v>8</v>
      </c>
      <c r="H36" s="2">
        <v>9</v>
      </c>
      <c r="L36" s="2" t="s">
        <v>8</v>
      </c>
      <c r="M36" s="2">
        <v>27</v>
      </c>
    </row>
    <row r="37" spans="1:15" x14ac:dyDescent="0.4">
      <c r="B37" s="2" t="s">
        <v>9</v>
      </c>
      <c r="C37" s="2">
        <v>0</v>
      </c>
      <c r="G37" s="2" t="s">
        <v>9</v>
      </c>
      <c r="H37" s="2">
        <v>1</v>
      </c>
      <c r="L37" s="2" t="s">
        <v>9</v>
      </c>
      <c r="M37" s="2">
        <v>13</v>
      </c>
    </row>
    <row r="38" spans="1:15" x14ac:dyDescent="0.4">
      <c r="B38" s="2" t="s">
        <v>10</v>
      </c>
      <c r="C38" s="2">
        <v>0</v>
      </c>
      <c r="G38" s="2" t="s">
        <v>10</v>
      </c>
      <c r="H38" s="2">
        <v>0</v>
      </c>
      <c r="L38" s="2" t="s">
        <v>10</v>
      </c>
      <c r="M38" s="2">
        <v>2</v>
      </c>
    </row>
    <row r="39" spans="1:15" x14ac:dyDescent="0.4">
      <c r="B39" s="2" t="s">
        <v>11</v>
      </c>
      <c r="C39" s="2">
        <v>0</v>
      </c>
      <c r="G39" s="2" t="s">
        <v>11</v>
      </c>
      <c r="H39" s="2">
        <v>0</v>
      </c>
      <c r="L39" s="2" t="s">
        <v>11</v>
      </c>
      <c r="M39" s="2">
        <v>0</v>
      </c>
    </row>
    <row r="40" spans="1:15" x14ac:dyDescent="0.4">
      <c r="B40" s="2" t="s">
        <v>12</v>
      </c>
      <c r="C40" s="2">
        <v>0</v>
      </c>
      <c r="G40" s="2" t="s">
        <v>12</v>
      </c>
      <c r="H40" s="2">
        <v>0</v>
      </c>
      <c r="L40" s="2" t="s">
        <v>12</v>
      </c>
      <c r="M40" s="2">
        <v>0</v>
      </c>
    </row>
    <row r="41" spans="1:15" x14ac:dyDescent="0.4">
      <c r="A41" s="1">
        <v>201909</v>
      </c>
      <c r="B41" s="2" t="s">
        <v>1</v>
      </c>
      <c r="C41" s="2">
        <v>0</v>
      </c>
      <c r="D41" s="2" t="s">
        <v>2</v>
      </c>
      <c r="E41" s="2">
        <v>0</v>
      </c>
      <c r="F41" s="1">
        <v>202005</v>
      </c>
      <c r="G41" s="2" t="s">
        <v>1</v>
      </c>
      <c r="H41" s="2">
        <v>0</v>
      </c>
      <c r="I41" s="2" t="s">
        <v>2</v>
      </c>
      <c r="J41" s="2">
        <v>76</v>
      </c>
      <c r="K41" s="1">
        <v>202105</v>
      </c>
      <c r="L41" s="2" t="s">
        <v>1</v>
      </c>
      <c r="M41" s="2">
        <v>0</v>
      </c>
      <c r="N41" s="2" t="s">
        <v>2</v>
      </c>
      <c r="O41" s="2">
        <v>37</v>
      </c>
    </row>
    <row r="42" spans="1:15" x14ac:dyDescent="0.4">
      <c r="A42">
        <v>0</v>
      </c>
      <c r="B42" s="2" t="s">
        <v>3</v>
      </c>
      <c r="C42" s="2">
        <v>0</v>
      </c>
      <c r="D42" s="2" t="s">
        <v>4</v>
      </c>
      <c r="E42" s="2">
        <v>0</v>
      </c>
      <c r="F42">
        <v>180</v>
      </c>
      <c r="G42" s="2" t="s">
        <v>3</v>
      </c>
      <c r="H42" s="2">
        <v>0</v>
      </c>
      <c r="I42" s="2" t="s">
        <v>4</v>
      </c>
      <c r="J42" s="2">
        <v>104</v>
      </c>
      <c r="K42">
        <v>84</v>
      </c>
      <c r="L42" s="2" t="s">
        <v>3</v>
      </c>
      <c r="M42" s="2">
        <v>1</v>
      </c>
      <c r="N42" s="2" t="s">
        <v>4</v>
      </c>
      <c r="O42" s="2">
        <v>47</v>
      </c>
    </row>
    <row r="43" spans="1:15" x14ac:dyDescent="0.4">
      <c r="A43">
        <f>SUM(C41:C49)</f>
        <v>0</v>
      </c>
      <c r="B43" s="2" t="s">
        <v>5</v>
      </c>
      <c r="C43" s="2">
        <v>0</v>
      </c>
      <c r="F43">
        <f>SUM(H41:H50)</f>
        <v>180</v>
      </c>
      <c r="G43" s="2" t="s">
        <v>5</v>
      </c>
      <c r="H43" s="2">
        <v>25</v>
      </c>
      <c r="J43">
        <f>SUM(J41,J42)</f>
        <v>180</v>
      </c>
      <c r="K43">
        <f>SUM(M41:M50)</f>
        <v>84</v>
      </c>
      <c r="L43" s="2" t="s">
        <v>5</v>
      </c>
      <c r="M43" s="2">
        <v>22</v>
      </c>
      <c r="O43">
        <f>SUM(O41:O42)</f>
        <v>84</v>
      </c>
    </row>
    <row r="44" spans="1:15" x14ac:dyDescent="0.4">
      <c r="B44" s="2" t="s">
        <v>6</v>
      </c>
      <c r="C44" s="2">
        <v>0</v>
      </c>
      <c r="G44" s="2" t="s">
        <v>6</v>
      </c>
      <c r="H44" s="2">
        <v>30</v>
      </c>
      <c r="L44" s="2" t="s">
        <v>6</v>
      </c>
      <c r="M44" s="2">
        <v>13</v>
      </c>
    </row>
    <row r="45" spans="1:15" x14ac:dyDescent="0.4">
      <c r="B45" s="2" t="s">
        <v>7</v>
      </c>
      <c r="C45" s="2">
        <v>0</v>
      </c>
      <c r="G45" s="2" t="s">
        <v>7</v>
      </c>
      <c r="H45" s="2">
        <v>32</v>
      </c>
      <c r="L45" s="2" t="s">
        <v>7</v>
      </c>
      <c r="M45" s="2">
        <v>14</v>
      </c>
    </row>
    <row r="46" spans="1:15" x14ac:dyDescent="0.4">
      <c r="B46" s="2" t="s">
        <v>8</v>
      </c>
      <c r="C46" s="2">
        <v>0</v>
      </c>
      <c r="G46" s="2" t="s">
        <v>8</v>
      </c>
      <c r="H46" s="2">
        <v>50</v>
      </c>
      <c r="L46" s="2" t="s">
        <v>8</v>
      </c>
      <c r="M46" s="2">
        <v>19</v>
      </c>
    </row>
    <row r="47" spans="1:15" x14ac:dyDescent="0.4">
      <c r="B47" s="2" t="s">
        <v>9</v>
      </c>
      <c r="C47" s="2">
        <v>0</v>
      </c>
      <c r="G47" s="2" t="s">
        <v>9</v>
      </c>
      <c r="H47" s="2">
        <v>34</v>
      </c>
      <c r="L47" s="2" t="s">
        <v>9</v>
      </c>
      <c r="M47" s="2">
        <v>12</v>
      </c>
    </row>
    <row r="48" spans="1:15" x14ac:dyDescent="0.4">
      <c r="B48" s="2" t="s">
        <v>10</v>
      </c>
      <c r="C48" s="2">
        <v>0</v>
      </c>
      <c r="G48" s="2" t="s">
        <v>10</v>
      </c>
      <c r="H48" s="2">
        <v>7</v>
      </c>
      <c r="L48" s="2" t="s">
        <v>10</v>
      </c>
      <c r="M48" s="2">
        <v>2</v>
      </c>
    </row>
    <row r="49" spans="1:15" x14ac:dyDescent="0.4">
      <c r="B49" s="2" t="s">
        <v>11</v>
      </c>
      <c r="C49" s="2">
        <v>0</v>
      </c>
      <c r="G49" s="2" t="s">
        <v>11</v>
      </c>
      <c r="H49" s="2">
        <v>2</v>
      </c>
      <c r="L49" s="2" t="s">
        <v>11</v>
      </c>
      <c r="M49" s="2">
        <v>1</v>
      </c>
    </row>
    <row r="50" spans="1:15" x14ac:dyDescent="0.4">
      <c r="B50" s="2" t="s">
        <v>12</v>
      </c>
      <c r="C50" s="2">
        <v>0</v>
      </c>
      <c r="G50" s="2" t="s">
        <v>12</v>
      </c>
      <c r="H50" s="2">
        <v>0</v>
      </c>
      <c r="L50" s="2" t="s">
        <v>12</v>
      </c>
      <c r="M50" s="2">
        <v>0</v>
      </c>
    </row>
    <row r="51" spans="1:15" x14ac:dyDescent="0.4">
      <c r="A51" s="1">
        <v>201910</v>
      </c>
      <c r="B51" s="2" t="s">
        <v>1</v>
      </c>
      <c r="C51" s="2">
        <v>0</v>
      </c>
      <c r="D51" s="2" t="s">
        <v>2</v>
      </c>
      <c r="E51" s="2">
        <v>0</v>
      </c>
      <c r="F51" s="1">
        <v>202006</v>
      </c>
      <c r="G51" s="2" t="s">
        <v>1</v>
      </c>
      <c r="H51" s="2">
        <v>0</v>
      </c>
      <c r="I51" s="2" t="s">
        <v>2</v>
      </c>
      <c r="J51" s="2">
        <v>73</v>
      </c>
      <c r="K51" s="1">
        <v>202106</v>
      </c>
      <c r="L51" s="2" t="s">
        <v>1</v>
      </c>
      <c r="M51" s="2">
        <v>0</v>
      </c>
      <c r="N51" s="2" t="s">
        <v>2</v>
      </c>
      <c r="O51" s="2">
        <v>3</v>
      </c>
    </row>
    <row r="52" spans="1:15" x14ac:dyDescent="0.4">
      <c r="A52">
        <v>2</v>
      </c>
      <c r="B52" s="2" t="s">
        <v>3</v>
      </c>
      <c r="C52" s="2">
        <v>0</v>
      </c>
      <c r="D52" s="2" t="s">
        <v>4</v>
      </c>
      <c r="E52" s="2">
        <v>2</v>
      </c>
      <c r="F52">
        <v>177</v>
      </c>
      <c r="G52" s="2" t="s">
        <v>3</v>
      </c>
      <c r="H52" s="2">
        <v>0</v>
      </c>
      <c r="I52" s="2" t="s">
        <v>4</v>
      </c>
      <c r="J52" s="2">
        <v>104</v>
      </c>
      <c r="K52">
        <v>75</v>
      </c>
      <c r="L52" s="2" t="s">
        <v>3</v>
      </c>
      <c r="M52" s="2">
        <v>0</v>
      </c>
      <c r="N52" s="2" t="s">
        <v>4</v>
      </c>
      <c r="O52" s="2">
        <v>42</v>
      </c>
    </row>
    <row r="53" spans="1:15" x14ac:dyDescent="0.4">
      <c r="A53">
        <f>SUM(C51:C59)</f>
        <v>2</v>
      </c>
      <c r="B53" s="2" t="s">
        <v>5</v>
      </c>
      <c r="C53" s="2">
        <v>2</v>
      </c>
      <c r="F53">
        <f>SUM(H51:H60)</f>
        <v>177</v>
      </c>
      <c r="G53" s="2" t="s">
        <v>5</v>
      </c>
      <c r="H53" s="2">
        <v>30</v>
      </c>
      <c r="J53">
        <f>SUM(J51:J52)</f>
        <v>177</v>
      </c>
      <c r="K53">
        <f>SUM(M51:M60)</f>
        <v>75</v>
      </c>
      <c r="L53" s="2" t="s">
        <v>5</v>
      </c>
      <c r="M53" s="2">
        <v>18</v>
      </c>
      <c r="O53">
        <f>SUM(O51:O52)</f>
        <v>45</v>
      </c>
    </row>
    <row r="54" spans="1:15" x14ac:dyDescent="0.4">
      <c r="B54" s="2" t="s">
        <v>6</v>
      </c>
      <c r="C54" s="2">
        <v>0</v>
      </c>
      <c r="G54" s="2" t="s">
        <v>6</v>
      </c>
      <c r="H54" s="2">
        <v>31</v>
      </c>
      <c r="L54" s="2" t="s">
        <v>6</v>
      </c>
      <c r="M54" s="2">
        <v>12</v>
      </c>
    </row>
    <row r="55" spans="1:15" x14ac:dyDescent="0.4">
      <c r="B55" s="2" t="s">
        <v>7</v>
      </c>
      <c r="C55" s="2">
        <v>0</v>
      </c>
      <c r="G55" s="2" t="s">
        <v>7</v>
      </c>
      <c r="H55" s="2">
        <v>36</v>
      </c>
      <c r="L55" s="2" t="s">
        <v>7</v>
      </c>
      <c r="M55" s="2">
        <v>12</v>
      </c>
    </row>
    <row r="56" spans="1:15" x14ac:dyDescent="0.4">
      <c r="B56" s="2" t="s">
        <v>8</v>
      </c>
      <c r="C56" s="2">
        <v>0</v>
      </c>
      <c r="G56" s="2" t="s">
        <v>8</v>
      </c>
      <c r="H56" s="2">
        <v>47</v>
      </c>
      <c r="L56" s="2" t="s">
        <v>8</v>
      </c>
      <c r="M56" s="2">
        <v>22</v>
      </c>
    </row>
    <row r="57" spans="1:15" x14ac:dyDescent="0.4">
      <c r="B57" s="2" t="s">
        <v>9</v>
      </c>
      <c r="C57" s="2">
        <v>0</v>
      </c>
      <c r="G57" s="2" t="s">
        <v>9</v>
      </c>
      <c r="H57" s="2">
        <v>26</v>
      </c>
      <c r="L57" s="2" t="s">
        <v>9</v>
      </c>
      <c r="M57" s="2">
        <v>9</v>
      </c>
    </row>
    <row r="58" spans="1:15" x14ac:dyDescent="0.4">
      <c r="B58" s="2" t="s">
        <v>10</v>
      </c>
      <c r="C58" s="2">
        <v>0</v>
      </c>
      <c r="G58" s="2" t="s">
        <v>10</v>
      </c>
      <c r="H58" s="2">
        <v>5</v>
      </c>
      <c r="L58" s="2" t="s">
        <v>10</v>
      </c>
      <c r="M58" s="2">
        <v>2</v>
      </c>
    </row>
    <row r="59" spans="1:15" x14ac:dyDescent="0.4">
      <c r="B59" s="2" t="s">
        <v>11</v>
      </c>
      <c r="C59" s="2">
        <v>0</v>
      </c>
      <c r="G59" s="2" t="s">
        <v>11</v>
      </c>
      <c r="H59" s="2">
        <v>2</v>
      </c>
      <c r="L59" s="2" t="s">
        <v>11</v>
      </c>
      <c r="M59" s="2">
        <v>0</v>
      </c>
    </row>
    <row r="60" spans="1:15" x14ac:dyDescent="0.4">
      <c r="B60" s="2" t="s">
        <v>12</v>
      </c>
      <c r="C60" s="2">
        <v>0</v>
      </c>
      <c r="G60" s="2" t="s">
        <v>12</v>
      </c>
      <c r="H60" s="2">
        <v>0</v>
      </c>
      <c r="L60" s="2" t="s">
        <v>12</v>
      </c>
      <c r="M60" s="2">
        <v>0</v>
      </c>
    </row>
    <row r="61" spans="1:15" x14ac:dyDescent="0.4">
      <c r="A61" s="1">
        <v>201911</v>
      </c>
      <c r="B61" s="2" t="s">
        <v>1</v>
      </c>
      <c r="C61" s="2">
        <v>0</v>
      </c>
      <c r="D61" s="2" t="s">
        <v>2</v>
      </c>
      <c r="E61" s="2">
        <v>0</v>
      </c>
      <c r="F61" s="1">
        <v>202007</v>
      </c>
      <c r="G61" s="2" t="s">
        <v>1</v>
      </c>
      <c r="H61" s="2">
        <v>0</v>
      </c>
      <c r="I61" s="2" t="s">
        <v>2</v>
      </c>
      <c r="J61" s="2">
        <v>53</v>
      </c>
      <c r="K61" s="1">
        <v>202107</v>
      </c>
      <c r="L61" s="2" t="s">
        <v>1</v>
      </c>
      <c r="M61" s="2">
        <v>0</v>
      </c>
      <c r="N61" s="2" t="s">
        <v>2</v>
      </c>
      <c r="O61" s="2">
        <v>34</v>
      </c>
    </row>
    <row r="62" spans="1:15" x14ac:dyDescent="0.4">
      <c r="A62">
        <v>2</v>
      </c>
      <c r="B62" s="2" t="s">
        <v>3</v>
      </c>
      <c r="C62" s="2">
        <v>0</v>
      </c>
      <c r="D62" s="2" t="s">
        <v>4</v>
      </c>
      <c r="E62" s="2">
        <v>2</v>
      </c>
      <c r="F62">
        <v>132</v>
      </c>
      <c r="G62" s="2" t="s">
        <v>3</v>
      </c>
      <c r="H62" s="2">
        <v>0</v>
      </c>
      <c r="I62" s="2" t="s">
        <v>4</v>
      </c>
      <c r="J62" s="2">
        <v>79</v>
      </c>
      <c r="K62">
        <v>72</v>
      </c>
      <c r="L62" s="2" t="s">
        <v>3</v>
      </c>
      <c r="M62" s="2">
        <v>1</v>
      </c>
      <c r="N62" s="2" t="s">
        <v>4</v>
      </c>
      <c r="O62" s="2">
        <v>38</v>
      </c>
    </row>
    <row r="63" spans="1:15" x14ac:dyDescent="0.4">
      <c r="A63">
        <f>SUM(C61:C69)</f>
        <v>2</v>
      </c>
      <c r="B63" s="2" t="s">
        <v>5</v>
      </c>
      <c r="C63" s="2">
        <v>2</v>
      </c>
      <c r="F63">
        <f>SUM(H61:H70)</f>
        <v>132</v>
      </c>
      <c r="G63" s="2" t="s">
        <v>5</v>
      </c>
      <c r="H63" s="2">
        <v>24</v>
      </c>
      <c r="J63">
        <f>SUM(J61:J62)</f>
        <v>132</v>
      </c>
      <c r="K63">
        <f>SUM(M61:M70)</f>
        <v>72</v>
      </c>
      <c r="L63" s="2" t="s">
        <v>5</v>
      </c>
      <c r="M63" s="2">
        <v>16</v>
      </c>
      <c r="O63">
        <f>SUM(O61:O62)</f>
        <v>72</v>
      </c>
    </row>
    <row r="64" spans="1:15" x14ac:dyDescent="0.4">
      <c r="B64" s="2" t="s">
        <v>6</v>
      </c>
      <c r="C64" s="2">
        <v>0</v>
      </c>
      <c r="G64" s="2" t="s">
        <v>6</v>
      </c>
      <c r="H64" s="2">
        <v>20</v>
      </c>
      <c r="L64" s="2" t="s">
        <v>6</v>
      </c>
      <c r="M64" s="2">
        <v>8</v>
      </c>
    </row>
    <row r="65" spans="1:13" x14ac:dyDescent="0.4">
      <c r="B65" s="2" t="s">
        <v>7</v>
      </c>
      <c r="C65" s="2">
        <v>0</v>
      </c>
      <c r="G65" s="2" t="s">
        <v>7</v>
      </c>
      <c r="H65" s="2">
        <v>26</v>
      </c>
      <c r="L65" s="2" t="s">
        <v>7</v>
      </c>
      <c r="M65" s="2">
        <v>16</v>
      </c>
    </row>
    <row r="66" spans="1:13" x14ac:dyDescent="0.4">
      <c r="B66" s="2" t="s">
        <v>8</v>
      </c>
      <c r="C66" s="2">
        <v>0</v>
      </c>
      <c r="G66" s="2" t="s">
        <v>8</v>
      </c>
      <c r="H66" s="2">
        <v>38</v>
      </c>
      <c r="L66" s="2" t="s">
        <v>8</v>
      </c>
      <c r="M66" s="2">
        <v>20</v>
      </c>
    </row>
    <row r="67" spans="1:13" x14ac:dyDescent="0.4">
      <c r="B67" s="2" t="s">
        <v>9</v>
      </c>
      <c r="C67" s="2">
        <v>0</v>
      </c>
      <c r="G67" s="2" t="s">
        <v>9</v>
      </c>
      <c r="H67" s="2">
        <v>18</v>
      </c>
      <c r="L67" s="2" t="s">
        <v>9</v>
      </c>
      <c r="M67" s="2">
        <v>10</v>
      </c>
    </row>
    <row r="68" spans="1:13" x14ac:dyDescent="0.4">
      <c r="B68" s="2" t="s">
        <v>10</v>
      </c>
      <c r="C68" s="2">
        <v>0</v>
      </c>
      <c r="G68" s="2" t="s">
        <v>10</v>
      </c>
      <c r="H68" s="2">
        <v>4</v>
      </c>
      <c r="L68" s="2" t="s">
        <v>10</v>
      </c>
      <c r="M68" s="2">
        <v>1</v>
      </c>
    </row>
    <row r="69" spans="1:13" x14ac:dyDescent="0.4">
      <c r="B69" s="2" t="s">
        <v>11</v>
      </c>
      <c r="C69" s="2">
        <v>0</v>
      </c>
      <c r="G69" s="2" t="s">
        <v>11</v>
      </c>
      <c r="H69" s="2">
        <v>2</v>
      </c>
      <c r="L69" s="2" t="s">
        <v>11</v>
      </c>
      <c r="M69" s="2">
        <v>0</v>
      </c>
    </row>
    <row r="70" spans="1:13" x14ac:dyDescent="0.4">
      <c r="B70" s="2" t="s">
        <v>12</v>
      </c>
      <c r="C70" s="2">
        <v>0</v>
      </c>
      <c r="G70" s="2" t="s">
        <v>12</v>
      </c>
      <c r="H70" s="2">
        <v>0</v>
      </c>
      <c r="L70" s="2" t="s">
        <v>12</v>
      </c>
      <c r="M70" s="2">
        <v>0</v>
      </c>
    </row>
    <row r="71" spans="1:13" x14ac:dyDescent="0.4">
      <c r="A71" s="1">
        <v>201912</v>
      </c>
      <c r="B71" s="2" t="s">
        <v>1</v>
      </c>
      <c r="C71" s="2">
        <v>0</v>
      </c>
      <c r="D71" s="2" t="s">
        <v>2</v>
      </c>
      <c r="E71" s="2">
        <v>1</v>
      </c>
      <c r="F71" s="1">
        <v>202008</v>
      </c>
      <c r="G71" s="2" t="s">
        <v>1</v>
      </c>
      <c r="H71" s="2">
        <v>0</v>
      </c>
      <c r="I71" s="2" t="s">
        <v>2</v>
      </c>
      <c r="J71" s="2">
        <v>38</v>
      </c>
    </row>
    <row r="72" spans="1:13" x14ac:dyDescent="0.4">
      <c r="A72">
        <v>3</v>
      </c>
      <c r="B72" s="2" t="s">
        <v>3</v>
      </c>
      <c r="C72" s="2">
        <v>0</v>
      </c>
      <c r="D72" s="2" t="s">
        <v>4</v>
      </c>
      <c r="E72" s="2">
        <v>2</v>
      </c>
      <c r="F72">
        <v>88</v>
      </c>
      <c r="G72" s="2" t="s">
        <v>3</v>
      </c>
      <c r="H72" s="2">
        <v>1</v>
      </c>
      <c r="I72" s="2" t="s">
        <v>4</v>
      </c>
      <c r="J72" s="2">
        <v>50</v>
      </c>
    </row>
    <row r="73" spans="1:13" x14ac:dyDescent="0.4">
      <c r="A73">
        <f>SUM(C71:C79)</f>
        <v>3</v>
      </c>
      <c r="B73" s="2" t="s">
        <v>5</v>
      </c>
      <c r="C73" s="2">
        <v>2</v>
      </c>
      <c r="F73">
        <f>SUM(H71:H80)</f>
        <v>88</v>
      </c>
      <c r="G73" s="2" t="s">
        <v>5</v>
      </c>
      <c r="H73" s="2">
        <v>14</v>
      </c>
      <c r="J73">
        <f>SUM(J71:J72)</f>
        <v>88</v>
      </c>
    </row>
    <row r="74" spans="1:13" x14ac:dyDescent="0.4">
      <c r="B74" s="2" t="s">
        <v>6</v>
      </c>
      <c r="C74" s="2">
        <v>1</v>
      </c>
      <c r="G74" s="2" t="s">
        <v>6</v>
      </c>
      <c r="H74" s="2">
        <v>10</v>
      </c>
    </row>
    <row r="75" spans="1:13" x14ac:dyDescent="0.4">
      <c r="B75" s="2" t="s">
        <v>7</v>
      </c>
      <c r="C75" s="2">
        <v>0</v>
      </c>
      <c r="G75" s="2" t="s">
        <v>7</v>
      </c>
      <c r="H75" s="2">
        <v>25</v>
      </c>
    </row>
    <row r="76" spans="1:13" x14ac:dyDescent="0.4">
      <c r="B76" s="2" t="s">
        <v>8</v>
      </c>
      <c r="C76" s="2">
        <v>0</v>
      </c>
      <c r="G76" s="2" t="s">
        <v>8</v>
      </c>
      <c r="H76" s="2">
        <v>26</v>
      </c>
    </row>
    <row r="77" spans="1:13" x14ac:dyDescent="0.4">
      <c r="B77" s="2" t="s">
        <v>9</v>
      </c>
      <c r="C77" s="2">
        <v>0</v>
      </c>
      <c r="G77" s="2" t="s">
        <v>9</v>
      </c>
      <c r="H77" s="2">
        <v>9</v>
      </c>
    </row>
    <row r="78" spans="1:13" x14ac:dyDescent="0.4">
      <c r="B78" s="2" t="s">
        <v>10</v>
      </c>
      <c r="C78" s="2">
        <v>0</v>
      </c>
      <c r="G78" s="2" t="s">
        <v>10</v>
      </c>
      <c r="H78" s="2">
        <v>1</v>
      </c>
    </row>
    <row r="79" spans="1:13" x14ac:dyDescent="0.4">
      <c r="B79" s="2" t="s">
        <v>11</v>
      </c>
      <c r="C79" s="2">
        <v>0</v>
      </c>
      <c r="G79" s="2" t="s">
        <v>11</v>
      </c>
      <c r="H79" s="2">
        <v>2</v>
      </c>
    </row>
    <row r="80" spans="1:13" x14ac:dyDescent="0.4">
      <c r="B80" s="2" t="s">
        <v>12</v>
      </c>
      <c r="C80" s="2">
        <v>0</v>
      </c>
      <c r="G80" s="2" t="s">
        <v>12</v>
      </c>
      <c r="H80" s="2">
        <v>0</v>
      </c>
    </row>
    <row r="81" spans="6:10" x14ac:dyDescent="0.4">
      <c r="F81" s="1">
        <v>202009</v>
      </c>
      <c r="G81" s="2" t="s">
        <v>1</v>
      </c>
      <c r="H81" s="2">
        <v>0</v>
      </c>
      <c r="I81" s="2" t="s">
        <v>2</v>
      </c>
      <c r="J81" s="2">
        <v>18</v>
      </c>
    </row>
    <row r="82" spans="6:10" x14ac:dyDescent="0.4">
      <c r="F82">
        <v>52</v>
      </c>
      <c r="G82" s="2" t="s">
        <v>3</v>
      </c>
      <c r="H82" s="2">
        <v>1</v>
      </c>
      <c r="I82" s="2" t="s">
        <v>4</v>
      </c>
      <c r="J82" s="2">
        <v>34</v>
      </c>
    </row>
    <row r="83" spans="6:10" x14ac:dyDescent="0.4">
      <c r="F83">
        <f>SUM(H81:H90)</f>
        <v>52</v>
      </c>
      <c r="G83" s="2" t="s">
        <v>5</v>
      </c>
      <c r="H83" s="2">
        <v>7</v>
      </c>
      <c r="J83">
        <f>SUM(J81:J82)</f>
        <v>52</v>
      </c>
    </row>
    <row r="84" spans="6:10" x14ac:dyDescent="0.4">
      <c r="G84" s="2" t="s">
        <v>6</v>
      </c>
      <c r="H84" s="2">
        <v>8</v>
      </c>
    </row>
    <row r="85" spans="6:10" x14ac:dyDescent="0.4">
      <c r="G85" s="2" t="s">
        <v>7</v>
      </c>
      <c r="H85" s="2">
        <v>17</v>
      </c>
    </row>
    <row r="86" spans="6:10" x14ac:dyDescent="0.4">
      <c r="G86" s="2" t="s">
        <v>8</v>
      </c>
      <c r="H86" s="2">
        <v>14</v>
      </c>
    </row>
    <row r="87" spans="6:10" x14ac:dyDescent="0.4">
      <c r="G87" s="2" t="s">
        <v>9</v>
      </c>
      <c r="H87" s="2">
        <v>5</v>
      </c>
    </row>
    <row r="88" spans="6:10" x14ac:dyDescent="0.4">
      <c r="G88" s="2" t="s">
        <v>10</v>
      </c>
      <c r="H88" s="2">
        <v>0</v>
      </c>
    </row>
    <row r="89" spans="6:10" x14ac:dyDescent="0.4">
      <c r="G89" s="2" t="s">
        <v>11</v>
      </c>
      <c r="H89" s="2">
        <v>0</v>
      </c>
    </row>
    <row r="90" spans="6:10" x14ac:dyDescent="0.4">
      <c r="G90" s="2" t="s">
        <v>12</v>
      </c>
      <c r="H90" s="2">
        <v>0</v>
      </c>
    </row>
    <row r="91" spans="6:10" x14ac:dyDescent="0.4">
      <c r="F91" s="1">
        <v>202010</v>
      </c>
      <c r="G91" s="2" t="s">
        <v>1</v>
      </c>
      <c r="H91" s="2">
        <v>0</v>
      </c>
      <c r="I91" s="2" t="s">
        <v>2</v>
      </c>
      <c r="J91" s="2">
        <v>20</v>
      </c>
    </row>
    <row r="92" spans="6:10" x14ac:dyDescent="0.4">
      <c r="F92">
        <v>50</v>
      </c>
      <c r="G92" s="2" t="s">
        <v>3</v>
      </c>
      <c r="H92" s="2">
        <v>0</v>
      </c>
      <c r="I92" s="2" t="s">
        <v>4</v>
      </c>
      <c r="J92" s="2">
        <v>30</v>
      </c>
    </row>
    <row r="93" spans="6:10" x14ac:dyDescent="0.4">
      <c r="F93">
        <f>SUM(H91:H100)</f>
        <v>50</v>
      </c>
      <c r="G93" s="2" t="s">
        <v>5</v>
      </c>
      <c r="H93" s="2">
        <v>5</v>
      </c>
      <c r="J93">
        <f>SUM(J91:J92)</f>
        <v>50</v>
      </c>
    </row>
    <row r="94" spans="6:10" x14ac:dyDescent="0.4">
      <c r="G94" s="2" t="s">
        <v>6</v>
      </c>
      <c r="H94" s="2">
        <v>9</v>
      </c>
    </row>
    <row r="95" spans="6:10" x14ac:dyDescent="0.4">
      <c r="G95" s="2" t="s">
        <v>7</v>
      </c>
      <c r="H95" s="2">
        <v>17</v>
      </c>
    </row>
    <row r="96" spans="6:10" x14ac:dyDescent="0.4">
      <c r="G96" s="2" t="s">
        <v>8</v>
      </c>
      <c r="H96" s="2">
        <v>13</v>
      </c>
    </row>
    <row r="97" spans="6:10" x14ac:dyDescent="0.4">
      <c r="G97" s="2" t="s">
        <v>9</v>
      </c>
      <c r="H97" s="2">
        <v>6</v>
      </c>
    </row>
    <row r="98" spans="6:10" x14ac:dyDescent="0.4">
      <c r="G98" s="2" t="s">
        <v>10</v>
      </c>
      <c r="H98" s="2">
        <v>0</v>
      </c>
    </row>
    <row r="99" spans="6:10" x14ac:dyDescent="0.4">
      <c r="G99" s="2" t="s">
        <v>11</v>
      </c>
      <c r="H99" s="2">
        <v>0</v>
      </c>
    </row>
    <row r="100" spans="6:10" x14ac:dyDescent="0.4">
      <c r="G100" s="2" t="s">
        <v>12</v>
      </c>
      <c r="H100" s="2">
        <v>0</v>
      </c>
    </row>
    <row r="101" spans="6:10" x14ac:dyDescent="0.4">
      <c r="F101" s="1">
        <v>202011</v>
      </c>
      <c r="G101" s="2" t="s">
        <v>1</v>
      </c>
      <c r="H101" s="2">
        <v>0</v>
      </c>
      <c r="I101" s="2" t="s">
        <v>2</v>
      </c>
      <c r="J101" s="2">
        <v>14</v>
      </c>
    </row>
    <row r="102" spans="6:10" x14ac:dyDescent="0.4">
      <c r="F102">
        <v>45</v>
      </c>
      <c r="G102" s="2" t="s">
        <v>3</v>
      </c>
      <c r="H102" s="2">
        <v>1</v>
      </c>
      <c r="I102" s="2" t="s">
        <v>4</v>
      </c>
      <c r="J102" s="2">
        <v>31</v>
      </c>
    </row>
    <row r="103" spans="6:10" x14ac:dyDescent="0.4">
      <c r="F103">
        <f>SUM(H101:H110)</f>
        <v>45</v>
      </c>
      <c r="G103" s="2" t="s">
        <v>5</v>
      </c>
      <c r="H103" s="2">
        <v>3</v>
      </c>
      <c r="J103">
        <f>SUM(J101:J102)</f>
        <v>45</v>
      </c>
    </row>
    <row r="104" spans="6:10" x14ac:dyDescent="0.4">
      <c r="G104" s="2" t="s">
        <v>6</v>
      </c>
      <c r="H104" s="2">
        <v>8</v>
      </c>
    </row>
    <row r="105" spans="6:10" x14ac:dyDescent="0.4">
      <c r="G105" s="2" t="s">
        <v>7</v>
      </c>
      <c r="H105" s="2">
        <v>11</v>
      </c>
    </row>
    <row r="106" spans="6:10" x14ac:dyDescent="0.4">
      <c r="G106" s="2" t="s">
        <v>8</v>
      </c>
      <c r="H106" s="2">
        <v>11</v>
      </c>
    </row>
    <row r="107" spans="6:10" x14ac:dyDescent="0.4">
      <c r="G107" s="2" t="s">
        <v>9</v>
      </c>
      <c r="H107" s="2">
        <v>10</v>
      </c>
    </row>
    <row r="108" spans="6:10" x14ac:dyDescent="0.4">
      <c r="G108" s="2" t="s">
        <v>10</v>
      </c>
      <c r="H108" s="2">
        <v>1</v>
      </c>
    </row>
    <row r="109" spans="6:10" x14ac:dyDescent="0.4">
      <c r="G109" s="2" t="s">
        <v>11</v>
      </c>
      <c r="H109" s="2">
        <v>0</v>
      </c>
    </row>
    <row r="110" spans="6:10" x14ac:dyDescent="0.4">
      <c r="G110" s="2" t="s">
        <v>12</v>
      </c>
      <c r="H110" s="2">
        <v>0</v>
      </c>
    </row>
    <row r="111" spans="6:10" x14ac:dyDescent="0.4">
      <c r="F111" s="1">
        <v>202012</v>
      </c>
      <c r="G111" s="2" t="s">
        <v>1</v>
      </c>
      <c r="H111" s="2">
        <v>0</v>
      </c>
      <c r="I111" s="2" t="s">
        <v>2</v>
      </c>
      <c r="J111" s="2">
        <v>26</v>
      </c>
    </row>
    <row r="112" spans="6:10" x14ac:dyDescent="0.4">
      <c r="F112">
        <v>68</v>
      </c>
      <c r="G112" s="2" t="s">
        <v>3</v>
      </c>
      <c r="H112" s="2">
        <v>0</v>
      </c>
      <c r="I112" s="2" t="s">
        <v>4</v>
      </c>
      <c r="J112" s="2">
        <v>42</v>
      </c>
    </row>
    <row r="113" spans="6:10" x14ac:dyDescent="0.4">
      <c r="F113">
        <f>SUM(H111:H120)</f>
        <v>68</v>
      </c>
      <c r="G113" s="2" t="s">
        <v>5</v>
      </c>
      <c r="H113" s="2">
        <v>9</v>
      </c>
      <c r="J113">
        <f>SUM(J111:J112)</f>
        <v>68</v>
      </c>
    </row>
    <row r="114" spans="6:10" x14ac:dyDescent="0.4">
      <c r="G114" s="2" t="s">
        <v>6</v>
      </c>
      <c r="H114" s="2">
        <v>13</v>
      </c>
    </row>
    <row r="115" spans="6:10" x14ac:dyDescent="0.4">
      <c r="G115" s="2" t="s">
        <v>7</v>
      </c>
      <c r="H115" s="2">
        <v>15</v>
      </c>
    </row>
    <row r="116" spans="6:10" x14ac:dyDescent="0.4">
      <c r="G116" s="2" t="s">
        <v>8</v>
      </c>
      <c r="H116" s="2">
        <v>18</v>
      </c>
    </row>
    <row r="117" spans="6:10" x14ac:dyDescent="0.4">
      <c r="G117" s="2" t="s">
        <v>9</v>
      </c>
      <c r="H117" s="2">
        <v>11</v>
      </c>
    </row>
    <row r="118" spans="6:10" x14ac:dyDescent="0.4">
      <c r="G118" s="2" t="s">
        <v>10</v>
      </c>
      <c r="H118" s="2">
        <v>2</v>
      </c>
    </row>
    <row r="119" spans="6:10" x14ac:dyDescent="0.4">
      <c r="G119" s="2" t="s">
        <v>11</v>
      </c>
      <c r="H119" s="2">
        <v>0</v>
      </c>
    </row>
    <row r="120" spans="6:10" x14ac:dyDescent="0.4">
      <c r="G120" s="2" t="s">
        <v>12</v>
      </c>
      <c r="H120" s="2">
        <v>0</v>
      </c>
    </row>
  </sheetData>
  <phoneticPr fontId="2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09CBF-DA43-4AD8-9DE7-3FA5C32E6120}">
  <dimension ref="A1:Y120"/>
  <sheetViews>
    <sheetView topLeftCell="K1" workbookViewId="0">
      <selection activeCell="Y2" sqref="Y2"/>
    </sheetView>
  </sheetViews>
  <sheetFormatPr defaultRowHeight="17.399999999999999" x14ac:dyDescent="0.4"/>
  <sheetData>
    <row r="1" spans="1:25" x14ac:dyDescent="0.4">
      <c r="A1" s="1">
        <v>201905</v>
      </c>
      <c r="B1" s="2" t="s">
        <v>1</v>
      </c>
      <c r="C1" s="2">
        <v>0</v>
      </c>
      <c r="D1" s="2" t="s">
        <v>2</v>
      </c>
      <c r="E1" s="2">
        <v>4</v>
      </c>
      <c r="F1" s="1">
        <v>202001</v>
      </c>
      <c r="G1" s="2" t="s">
        <v>1</v>
      </c>
      <c r="H1" s="2">
        <v>0</v>
      </c>
      <c r="I1" s="2" t="s">
        <v>2</v>
      </c>
      <c r="J1" s="2">
        <v>6</v>
      </c>
      <c r="K1" s="1">
        <v>202101</v>
      </c>
      <c r="L1" s="2" t="s">
        <v>1</v>
      </c>
      <c r="M1" s="2">
        <v>0</v>
      </c>
      <c r="N1" s="2" t="s">
        <v>2</v>
      </c>
      <c r="O1" s="2">
        <v>58</v>
      </c>
      <c r="R1" t="s">
        <v>3</v>
      </c>
      <c r="S1">
        <f>SUM(C2,C12,C22,C32,C42,C52,C62,C72,H2,H12,H22,H32,H42,H52,H62,H72,H82,H92,H102,H112,M2,M12,M22,M32,M42,M52,M62)</f>
        <v>29</v>
      </c>
    </row>
    <row r="2" spans="1:25" x14ac:dyDescent="0.4">
      <c r="A2">
        <v>5</v>
      </c>
      <c r="B2" s="2" t="s">
        <v>3</v>
      </c>
      <c r="C2" s="2">
        <v>0</v>
      </c>
      <c r="D2" s="2" t="s">
        <v>4</v>
      </c>
      <c r="E2" s="2">
        <v>1</v>
      </c>
      <c r="F2">
        <v>14</v>
      </c>
      <c r="G2" s="2" t="s">
        <v>3</v>
      </c>
      <c r="H2" s="2">
        <v>0</v>
      </c>
      <c r="I2" s="2" t="s">
        <v>4</v>
      </c>
      <c r="J2" s="2">
        <v>8</v>
      </c>
      <c r="K2">
        <v>120</v>
      </c>
      <c r="L2" s="2" t="s">
        <v>3</v>
      </c>
      <c r="M2" s="2">
        <v>0</v>
      </c>
      <c r="N2" s="2" t="s">
        <v>4</v>
      </c>
      <c r="O2" s="2">
        <v>62</v>
      </c>
      <c r="R2" t="s">
        <v>5</v>
      </c>
      <c r="S2">
        <f>SUM(C3,C13,C23,C33,C43,C53,C63,C73,H3,H13,H23,H33,H43,H53,H63,H73,H82,H93,H103,H113,M3,M13,M23,M33,M43,M53,M63)</f>
        <v>451</v>
      </c>
      <c r="U2" t="s">
        <v>26</v>
      </c>
      <c r="V2">
        <f>SUM(S1:S5)</f>
        <v>2818</v>
      </c>
      <c r="X2" t="s">
        <v>392</v>
      </c>
      <c r="Y2">
        <f>SUM(S2:S3)</f>
        <v>1563</v>
      </c>
    </row>
    <row r="3" spans="1:25" x14ac:dyDescent="0.4">
      <c r="B3" s="2" t="s">
        <v>5</v>
      </c>
      <c r="C3" s="2">
        <v>3</v>
      </c>
      <c r="F3">
        <f>SUM(H1:H9)</f>
        <v>14</v>
      </c>
      <c r="G3" s="2" t="s">
        <v>5</v>
      </c>
      <c r="H3" s="2">
        <v>6</v>
      </c>
      <c r="K3">
        <f>SUM(M1:M10)</f>
        <v>120</v>
      </c>
      <c r="L3" s="2" t="s">
        <v>5</v>
      </c>
      <c r="M3" s="2">
        <v>10</v>
      </c>
      <c r="O3">
        <f>SUM(O1:O2)</f>
        <v>120</v>
      </c>
      <c r="R3" t="s">
        <v>6</v>
      </c>
      <c r="S3">
        <f>SUM(C4,C14,C24,C34,C44,C54,C64,C74,H4,H14,H24,H34,H44,H54,H64,H74,H84,H94,H104,H114,M4,M14,M24,M33,M44,M54,M64)</f>
        <v>1112</v>
      </c>
      <c r="U3" t="s">
        <v>27</v>
      </c>
      <c r="V3">
        <f>SUM(S6:S9)</f>
        <v>348</v>
      </c>
      <c r="X3" t="s">
        <v>394</v>
      </c>
      <c r="Y3">
        <f>Y2/S10</f>
        <v>0.49368288060644344</v>
      </c>
    </row>
    <row r="4" spans="1:25" x14ac:dyDescent="0.4">
      <c r="B4" s="2" t="s">
        <v>6</v>
      </c>
      <c r="C4" s="2">
        <v>2</v>
      </c>
      <c r="G4" s="2" t="s">
        <v>6</v>
      </c>
      <c r="H4" s="2">
        <v>4</v>
      </c>
      <c r="L4" s="2" t="s">
        <v>6</v>
      </c>
      <c r="M4" s="2">
        <v>46</v>
      </c>
      <c r="R4" t="s">
        <v>7</v>
      </c>
      <c r="S4">
        <f>SUM(C5,C15,C25,C35,C45,C55,C65,C75,H5,H15,H25,H35,H45,H55,H65,H75,H85,H95,H105,H115,M5,M15,M25,M35,M45,M55,M65)</f>
        <v>740</v>
      </c>
      <c r="U4" t="s">
        <v>28</v>
      </c>
      <c r="V4">
        <f>V3/S10</f>
        <v>0.10991787744788377</v>
      </c>
    </row>
    <row r="5" spans="1:25" x14ac:dyDescent="0.4">
      <c r="B5" s="2" t="s">
        <v>7</v>
      </c>
      <c r="C5" s="2">
        <v>0</v>
      </c>
      <c r="G5" s="2" t="s">
        <v>7</v>
      </c>
      <c r="H5" s="2">
        <v>3</v>
      </c>
      <c r="L5" s="2" t="s">
        <v>7</v>
      </c>
      <c r="M5" s="2">
        <v>30</v>
      </c>
      <c r="R5" t="s">
        <v>8</v>
      </c>
      <c r="S5">
        <f>SUM(C6,C16,C26,C36,C46,C56,C66,C76,H6,H16,H26,H36,H46,H56,H66,H76,H86,H96,H106,H116,M6,M16,M26,M36,M46,M56,M66)</f>
        <v>486</v>
      </c>
    </row>
    <row r="6" spans="1:25" x14ac:dyDescent="0.4">
      <c r="B6" s="2" t="s">
        <v>8</v>
      </c>
      <c r="C6" s="2">
        <v>0</v>
      </c>
      <c r="G6" s="2" t="s">
        <v>8</v>
      </c>
      <c r="H6" s="2">
        <v>1</v>
      </c>
      <c r="L6" s="2" t="s">
        <v>8</v>
      </c>
      <c r="M6" s="2">
        <v>21</v>
      </c>
      <c r="R6" t="s">
        <v>9</v>
      </c>
      <c r="S6">
        <f>SUM(C7,C17,C27,C37,C47,C57,C67,C77,H7,H17,H27,H37,H47,H57,H67,H77,H87,H97,H107,H117,M7,M17,M27,M37,M47,M57,M67)</f>
        <v>263</v>
      </c>
    </row>
    <row r="7" spans="1:25" x14ac:dyDescent="0.4">
      <c r="B7" s="2" t="s">
        <v>9</v>
      </c>
      <c r="C7" s="2">
        <v>0</v>
      </c>
      <c r="G7" s="2" t="s">
        <v>9</v>
      </c>
      <c r="H7" s="2">
        <v>0</v>
      </c>
      <c r="L7" s="2" t="s">
        <v>9</v>
      </c>
      <c r="M7" s="2">
        <v>10</v>
      </c>
      <c r="R7" t="s">
        <v>10</v>
      </c>
      <c r="S7">
        <f>SUM(C8,C18,C28,C38,C48,C58,C68,C78,H8,H18,H28,H38,H48,H58,H68,H78,H88,H98,H108,H118,M8,M18,M28,M38,M48,M58,M68)</f>
        <v>68</v>
      </c>
    </row>
    <row r="8" spans="1:25" x14ac:dyDescent="0.4">
      <c r="B8" s="2" t="s">
        <v>10</v>
      </c>
      <c r="C8" s="2">
        <v>0</v>
      </c>
      <c r="G8" s="2" t="s">
        <v>10</v>
      </c>
      <c r="H8" s="2">
        <v>0</v>
      </c>
      <c r="L8" s="2" t="s">
        <v>10</v>
      </c>
      <c r="M8" s="2">
        <v>3</v>
      </c>
      <c r="R8" t="s">
        <v>11</v>
      </c>
      <c r="S8">
        <f>SUM(C9,C19,C29,C39,C49,C59,C69,C79,H9,H19,H29,H39,H49,H59,H69,H79,H89,H99,H109,H119,M9,M19,M29,M39,M49,M59,M69)</f>
        <v>17</v>
      </c>
    </row>
    <row r="9" spans="1:25" x14ac:dyDescent="0.4">
      <c r="B9" s="2" t="s">
        <v>11</v>
      </c>
      <c r="C9" s="2">
        <v>0</v>
      </c>
      <c r="G9" s="2" t="s">
        <v>11</v>
      </c>
      <c r="H9" s="2">
        <v>0</v>
      </c>
      <c r="L9" s="2" t="s">
        <v>11</v>
      </c>
      <c r="M9" s="2">
        <v>0</v>
      </c>
      <c r="R9" t="s">
        <v>12</v>
      </c>
      <c r="S9">
        <f>SUM(C10,H110,H100,H80,H70,H60,H50,M20,M30,M40,M50)</f>
        <v>0</v>
      </c>
    </row>
    <row r="10" spans="1:25" x14ac:dyDescent="0.4">
      <c r="B10" s="2" t="s">
        <v>12</v>
      </c>
      <c r="C10" s="2">
        <v>0</v>
      </c>
      <c r="G10" s="2" t="s">
        <v>12</v>
      </c>
      <c r="H10" s="2">
        <v>0</v>
      </c>
      <c r="L10" s="2" t="s">
        <v>12</v>
      </c>
      <c r="M10" s="2">
        <v>0</v>
      </c>
      <c r="S10">
        <f>SUM(S1:S9)</f>
        <v>3166</v>
      </c>
    </row>
    <row r="11" spans="1:25" x14ac:dyDescent="0.4">
      <c r="A11" s="1">
        <v>201906</v>
      </c>
      <c r="B11" s="2" t="s">
        <v>1</v>
      </c>
      <c r="C11" s="2">
        <v>0</v>
      </c>
      <c r="D11" s="2" t="s">
        <v>2</v>
      </c>
      <c r="E11" s="2">
        <v>3</v>
      </c>
      <c r="F11" s="1">
        <v>202002</v>
      </c>
      <c r="G11" s="2" t="s">
        <v>1</v>
      </c>
      <c r="H11" s="2">
        <v>0</v>
      </c>
      <c r="I11" s="2" t="s">
        <v>2</v>
      </c>
      <c r="J11" s="2">
        <v>6</v>
      </c>
      <c r="K11" s="1">
        <v>202102</v>
      </c>
      <c r="L11" s="2" t="s">
        <v>1</v>
      </c>
      <c r="M11" s="2">
        <v>0</v>
      </c>
      <c r="N11" s="2" t="s">
        <v>2</v>
      </c>
      <c r="O11" s="2">
        <v>124</v>
      </c>
    </row>
    <row r="12" spans="1:25" x14ac:dyDescent="0.4">
      <c r="A12">
        <v>5</v>
      </c>
      <c r="B12" s="2" t="s">
        <v>3</v>
      </c>
      <c r="C12" s="2">
        <v>0</v>
      </c>
      <c r="D12" s="2" t="s">
        <v>4</v>
      </c>
      <c r="E12" s="2">
        <v>2</v>
      </c>
      <c r="F12">
        <v>11</v>
      </c>
      <c r="G12" s="2" t="s">
        <v>3</v>
      </c>
      <c r="H12" s="2">
        <v>0</v>
      </c>
      <c r="I12" s="2" t="s">
        <v>4</v>
      </c>
      <c r="J12" s="2">
        <v>5</v>
      </c>
      <c r="K12">
        <v>256</v>
      </c>
      <c r="L12" s="2" t="s">
        <v>3</v>
      </c>
      <c r="M12" s="2">
        <v>1</v>
      </c>
      <c r="N12" s="2" t="s">
        <v>4</v>
      </c>
      <c r="O12" s="2">
        <v>132</v>
      </c>
    </row>
    <row r="13" spans="1:25" x14ac:dyDescent="0.4">
      <c r="A13">
        <f>SUM(C11:C19)</f>
        <v>5</v>
      </c>
      <c r="B13" s="2" t="s">
        <v>5</v>
      </c>
      <c r="C13" s="2">
        <v>3</v>
      </c>
      <c r="F13">
        <f>SUM(H11:H19)</f>
        <v>11</v>
      </c>
      <c r="G13" s="2" t="s">
        <v>5</v>
      </c>
      <c r="H13" s="2">
        <v>3</v>
      </c>
      <c r="K13">
        <f>SUM(M11:M20)</f>
        <v>256</v>
      </c>
      <c r="L13" s="2" t="s">
        <v>5</v>
      </c>
      <c r="M13" s="2">
        <v>38</v>
      </c>
      <c r="O13">
        <f>SUM(O11:O12)</f>
        <v>256</v>
      </c>
    </row>
    <row r="14" spans="1:25" x14ac:dyDescent="0.4">
      <c r="B14" s="2" t="s">
        <v>6</v>
      </c>
      <c r="C14" s="2">
        <v>2</v>
      </c>
      <c r="G14" s="2" t="s">
        <v>6</v>
      </c>
      <c r="H14" s="2">
        <v>4</v>
      </c>
      <c r="L14" s="2" t="s">
        <v>6</v>
      </c>
      <c r="M14" s="2">
        <v>80</v>
      </c>
    </row>
    <row r="15" spans="1:25" x14ac:dyDescent="0.4">
      <c r="B15" s="2" t="s">
        <v>7</v>
      </c>
      <c r="C15" s="2">
        <v>0</v>
      </c>
      <c r="G15" s="2" t="s">
        <v>7</v>
      </c>
      <c r="H15" s="2">
        <v>3</v>
      </c>
      <c r="L15" s="2" t="s">
        <v>7</v>
      </c>
      <c r="M15" s="2">
        <v>52</v>
      </c>
    </row>
    <row r="16" spans="1:25" x14ac:dyDescent="0.4">
      <c r="B16" s="2" t="s">
        <v>8</v>
      </c>
      <c r="C16" s="2">
        <v>0</v>
      </c>
      <c r="G16" s="2" t="s">
        <v>8</v>
      </c>
      <c r="H16" s="2">
        <v>1</v>
      </c>
      <c r="L16" s="2" t="s">
        <v>8</v>
      </c>
      <c r="M16" s="2">
        <v>50</v>
      </c>
    </row>
    <row r="17" spans="1:15" x14ac:dyDescent="0.4">
      <c r="B17" s="2" t="s">
        <v>9</v>
      </c>
      <c r="C17" s="2">
        <v>0</v>
      </c>
      <c r="G17" s="2" t="s">
        <v>9</v>
      </c>
      <c r="H17" s="2">
        <v>0</v>
      </c>
      <c r="L17" s="2" t="s">
        <v>9</v>
      </c>
      <c r="M17" s="2">
        <v>26</v>
      </c>
    </row>
    <row r="18" spans="1:15" x14ac:dyDescent="0.4">
      <c r="B18" s="2" t="s">
        <v>10</v>
      </c>
      <c r="C18" s="2">
        <v>0</v>
      </c>
      <c r="G18" s="2" t="s">
        <v>10</v>
      </c>
      <c r="H18" s="2">
        <v>0</v>
      </c>
      <c r="L18" s="2" t="s">
        <v>10</v>
      </c>
      <c r="M18" s="2">
        <v>6</v>
      </c>
    </row>
    <row r="19" spans="1:15" x14ac:dyDescent="0.4">
      <c r="B19" s="2" t="s">
        <v>11</v>
      </c>
      <c r="C19" s="2">
        <v>0</v>
      </c>
      <c r="G19" s="2" t="s">
        <v>11</v>
      </c>
      <c r="H19" s="2">
        <v>0</v>
      </c>
      <c r="L19" s="2" t="s">
        <v>11</v>
      </c>
      <c r="M19" s="2">
        <v>3</v>
      </c>
    </row>
    <row r="20" spans="1:15" x14ac:dyDescent="0.4">
      <c r="B20" s="2" t="s">
        <v>12</v>
      </c>
      <c r="C20" s="2">
        <v>0</v>
      </c>
      <c r="G20" s="2" t="s">
        <v>12</v>
      </c>
      <c r="H20" s="2">
        <v>0</v>
      </c>
      <c r="L20" s="2" t="s">
        <v>12</v>
      </c>
      <c r="M20" s="2">
        <v>0</v>
      </c>
    </row>
    <row r="21" spans="1:15" x14ac:dyDescent="0.4">
      <c r="A21" s="1">
        <v>201907</v>
      </c>
      <c r="B21" s="2" t="s">
        <v>1</v>
      </c>
      <c r="C21" s="2">
        <v>0</v>
      </c>
      <c r="D21" s="2" t="s">
        <v>2</v>
      </c>
      <c r="E21" s="2">
        <v>3</v>
      </c>
      <c r="F21" s="1">
        <v>202003</v>
      </c>
      <c r="G21" s="2" t="s">
        <v>1</v>
      </c>
      <c r="H21" s="2">
        <v>0</v>
      </c>
      <c r="I21" s="2" t="s">
        <v>2</v>
      </c>
      <c r="J21" s="2">
        <v>7</v>
      </c>
      <c r="K21" s="1">
        <v>202103</v>
      </c>
      <c r="L21" s="2" t="s">
        <v>1</v>
      </c>
      <c r="M21" s="2">
        <v>0</v>
      </c>
      <c r="N21" s="2" t="s">
        <v>2</v>
      </c>
      <c r="O21" s="2">
        <v>130</v>
      </c>
    </row>
    <row r="22" spans="1:15" x14ac:dyDescent="0.4">
      <c r="A22">
        <v>6</v>
      </c>
      <c r="B22" s="2" t="s">
        <v>3</v>
      </c>
      <c r="C22" s="2">
        <v>0</v>
      </c>
      <c r="D22" s="2" t="s">
        <v>4</v>
      </c>
      <c r="E22" s="2">
        <v>3</v>
      </c>
      <c r="F22">
        <v>16</v>
      </c>
      <c r="G22" s="2" t="s">
        <v>3</v>
      </c>
      <c r="H22" s="2">
        <v>0</v>
      </c>
      <c r="I22" s="2" t="s">
        <v>4</v>
      </c>
      <c r="J22" s="2">
        <v>9</v>
      </c>
      <c r="K22">
        <v>267</v>
      </c>
      <c r="L22" s="2" t="s">
        <v>3</v>
      </c>
      <c r="M22" s="2">
        <v>5</v>
      </c>
      <c r="N22" s="2" t="s">
        <v>4</v>
      </c>
      <c r="O22" s="2">
        <v>137</v>
      </c>
    </row>
    <row r="23" spans="1:15" x14ac:dyDescent="0.4">
      <c r="B23" s="2" t="s">
        <v>5</v>
      </c>
      <c r="C23" s="2">
        <v>5</v>
      </c>
      <c r="F23">
        <f>SUM(H21:H29)</f>
        <v>16</v>
      </c>
      <c r="G23" s="2" t="s">
        <v>5</v>
      </c>
      <c r="H23" s="2">
        <v>3</v>
      </c>
      <c r="J23">
        <f>SUM(J21,J22)</f>
        <v>16</v>
      </c>
      <c r="K23">
        <f>SUM(M21:M30)</f>
        <v>267</v>
      </c>
      <c r="L23" s="2" t="s">
        <v>5</v>
      </c>
      <c r="M23" s="2">
        <v>34</v>
      </c>
      <c r="O23">
        <f>SUM(O21:O22)</f>
        <v>267</v>
      </c>
    </row>
    <row r="24" spans="1:15" x14ac:dyDescent="0.4">
      <c r="B24" s="2" t="s">
        <v>6</v>
      </c>
      <c r="C24" s="2">
        <v>1</v>
      </c>
      <c r="G24" s="2" t="s">
        <v>6</v>
      </c>
      <c r="H24" s="2">
        <v>8</v>
      </c>
      <c r="L24" s="2" t="s">
        <v>6</v>
      </c>
      <c r="M24" s="2">
        <v>90</v>
      </c>
    </row>
    <row r="25" spans="1:15" x14ac:dyDescent="0.4">
      <c r="B25" s="2" t="s">
        <v>7</v>
      </c>
      <c r="C25" s="2">
        <v>0</v>
      </c>
      <c r="G25" s="2" t="s">
        <v>7</v>
      </c>
      <c r="H25" s="2">
        <v>4</v>
      </c>
      <c r="L25" s="2" t="s">
        <v>7</v>
      </c>
      <c r="M25" s="2">
        <v>59</v>
      </c>
    </row>
    <row r="26" spans="1:15" x14ac:dyDescent="0.4">
      <c r="B26" s="2" t="s">
        <v>8</v>
      </c>
      <c r="C26" s="2">
        <v>0</v>
      </c>
      <c r="G26" s="2" t="s">
        <v>8</v>
      </c>
      <c r="H26" s="2">
        <v>1</v>
      </c>
      <c r="L26" s="2" t="s">
        <v>8</v>
      </c>
      <c r="M26" s="2">
        <v>43</v>
      </c>
    </row>
    <row r="27" spans="1:15" x14ac:dyDescent="0.4">
      <c r="B27" s="2" t="s">
        <v>9</v>
      </c>
      <c r="C27" s="2">
        <v>0</v>
      </c>
      <c r="G27" s="2" t="s">
        <v>9</v>
      </c>
      <c r="H27" s="2">
        <v>0</v>
      </c>
      <c r="L27" s="2" t="s">
        <v>9</v>
      </c>
      <c r="M27" s="2">
        <v>26</v>
      </c>
    </row>
    <row r="28" spans="1:15" x14ac:dyDescent="0.4">
      <c r="B28" s="2" t="s">
        <v>10</v>
      </c>
      <c r="C28" s="2">
        <v>0</v>
      </c>
      <c r="G28" s="2" t="s">
        <v>10</v>
      </c>
      <c r="H28" s="2">
        <v>0</v>
      </c>
      <c r="L28" s="2" t="s">
        <v>10</v>
      </c>
      <c r="M28" s="2">
        <v>7</v>
      </c>
    </row>
    <row r="29" spans="1:15" x14ac:dyDescent="0.4">
      <c r="B29" s="2" t="s">
        <v>11</v>
      </c>
      <c r="C29" s="2">
        <v>0</v>
      </c>
      <c r="G29" s="2" t="s">
        <v>11</v>
      </c>
      <c r="H29" s="2">
        <v>0</v>
      </c>
      <c r="L29" s="2" t="s">
        <v>11</v>
      </c>
      <c r="M29" s="2">
        <v>3</v>
      </c>
    </row>
    <row r="30" spans="1:15" x14ac:dyDescent="0.4">
      <c r="B30" s="2" t="s">
        <v>12</v>
      </c>
      <c r="C30" s="2">
        <v>0</v>
      </c>
      <c r="G30" s="2" t="s">
        <v>12</v>
      </c>
      <c r="H30" s="2">
        <v>0</v>
      </c>
      <c r="L30" s="2" t="s">
        <v>12</v>
      </c>
      <c r="M30" s="2">
        <v>0</v>
      </c>
    </row>
    <row r="31" spans="1:15" x14ac:dyDescent="0.4">
      <c r="A31" s="1">
        <v>201908</v>
      </c>
      <c r="B31" s="2" t="s">
        <v>1</v>
      </c>
      <c r="C31" s="2">
        <v>0</v>
      </c>
      <c r="D31" s="2" t="s">
        <v>2</v>
      </c>
      <c r="E31" s="2">
        <v>6</v>
      </c>
      <c r="F31" s="1">
        <v>202004</v>
      </c>
      <c r="G31" s="2" t="s">
        <v>1</v>
      </c>
      <c r="H31" s="2">
        <v>0</v>
      </c>
      <c r="I31" s="2" t="s">
        <v>2</v>
      </c>
      <c r="J31" s="2">
        <v>45</v>
      </c>
      <c r="K31" s="1">
        <v>202104</v>
      </c>
      <c r="L31" s="2" t="s">
        <v>1</v>
      </c>
      <c r="M31" s="2">
        <v>0</v>
      </c>
      <c r="N31" s="2" t="s">
        <v>2</v>
      </c>
      <c r="O31" s="2">
        <v>98</v>
      </c>
    </row>
    <row r="32" spans="1:15" x14ac:dyDescent="0.4">
      <c r="A32">
        <v>10</v>
      </c>
      <c r="B32" s="2" t="s">
        <v>3</v>
      </c>
      <c r="C32" s="2">
        <v>0</v>
      </c>
      <c r="D32" s="2" t="s">
        <v>4</v>
      </c>
      <c r="E32" s="2">
        <v>4</v>
      </c>
      <c r="F32">
        <v>83</v>
      </c>
      <c r="G32" s="2" t="s">
        <v>3</v>
      </c>
      <c r="H32" s="2">
        <v>0</v>
      </c>
      <c r="I32" s="2" t="s">
        <v>4</v>
      </c>
      <c r="J32" s="2">
        <v>38</v>
      </c>
      <c r="K32">
        <v>211</v>
      </c>
      <c r="L32" s="2" t="s">
        <v>3</v>
      </c>
      <c r="M32" s="2">
        <v>4</v>
      </c>
      <c r="N32" s="2" t="s">
        <v>4</v>
      </c>
      <c r="O32" s="2">
        <v>113</v>
      </c>
    </row>
    <row r="33" spans="1:15" x14ac:dyDescent="0.4">
      <c r="B33" s="2" t="s">
        <v>5</v>
      </c>
      <c r="C33" s="2">
        <v>7</v>
      </c>
      <c r="F33">
        <f>SUM(H31:H40)</f>
        <v>83</v>
      </c>
      <c r="G33" s="2" t="s">
        <v>5</v>
      </c>
      <c r="H33" s="2">
        <v>18</v>
      </c>
      <c r="J33">
        <f>SUM(J31,J32)</f>
        <v>83</v>
      </c>
      <c r="K33">
        <f>SUM(M31:M40)</f>
        <v>211</v>
      </c>
      <c r="L33" s="2" t="s">
        <v>5</v>
      </c>
      <c r="M33" s="2">
        <v>31</v>
      </c>
      <c r="O33">
        <f>SUM(O31:O32)</f>
        <v>211</v>
      </c>
    </row>
    <row r="34" spans="1:15" x14ac:dyDescent="0.4">
      <c r="B34" s="2" t="s">
        <v>6</v>
      </c>
      <c r="C34" s="2">
        <v>3</v>
      </c>
      <c r="G34" s="2" t="s">
        <v>6</v>
      </c>
      <c r="H34" s="2">
        <v>31</v>
      </c>
      <c r="L34" s="2" t="s">
        <v>6</v>
      </c>
      <c r="M34" s="2">
        <v>74</v>
      </c>
    </row>
    <row r="35" spans="1:15" x14ac:dyDescent="0.4">
      <c r="B35" s="2" t="s">
        <v>7</v>
      </c>
      <c r="C35" s="2">
        <v>0</v>
      </c>
      <c r="G35" s="2" t="s">
        <v>7</v>
      </c>
      <c r="H35" s="2">
        <v>10</v>
      </c>
      <c r="L35" s="2" t="s">
        <v>7</v>
      </c>
      <c r="M35" s="2">
        <v>45</v>
      </c>
    </row>
    <row r="36" spans="1:15" x14ac:dyDescent="0.4">
      <c r="B36" s="2" t="s">
        <v>8</v>
      </c>
      <c r="C36" s="2">
        <v>0</v>
      </c>
      <c r="G36" s="2" t="s">
        <v>8</v>
      </c>
      <c r="H36" s="2">
        <v>17</v>
      </c>
      <c r="L36" s="2" t="s">
        <v>8</v>
      </c>
      <c r="M36" s="2">
        <v>29</v>
      </c>
    </row>
    <row r="37" spans="1:15" x14ac:dyDescent="0.4">
      <c r="B37" s="2" t="s">
        <v>9</v>
      </c>
      <c r="C37" s="2">
        <v>0</v>
      </c>
      <c r="G37" s="2" t="s">
        <v>9</v>
      </c>
      <c r="H37" s="2">
        <v>7</v>
      </c>
      <c r="L37" s="2" t="s">
        <v>9</v>
      </c>
      <c r="M37" s="2">
        <v>20</v>
      </c>
    </row>
    <row r="38" spans="1:15" x14ac:dyDescent="0.4">
      <c r="B38" s="2" t="s">
        <v>10</v>
      </c>
      <c r="C38" s="2">
        <v>0</v>
      </c>
      <c r="G38" s="2" t="s">
        <v>10</v>
      </c>
      <c r="H38" s="2">
        <v>0</v>
      </c>
      <c r="L38" s="2" t="s">
        <v>10</v>
      </c>
      <c r="M38" s="2">
        <v>6</v>
      </c>
    </row>
    <row r="39" spans="1:15" x14ac:dyDescent="0.4">
      <c r="B39" s="2" t="s">
        <v>11</v>
      </c>
      <c r="C39" s="2">
        <v>0</v>
      </c>
      <c r="G39" s="2" t="s">
        <v>11</v>
      </c>
      <c r="H39" s="2">
        <v>0</v>
      </c>
      <c r="L39" s="2" t="s">
        <v>11</v>
      </c>
      <c r="M39" s="2">
        <v>2</v>
      </c>
    </row>
    <row r="40" spans="1:15" x14ac:dyDescent="0.4">
      <c r="B40" s="2" t="s">
        <v>12</v>
      </c>
      <c r="C40" s="2">
        <v>0</v>
      </c>
      <c r="G40" s="2" t="s">
        <v>12</v>
      </c>
      <c r="H40" s="2">
        <v>0</v>
      </c>
      <c r="L40" s="2" t="s">
        <v>12</v>
      </c>
      <c r="M40" s="2">
        <v>0</v>
      </c>
    </row>
    <row r="41" spans="1:15" x14ac:dyDescent="0.4">
      <c r="A41" s="1">
        <v>201909</v>
      </c>
      <c r="B41" s="2" t="s">
        <v>1</v>
      </c>
      <c r="C41" s="2">
        <v>0</v>
      </c>
      <c r="D41" s="2" t="s">
        <v>2</v>
      </c>
      <c r="E41" s="2">
        <v>7</v>
      </c>
      <c r="F41" s="1">
        <v>202005</v>
      </c>
      <c r="G41" s="2" t="s">
        <v>1</v>
      </c>
      <c r="H41" s="2">
        <v>0</v>
      </c>
      <c r="I41" s="2" t="s">
        <v>2</v>
      </c>
      <c r="J41" s="2">
        <v>206</v>
      </c>
      <c r="K41" s="1">
        <v>202105</v>
      </c>
      <c r="L41" s="2" t="s">
        <v>1</v>
      </c>
      <c r="M41" s="2">
        <v>0</v>
      </c>
      <c r="N41" s="2" t="s">
        <v>2</v>
      </c>
      <c r="O41" s="2">
        <v>78</v>
      </c>
    </row>
    <row r="42" spans="1:15" x14ac:dyDescent="0.4">
      <c r="A42">
        <v>11</v>
      </c>
      <c r="B42" s="2" t="s">
        <v>3</v>
      </c>
      <c r="C42" s="2">
        <v>0</v>
      </c>
      <c r="D42" s="2" t="s">
        <v>4</v>
      </c>
      <c r="E42" s="2">
        <v>4</v>
      </c>
      <c r="F42">
        <v>392</v>
      </c>
      <c r="G42" s="2" t="s">
        <v>3</v>
      </c>
      <c r="H42" s="2">
        <v>1</v>
      </c>
      <c r="I42" s="2" t="s">
        <v>4</v>
      </c>
      <c r="J42" s="2">
        <v>186</v>
      </c>
      <c r="K42">
        <v>197</v>
      </c>
      <c r="L42" s="2" t="s">
        <v>3</v>
      </c>
      <c r="M42" s="2">
        <v>4</v>
      </c>
      <c r="N42" s="2" t="s">
        <v>4</v>
      </c>
      <c r="O42" s="2">
        <v>119</v>
      </c>
    </row>
    <row r="43" spans="1:15" x14ac:dyDescent="0.4">
      <c r="A43">
        <f>SUM(C41:C49)</f>
        <v>11</v>
      </c>
      <c r="B43" s="2" t="s">
        <v>5</v>
      </c>
      <c r="C43" s="2">
        <v>8</v>
      </c>
      <c r="F43">
        <f>SUM(H41:H50)</f>
        <v>392</v>
      </c>
      <c r="G43" s="2" t="s">
        <v>5</v>
      </c>
      <c r="H43" s="2">
        <v>51</v>
      </c>
      <c r="J43">
        <f>SUM(J41,J42)</f>
        <v>392</v>
      </c>
      <c r="K43">
        <f>SUM(M41:M50)</f>
        <v>197</v>
      </c>
      <c r="L43" s="2" t="s">
        <v>5</v>
      </c>
      <c r="M43" s="2">
        <v>28</v>
      </c>
      <c r="O43">
        <f>SUM(O41:O42)</f>
        <v>197</v>
      </c>
    </row>
    <row r="44" spans="1:15" x14ac:dyDescent="0.4">
      <c r="B44" s="2" t="s">
        <v>6</v>
      </c>
      <c r="C44" s="2">
        <v>3</v>
      </c>
      <c r="G44" s="2" t="s">
        <v>6</v>
      </c>
      <c r="H44" s="2">
        <v>130</v>
      </c>
      <c r="L44" s="2" t="s">
        <v>6</v>
      </c>
      <c r="M44" s="2">
        <v>72</v>
      </c>
    </row>
    <row r="45" spans="1:15" x14ac:dyDescent="0.4">
      <c r="B45" s="2" t="s">
        <v>7</v>
      </c>
      <c r="C45" s="2">
        <v>0</v>
      </c>
      <c r="G45" s="2" t="s">
        <v>7</v>
      </c>
      <c r="H45" s="2">
        <v>94</v>
      </c>
      <c r="L45" s="2" t="s">
        <v>7</v>
      </c>
      <c r="M45" s="2">
        <v>47</v>
      </c>
    </row>
    <row r="46" spans="1:15" x14ac:dyDescent="0.4">
      <c r="B46" s="2" t="s">
        <v>8</v>
      </c>
      <c r="C46" s="2">
        <v>0</v>
      </c>
      <c r="G46" s="2" t="s">
        <v>8</v>
      </c>
      <c r="H46" s="2">
        <v>66</v>
      </c>
      <c r="L46" s="2" t="s">
        <v>8</v>
      </c>
      <c r="M46" s="2">
        <v>25</v>
      </c>
    </row>
    <row r="47" spans="1:15" x14ac:dyDescent="0.4">
      <c r="B47" s="2" t="s">
        <v>9</v>
      </c>
      <c r="C47" s="2">
        <v>0</v>
      </c>
      <c r="G47" s="2" t="s">
        <v>9</v>
      </c>
      <c r="H47" s="2">
        <v>41</v>
      </c>
      <c r="L47" s="2" t="s">
        <v>9</v>
      </c>
      <c r="M47" s="2">
        <v>17</v>
      </c>
    </row>
    <row r="48" spans="1:15" x14ac:dyDescent="0.4">
      <c r="B48" s="2" t="s">
        <v>10</v>
      </c>
      <c r="C48" s="2">
        <v>0</v>
      </c>
      <c r="G48" s="2" t="s">
        <v>10</v>
      </c>
      <c r="H48" s="2">
        <v>7</v>
      </c>
      <c r="L48" s="2" t="s">
        <v>10</v>
      </c>
      <c r="M48" s="2">
        <v>4</v>
      </c>
    </row>
    <row r="49" spans="1:15" x14ac:dyDescent="0.4">
      <c r="B49" s="2" t="s">
        <v>11</v>
      </c>
      <c r="C49" s="2">
        <v>0</v>
      </c>
      <c r="G49" s="2" t="s">
        <v>11</v>
      </c>
      <c r="H49" s="2">
        <v>2</v>
      </c>
      <c r="L49" s="2" t="s">
        <v>11</v>
      </c>
      <c r="M49" s="2">
        <v>0</v>
      </c>
    </row>
    <row r="50" spans="1:15" x14ac:dyDescent="0.4">
      <c r="B50" s="2" t="s">
        <v>12</v>
      </c>
      <c r="C50" s="2">
        <v>0</v>
      </c>
      <c r="G50" s="2" t="s">
        <v>12</v>
      </c>
      <c r="H50" s="2">
        <v>0</v>
      </c>
      <c r="L50" s="2" t="s">
        <v>12</v>
      </c>
      <c r="M50" s="2">
        <v>0</v>
      </c>
    </row>
    <row r="51" spans="1:15" x14ac:dyDescent="0.4">
      <c r="A51" s="1">
        <v>201910</v>
      </c>
      <c r="B51" s="2" t="s">
        <v>1</v>
      </c>
      <c r="C51" s="2">
        <v>0</v>
      </c>
      <c r="D51" s="2" t="s">
        <v>2</v>
      </c>
      <c r="E51" s="2">
        <v>6</v>
      </c>
      <c r="F51" s="1">
        <v>202006</v>
      </c>
      <c r="G51" s="2" t="s">
        <v>1</v>
      </c>
      <c r="H51" s="2">
        <v>0</v>
      </c>
      <c r="I51" s="2" t="s">
        <v>2</v>
      </c>
      <c r="J51" s="2">
        <v>196</v>
      </c>
      <c r="K51" s="1">
        <v>202106</v>
      </c>
      <c r="L51" s="2" t="s">
        <v>1</v>
      </c>
      <c r="M51" s="2">
        <v>0</v>
      </c>
      <c r="N51" s="2" t="s">
        <v>2</v>
      </c>
      <c r="O51" s="2">
        <v>70</v>
      </c>
    </row>
    <row r="52" spans="1:15" x14ac:dyDescent="0.4">
      <c r="A52">
        <v>10</v>
      </c>
      <c r="B52" s="2" t="s">
        <v>3</v>
      </c>
      <c r="C52" s="2">
        <v>0</v>
      </c>
      <c r="D52" s="2" t="s">
        <v>4</v>
      </c>
      <c r="E52" s="2">
        <v>4</v>
      </c>
      <c r="F52">
        <v>383</v>
      </c>
      <c r="G52" s="2" t="s">
        <v>3</v>
      </c>
      <c r="H52" s="2">
        <v>1</v>
      </c>
      <c r="I52" s="2" t="s">
        <v>4</v>
      </c>
      <c r="J52" s="2">
        <v>187</v>
      </c>
      <c r="K52">
        <v>189</v>
      </c>
      <c r="L52" s="2" t="s">
        <v>3</v>
      </c>
      <c r="M52" s="2">
        <v>1</v>
      </c>
      <c r="N52" s="2" t="s">
        <v>4</v>
      </c>
      <c r="O52" s="2">
        <v>119</v>
      </c>
    </row>
    <row r="53" spans="1:15" x14ac:dyDescent="0.4">
      <c r="A53">
        <f>SUM(C51:C59)</f>
        <v>10</v>
      </c>
      <c r="B53" s="2" t="s">
        <v>5</v>
      </c>
      <c r="C53" s="2">
        <v>6</v>
      </c>
      <c r="F53">
        <f>SUM(H51:H60)</f>
        <v>383</v>
      </c>
      <c r="G53" s="2" t="s">
        <v>5</v>
      </c>
      <c r="H53" s="2">
        <v>44</v>
      </c>
      <c r="J53">
        <f>SUM(J51:J52)</f>
        <v>383</v>
      </c>
      <c r="K53">
        <f>SUM(M51:M60)</f>
        <v>189</v>
      </c>
      <c r="L53" s="2" t="s">
        <v>5</v>
      </c>
      <c r="M53" s="2">
        <v>30</v>
      </c>
      <c r="O53">
        <f>SUM(O51:O52)</f>
        <v>189</v>
      </c>
    </row>
    <row r="54" spans="1:15" x14ac:dyDescent="0.4">
      <c r="B54" s="2" t="s">
        <v>6</v>
      </c>
      <c r="C54" s="2">
        <v>4</v>
      </c>
      <c r="G54" s="2" t="s">
        <v>6</v>
      </c>
      <c r="H54" s="2">
        <v>131</v>
      </c>
      <c r="L54" s="2" t="s">
        <v>6</v>
      </c>
      <c r="M54" s="2">
        <v>76</v>
      </c>
    </row>
    <row r="55" spans="1:15" x14ac:dyDescent="0.4">
      <c r="B55" s="2" t="s">
        <v>7</v>
      </c>
      <c r="C55" s="2">
        <v>0</v>
      </c>
      <c r="G55" s="2" t="s">
        <v>7</v>
      </c>
      <c r="H55" s="2">
        <v>91</v>
      </c>
      <c r="L55" s="2" t="s">
        <v>7</v>
      </c>
      <c r="M55" s="2">
        <v>47</v>
      </c>
    </row>
    <row r="56" spans="1:15" x14ac:dyDescent="0.4">
      <c r="B56" s="2" t="s">
        <v>8</v>
      </c>
      <c r="C56" s="2">
        <v>0</v>
      </c>
      <c r="G56" s="2" t="s">
        <v>8</v>
      </c>
      <c r="H56" s="2">
        <v>68</v>
      </c>
      <c r="L56" s="2" t="s">
        <v>8</v>
      </c>
      <c r="M56" s="2">
        <v>23</v>
      </c>
    </row>
    <row r="57" spans="1:15" x14ac:dyDescent="0.4">
      <c r="B57" s="2" t="s">
        <v>9</v>
      </c>
      <c r="C57" s="2">
        <v>0</v>
      </c>
      <c r="G57" s="2" t="s">
        <v>9</v>
      </c>
      <c r="H57" s="2">
        <v>38</v>
      </c>
      <c r="L57" s="2" t="s">
        <v>9</v>
      </c>
      <c r="M57" s="2">
        <v>10</v>
      </c>
    </row>
    <row r="58" spans="1:15" x14ac:dyDescent="0.4">
      <c r="B58" s="2" t="s">
        <v>10</v>
      </c>
      <c r="C58" s="2">
        <v>0</v>
      </c>
      <c r="G58" s="2" t="s">
        <v>10</v>
      </c>
      <c r="H58" s="2">
        <v>8</v>
      </c>
      <c r="L58" s="2" t="s">
        <v>10</v>
      </c>
      <c r="M58" s="2">
        <v>2</v>
      </c>
    </row>
    <row r="59" spans="1:15" x14ac:dyDescent="0.4">
      <c r="B59" s="2" t="s">
        <v>11</v>
      </c>
      <c r="C59" s="2">
        <v>0</v>
      </c>
      <c r="G59" s="2" t="s">
        <v>11</v>
      </c>
      <c r="H59" s="2">
        <v>2</v>
      </c>
      <c r="L59" s="2" t="s">
        <v>11</v>
      </c>
      <c r="M59" s="2">
        <v>0</v>
      </c>
    </row>
    <row r="60" spans="1:15" x14ac:dyDescent="0.4">
      <c r="B60" s="2" t="s">
        <v>12</v>
      </c>
      <c r="C60" s="2">
        <v>0</v>
      </c>
      <c r="G60" s="2" t="s">
        <v>12</v>
      </c>
      <c r="H60" s="2">
        <v>0</v>
      </c>
      <c r="L60" s="2" t="s">
        <v>12</v>
      </c>
      <c r="M60" s="2">
        <v>0</v>
      </c>
    </row>
    <row r="61" spans="1:15" x14ac:dyDescent="0.4">
      <c r="A61" s="1">
        <v>201911</v>
      </c>
      <c r="B61" s="2" t="s">
        <v>1</v>
      </c>
      <c r="C61" s="2">
        <v>0</v>
      </c>
      <c r="D61" s="2" t="s">
        <v>2</v>
      </c>
      <c r="E61" s="2">
        <v>5</v>
      </c>
      <c r="F61" s="1">
        <v>202007</v>
      </c>
      <c r="G61" s="2" t="s">
        <v>1</v>
      </c>
      <c r="H61" s="2">
        <v>0</v>
      </c>
      <c r="I61" s="2" t="s">
        <v>2</v>
      </c>
      <c r="J61" s="2">
        <v>125</v>
      </c>
      <c r="K61" s="1">
        <v>202107</v>
      </c>
      <c r="L61" s="2" t="s">
        <v>1</v>
      </c>
      <c r="M61" s="2">
        <v>0</v>
      </c>
      <c r="N61" s="2" t="s">
        <v>2</v>
      </c>
      <c r="O61" s="2">
        <v>67</v>
      </c>
    </row>
    <row r="62" spans="1:15" x14ac:dyDescent="0.4">
      <c r="A62">
        <v>7</v>
      </c>
      <c r="B62" s="2" t="s">
        <v>3</v>
      </c>
      <c r="C62" s="2">
        <v>0</v>
      </c>
      <c r="D62" s="2" t="s">
        <v>4</v>
      </c>
      <c r="E62" s="2">
        <v>2</v>
      </c>
      <c r="F62">
        <v>252</v>
      </c>
      <c r="G62" s="2" t="s">
        <v>3</v>
      </c>
      <c r="H62" s="2">
        <v>0</v>
      </c>
      <c r="I62" s="2" t="s">
        <v>4</v>
      </c>
      <c r="J62" s="2">
        <v>127</v>
      </c>
      <c r="K62">
        <v>164</v>
      </c>
      <c r="L62" s="2" t="s">
        <v>3</v>
      </c>
      <c r="M62" s="2">
        <v>3</v>
      </c>
      <c r="N62" s="2" t="s">
        <v>4</v>
      </c>
      <c r="O62" s="2">
        <v>97</v>
      </c>
    </row>
    <row r="63" spans="1:15" x14ac:dyDescent="0.4">
      <c r="A63">
        <f>SUM(C61:C69)</f>
        <v>7</v>
      </c>
      <c r="B63" s="2" t="s">
        <v>5</v>
      </c>
      <c r="C63" s="2">
        <v>4</v>
      </c>
      <c r="F63">
        <f>SUM(H61:H70)</f>
        <v>252</v>
      </c>
      <c r="G63" s="2" t="s">
        <v>5</v>
      </c>
      <c r="H63" s="2">
        <v>34</v>
      </c>
      <c r="J63">
        <f>SUM(J61:J62)</f>
        <v>252</v>
      </c>
      <c r="K63">
        <f>SUM(M61:M70)</f>
        <v>164</v>
      </c>
      <c r="L63" s="2" t="s">
        <v>5</v>
      </c>
      <c r="M63" s="2">
        <v>22</v>
      </c>
      <c r="O63">
        <f>SUM(O61:O62)</f>
        <v>164</v>
      </c>
    </row>
    <row r="64" spans="1:15" x14ac:dyDescent="0.4">
      <c r="B64" s="2" t="s">
        <v>6</v>
      </c>
      <c r="C64" s="2">
        <v>3</v>
      </c>
      <c r="G64" s="2" t="s">
        <v>6</v>
      </c>
      <c r="H64" s="2">
        <v>92</v>
      </c>
      <c r="L64" s="2" t="s">
        <v>6</v>
      </c>
      <c r="M64" s="2">
        <v>65</v>
      </c>
    </row>
    <row r="65" spans="1:13" x14ac:dyDescent="0.4">
      <c r="B65" s="2" t="s">
        <v>7</v>
      </c>
      <c r="C65" s="2">
        <v>0</v>
      </c>
      <c r="G65" s="2" t="s">
        <v>7</v>
      </c>
      <c r="H65" s="2">
        <v>55</v>
      </c>
      <c r="L65" s="2" t="s">
        <v>7</v>
      </c>
      <c r="M65" s="2">
        <v>40</v>
      </c>
    </row>
    <row r="66" spans="1:13" x14ac:dyDescent="0.4">
      <c r="B66" s="2" t="s">
        <v>8</v>
      </c>
      <c r="C66" s="2">
        <v>0</v>
      </c>
      <c r="G66" s="2" t="s">
        <v>8</v>
      </c>
      <c r="H66" s="2">
        <v>34</v>
      </c>
      <c r="L66" s="2" t="s">
        <v>8</v>
      </c>
      <c r="M66" s="2">
        <v>22</v>
      </c>
    </row>
    <row r="67" spans="1:13" x14ac:dyDescent="0.4">
      <c r="B67" s="2" t="s">
        <v>9</v>
      </c>
      <c r="C67" s="2">
        <v>0</v>
      </c>
      <c r="G67" s="2" t="s">
        <v>9</v>
      </c>
      <c r="H67" s="2">
        <v>27</v>
      </c>
      <c r="L67" s="2" t="s">
        <v>9</v>
      </c>
      <c r="M67" s="2">
        <v>9</v>
      </c>
    </row>
    <row r="68" spans="1:13" x14ac:dyDescent="0.4">
      <c r="B68" s="2" t="s">
        <v>10</v>
      </c>
      <c r="C68" s="2">
        <v>0</v>
      </c>
      <c r="G68" s="2" t="s">
        <v>10</v>
      </c>
      <c r="H68" s="2">
        <v>8</v>
      </c>
      <c r="L68" s="2" t="s">
        <v>10</v>
      </c>
      <c r="M68" s="2">
        <v>3</v>
      </c>
    </row>
    <row r="69" spans="1:13" x14ac:dyDescent="0.4">
      <c r="B69" s="2" t="s">
        <v>11</v>
      </c>
      <c r="C69" s="2">
        <v>0</v>
      </c>
      <c r="G69" s="2" t="s">
        <v>11</v>
      </c>
      <c r="H69" s="2">
        <v>2</v>
      </c>
      <c r="L69" s="2" t="s">
        <v>11</v>
      </c>
      <c r="M69" s="2">
        <v>0</v>
      </c>
    </row>
    <row r="70" spans="1:13" x14ac:dyDescent="0.4">
      <c r="B70" s="2" t="s">
        <v>12</v>
      </c>
      <c r="C70" s="2">
        <v>0</v>
      </c>
      <c r="G70" s="2" t="s">
        <v>12</v>
      </c>
      <c r="H70" s="2">
        <v>0</v>
      </c>
      <c r="L70" s="2" t="s">
        <v>12</v>
      </c>
      <c r="M70" s="2">
        <v>0</v>
      </c>
    </row>
    <row r="71" spans="1:13" x14ac:dyDescent="0.4">
      <c r="A71" s="1">
        <v>201912</v>
      </c>
      <c r="B71" s="2" t="s">
        <v>1</v>
      </c>
      <c r="C71" s="2">
        <v>0</v>
      </c>
      <c r="D71" s="2" t="s">
        <v>2</v>
      </c>
      <c r="E71" s="2">
        <v>10</v>
      </c>
      <c r="F71" s="1">
        <v>202008</v>
      </c>
      <c r="G71" s="2" t="s">
        <v>1</v>
      </c>
      <c r="H71" s="2">
        <v>0</v>
      </c>
      <c r="I71" s="2" t="s">
        <v>2</v>
      </c>
      <c r="J71" s="2">
        <v>75</v>
      </c>
    </row>
    <row r="72" spans="1:13" x14ac:dyDescent="0.4">
      <c r="A72">
        <v>15</v>
      </c>
      <c r="B72" s="2" t="s">
        <v>3</v>
      </c>
      <c r="C72" s="2">
        <v>0</v>
      </c>
      <c r="D72" s="2" t="s">
        <v>4</v>
      </c>
      <c r="E72" s="2">
        <v>5</v>
      </c>
      <c r="F72">
        <v>162</v>
      </c>
      <c r="G72" s="2" t="s">
        <v>3</v>
      </c>
      <c r="H72" s="2">
        <v>2</v>
      </c>
      <c r="I72" s="2" t="s">
        <v>4</v>
      </c>
      <c r="J72" s="2">
        <v>87</v>
      </c>
    </row>
    <row r="73" spans="1:13" x14ac:dyDescent="0.4">
      <c r="A73">
        <f>SUM(C71:C79)</f>
        <v>15</v>
      </c>
      <c r="B73" s="2" t="s">
        <v>5</v>
      </c>
      <c r="C73" s="2">
        <v>8</v>
      </c>
      <c r="F73">
        <f>SUM(H71:H80)</f>
        <v>162</v>
      </c>
      <c r="G73" s="2" t="s">
        <v>5</v>
      </c>
      <c r="H73" s="2">
        <v>24</v>
      </c>
      <c r="J73">
        <f>SUM(J71:J72)</f>
        <v>162</v>
      </c>
    </row>
    <row r="74" spans="1:13" x14ac:dyDescent="0.4">
      <c r="B74" s="2" t="s">
        <v>6</v>
      </c>
      <c r="C74" s="2">
        <v>5</v>
      </c>
      <c r="G74" s="2" t="s">
        <v>6</v>
      </c>
      <c r="H74" s="2">
        <v>57</v>
      </c>
    </row>
    <row r="75" spans="1:13" x14ac:dyDescent="0.4">
      <c r="B75" s="2" t="s">
        <v>7</v>
      </c>
      <c r="C75" s="2">
        <v>2</v>
      </c>
      <c r="G75" s="2" t="s">
        <v>7</v>
      </c>
      <c r="H75" s="2">
        <v>37</v>
      </c>
    </row>
    <row r="76" spans="1:13" x14ac:dyDescent="0.4">
      <c r="B76" s="2" t="s">
        <v>8</v>
      </c>
      <c r="C76" s="2">
        <v>0</v>
      </c>
      <c r="G76" s="2" t="s">
        <v>8</v>
      </c>
      <c r="H76" s="2">
        <v>27</v>
      </c>
    </row>
    <row r="77" spans="1:13" x14ac:dyDescent="0.4">
      <c r="B77" s="2" t="s">
        <v>9</v>
      </c>
      <c r="C77" s="2">
        <v>0</v>
      </c>
      <c r="G77" s="2" t="s">
        <v>9</v>
      </c>
      <c r="H77" s="2">
        <v>8</v>
      </c>
    </row>
    <row r="78" spans="1:13" x14ac:dyDescent="0.4">
      <c r="B78" s="2" t="s">
        <v>10</v>
      </c>
      <c r="C78" s="2">
        <v>0</v>
      </c>
      <c r="G78" s="2" t="s">
        <v>10</v>
      </c>
      <c r="H78" s="2">
        <v>5</v>
      </c>
    </row>
    <row r="79" spans="1:13" x14ac:dyDescent="0.4">
      <c r="B79" s="2" t="s">
        <v>11</v>
      </c>
      <c r="C79" s="2">
        <v>0</v>
      </c>
      <c r="G79" s="2" t="s">
        <v>11</v>
      </c>
      <c r="H79" s="2">
        <v>2</v>
      </c>
    </row>
    <row r="80" spans="1:13" x14ac:dyDescent="0.4">
      <c r="B80" s="2" t="s">
        <v>12</v>
      </c>
      <c r="C80" s="2">
        <v>0</v>
      </c>
      <c r="G80" s="2" t="s">
        <v>12</v>
      </c>
      <c r="H80" s="2">
        <v>0</v>
      </c>
    </row>
    <row r="81" spans="6:10" x14ac:dyDescent="0.4">
      <c r="F81" s="1">
        <v>202009</v>
      </c>
      <c r="G81" s="2" t="s">
        <v>1</v>
      </c>
      <c r="H81" s="2">
        <v>0</v>
      </c>
      <c r="I81" s="2" t="s">
        <v>2</v>
      </c>
      <c r="J81" s="2">
        <v>65</v>
      </c>
    </row>
    <row r="82" spans="6:10" x14ac:dyDescent="0.4">
      <c r="F82">
        <v>124</v>
      </c>
      <c r="G82" s="2" t="s">
        <v>3</v>
      </c>
      <c r="H82" s="2">
        <v>2</v>
      </c>
      <c r="I82" s="2" t="s">
        <v>4</v>
      </c>
      <c r="J82" s="2">
        <v>59</v>
      </c>
    </row>
    <row r="83" spans="6:10" x14ac:dyDescent="0.4">
      <c r="F83">
        <f>SUM(H81:H90)</f>
        <v>124</v>
      </c>
      <c r="G83" s="2" t="s">
        <v>5</v>
      </c>
      <c r="H83" s="2">
        <v>18</v>
      </c>
      <c r="J83">
        <f>SUM(J81:J82)</f>
        <v>124</v>
      </c>
    </row>
    <row r="84" spans="6:10" x14ac:dyDescent="0.4">
      <c r="G84" s="2" t="s">
        <v>6</v>
      </c>
      <c r="H84" s="2">
        <v>47</v>
      </c>
    </row>
    <row r="85" spans="6:10" x14ac:dyDescent="0.4">
      <c r="G85" s="2" t="s">
        <v>7</v>
      </c>
      <c r="H85" s="2">
        <v>35</v>
      </c>
    </row>
    <row r="86" spans="6:10" x14ac:dyDescent="0.4">
      <c r="G86" s="2" t="s">
        <v>8</v>
      </c>
      <c r="H86" s="2">
        <v>13</v>
      </c>
    </row>
    <row r="87" spans="6:10" x14ac:dyDescent="0.4">
      <c r="G87" s="2" t="s">
        <v>9</v>
      </c>
      <c r="H87" s="2">
        <v>6</v>
      </c>
    </row>
    <row r="88" spans="6:10" x14ac:dyDescent="0.4">
      <c r="G88" s="2" t="s">
        <v>10</v>
      </c>
      <c r="H88" s="2">
        <v>2</v>
      </c>
    </row>
    <row r="89" spans="6:10" x14ac:dyDescent="0.4">
      <c r="G89" s="2" t="s">
        <v>11</v>
      </c>
      <c r="H89" s="2">
        <v>1</v>
      </c>
    </row>
    <row r="90" spans="6:10" x14ac:dyDescent="0.4">
      <c r="G90" s="2" t="s">
        <v>12</v>
      </c>
      <c r="H90" s="2">
        <v>0</v>
      </c>
    </row>
    <row r="91" spans="6:10" x14ac:dyDescent="0.4">
      <c r="F91" s="1">
        <v>202010</v>
      </c>
      <c r="G91" s="2" t="s">
        <v>1</v>
      </c>
      <c r="H91" s="2">
        <v>0</v>
      </c>
      <c r="I91" s="2" t="s">
        <v>2</v>
      </c>
      <c r="J91" s="2">
        <v>45</v>
      </c>
    </row>
    <row r="92" spans="6:10" x14ac:dyDescent="0.4">
      <c r="F92">
        <v>98</v>
      </c>
      <c r="G92" s="2" t="s">
        <v>3</v>
      </c>
      <c r="H92" s="2">
        <v>2</v>
      </c>
      <c r="I92" s="2" t="s">
        <v>4</v>
      </c>
      <c r="J92" s="2">
        <v>53</v>
      </c>
    </row>
    <row r="93" spans="6:10" x14ac:dyDescent="0.4">
      <c r="F93">
        <f>SUM(H91:H100)</f>
        <v>98</v>
      </c>
      <c r="G93" s="2" t="s">
        <v>5</v>
      </c>
      <c r="H93" s="2">
        <v>8</v>
      </c>
      <c r="J93">
        <f>SUM(J91:J92)</f>
        <v>98</v>
      </c>
    </row>
    <row r="94" spans="6:10" x14ac:dyDescent="0.4">
      <c r="G94" s="2" t="s">
        <v>6</v>
      </c>
      <c r="H94" s="2">
        <v>41</v>
      </c>
    </row>
    <row r="95" spans="6:10" x14ac:dyDescent="0.4">
      <c r="G95" s="2" t="s">
        <v>7</v>
      </c>
      <c r="H95" s="2">
        <v>28</v>
      </c>
    </row>
    <row r="96" spans="6:10" x14ac:dyDescent="0.4">
      <c r="G96" s="2" t="s">
        <v>8</v>
      </c>
      <c r="H96" s="2">
        <v>13</v>
      </c>
    </row>
    <row r="97" spans="6:10" x14ac:dyDescent="0.4">
      <c r="G97" s="2" t="s">
        <v>9</v>
      </c>
      <c r="H97" s="2">
        <v>4</v>
      </c>
    </row>
    <row r="98" spans="6:10" x14ac:dyDescent="0.4">
      <c r="G98" s="2" t="s">
        <v>10</v>
      </c>
      <c r="H98" s="2">
        <v>2</v>
      </c>
    </row>
    <row r="99" spans="6:10" x14ac:dyDescent="0.4">
      <c r="G99" s="2" t="s">
        <v>11</v>
      </c>
      <c r="H99" s="2">
        <v>0</v>
      </c>
    </row>
    <row r="100" spans="6:10" x14ac:dyDescent="0.4">
      <c r="G100" s="2" t="s">
        <v>12</v>
      </c>
      <c r="H100" s="2">
        <v>0</v>
      </c>
    </row>
    <row r="101" spans="6:10" x14ac:dyDescent="0.4">
      <c r="F101" s="1">
        <v>202011</v>
      </c>
      <c r="G101" s="2" t="s">
        <v>1</v>
      </c>
      <c r="H101" s="2">
        <v>0</v>
      </c>
      <c r="I101" s="2" t="s">
        <v>2</v>
      </c>
      <c r="J101" s="2">
        <v>47</v>
      </c>
    </row>
    <row r="102" spans="6:10" x14ac:dyDescent="0.4">
      <c r="F102">
        <v>101</v>
      </c>
      <c r="G102" s="2" t="s">
        <v>3</v>
      </c>
      <c r="H102" s="2">
        <v>1</v>
      </c>
      <c r="I102" s="2" t="s">
        <v>4</v>
      </c>
      <c r="J102" s="2">
        <v>54</v>
      </c>
    </row>
    <row r="103" spans="6:10" x14ac:dyDescent="0.4">
      <c r="F103">
        <f>SUM(H101:H110)</f>
        <v>101</v>
      </c>
      <c r="G103" s="2" t="s">
        <v>5</v>
      </c>
      <c r="H103" s="2">
        <v>8</v>
      </c>
      <c r="J103">
        <f>SUM(J101:J102)</f>
        <v>101</v>
      </c>
    </row>
    <row r="104" spans="6:10" x14ac:dyDescent="0.4">
      <c r="G104" s="2" t="s">
        <v>6</v>
      </c>
      <c r="H104" s="2">
        <v>43</v>
      </c>
    </row>
    <row r="105" spans="6:10" x14ac:dyDescent="0.4">
      <c r="G105" s="2" t="s">
        <v>7</v>
      </c>
      <c r="H105" s="2">
        <v>29</v>
      </c>
    </row>
    <row r="106" spans="6:10" x14ac:dyDescent="0.4">
      <c r="G106" s="2" t="s">
        <v>8</v>
      </c>
      <c r="H106" s="2">
        <v>12</v>
      </c>
    </row>
    <row r="107" spans="6:10" x14ac:dyDescent="0.4">
      <c r="G107" s="2" t="s">
        <v>9</v>
      </c>
      <c r="H107" s="2">
        <v>6</v>
      </c>
    </row>
    <row r="108" spans="6:10" x14ac:dyDescent="0.4">
      <c r="G108" s="2" t="s">
        <v>10</v>
      </c>
      <c r="H108" s="2">
        <v>2</v>
      </c>
    </row>
    <row r="109" spans="6:10" x14ac:dyDescent="0.4">
      <c r="G109" s="2" t="s">
        <v>11</v>
      </c>
      <c r="H109" s="2">
        <v>0</v>
      </c>
    </row>
    <row r="110" spans="6:10" x14ac:dyDescent="0.4">
      <c r="G110" s="2" t="s">
        <v>12</v>
      </c>
      <c r="H110" s="2">
        <v>0</v>
      </c>
    </row>
    <row r="111" spans="6:10" x14ac:dyDescent="0.4">
      <c r="F111" s="1">
        <v>202012</v>
      </c>
      <c r="G111" s="2" t="s">
        <v>1</v>
      </c>
      <c r="H111" s="2">
        <v>0</v>
      </c>
      <c r="I111" s="2" t="s">
        <v>2</v>
      </c>
      <c r="J111" s="2">
        <v>56</v>
      </c>
    </row>
    <row r="112" spans="6:10" x14ac:dyDescent="0.4">
      <c r="F112">
        <v>116</v>
      </c>
      <c r="G112" s="2" t="s">
        <v>3</v>
      </c>
      <c r="H112" s="2">
        <v>2</v>
      </c>
      <c r="I112" s="2" t="s">
        <v>4</v>
      </c>
      <c r="J112" s="2">
        <v>60</v>
      </c>
    </row>
    <row r="113" spans="6:10" x14ac:dyDescent="0.4">
      <c r="F113">
        <f>SUM(H111:H120)</f>
        <v>116</v>
      </c>
      <c r="G113" s="2" t="s">
        <v>5</v>
      </c>
      <c r="H113" s="2">
        <v>13</v>
      </c>
      <c r="J113">
        <f>SUM(J111:J112)</f>
        <v>116</v>
      </c>
    </row>
    <row r="114" spans="6:10" x14ac:dyDescent="0.4">
      <c r="G114" s="2" t="s">
        <v>6</v>
      </c>
      <c r="H114" s="2">
        <v>41</v>
      </c>
    </row>
    <row r="115" spans="6:10" x14ac:dyDescent="0.4">
      <c r="G115" s="2" t="s">
        <v>7</v>
      </c>
      <c r="H115" s="2">
        <v>29</v>
      </c>
    </row>
    <row r="116" spans="6:10" x14ac:dyDescent="0.4">
      <c r="G116" s="2" t="s">
        <v>8</v>
      </c>
      <c r="H116" s="2">
        <v>20</v>
      </c>
    </row>
    <row r="117" spans="6:10" x14ac:dyDescent="0.4">
      <c r="G117" s="2" t="s">
        <v>9</v>
      </c>
      <c r="H117" s="2">
        <v>8</v>
      </c>
    </row>
    <row r="118" spans="6:10" x14ac:dyDescent="0.4">
      <c r="G118" s="2" t="s">
        <v>10</v>
      </c>
      <c r="H118" s="2">
        <v>3</v>
      </c>
    </row>
    <row r="119" spans="6:10" x14ac:dyDescent="0.4">
      <c r="G119" s="2" t="s">
        <v>11</v>
      </c>
      <c r="H119" s="2">
        <v>0</v>
      </c>
    </row>
    <row r="120" spans="6:10" x14ac:dyDescent="0.4">
      <c r="G120" s="2" t="s">
        <v>12</v>
      </c>
      <c r="H120" s="2">
        <v>0</v>
      </c>
    </row>
  </sheetData>
  <phoneticPr fontId="2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DEAC8-3653-4FD8-9F3D-AE1841E03799}">
  <dimension ref="A1:AO35"/>
  <sheetViews>
    <sheetView topLeftCell="A4" workbookViewId="0">
      <selection activeCell="I22" sqref="I22"/>
    </sheetView>
  </sheetViews>
  <sheetFormatPr defaultRowHeight="17.399999999999999" x14ac:dyDescent="0.4"/>
  <cols>
    <col min="2" max="2" width="19.09765625" customWidth="1"/>
    <col min="7" max="7" width="11.5" customWidth="1"/>
  </cols>
  <sheetData>
    <row r="1" spans="1:41" x14ac:dyDescent="0.4">
      <c r="A1" t="s">
        <v>387</v>
      </c>
    </row>
    <row r="2" spans="1:41" x14ac:dyDescent="0.25">
      <c r="C2" s="11" t="s">
        <v>388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</row>
    <row r="3" spans="1:41" x14ac:dyDescent="0.25">
      <c r="C3" s="11" t="s">
        <v>389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1" t="s">
        <v>390</v>
      </c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1" t="s">
        <v>391</v>
      </c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</row>
    <row r="4" spans="1:41" x14ac:dyDescent="0.4">
      <c r="A4" t="s">
        <v>29</v>
      </c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  <c r="L4" t="s">
        <v>40</v>
      </c>
      <c r="M4" t="s">
        <v>41</v>
      </c>
      <c r="N4" t="s">
        <v>42</v>
      </c>
      <c r="O4" t="s">
        <v>43</v>
      </c>
      <c r="P4" t="s">
        <v>44</v>
      </c>
      <c r="Q4" t="s">
        <v>32</v>
      </c>
      <c r="R4" t="s">
        <v>33</v>
      </c>
      <c r="S4" t="s">
        <v>34</v>
      </c>
      <c r="T4" t="s">
        <v>35</v>
      </c>
      <c r="U4" t="s">
        <v>36</v>
      </c>
      <c r="V4" t="s">
        <v>37</v>
      </c>
      <c r="W4" t="s">
        <v>38</v>
      </c>
      <c r="X4" t="s">
        <v>39</v>
      </c>
      <c r="Y4" t="s">
        <v>40</v>
      </c>
      <c r="Z4" t="s">
        <v>41</v>
      </c>
      <c r="AA4" t="s">
        <v>42</v>
      </c>
      <c r="AB4" t="s">
        <v>43</v>
      </c>
      <c r="AC4" t="s">
        <v>45</v>
      </c>
      <c r="AD4" t="s">
        <v>32</v>
      </c>
      <c r="AE4" t="s">
        <v>33</v>
      </c>
      <c r="AF4" t="s">
        <v>34</v>
      </c>
      <c r="AG4" t="s">
        <v>35</v>
      </c>
      <c r="AH4" t="s">
        <v>36</v>
      </c>
      <c r="AI4" t="s">
        <v>37</v>
      </c>
      <c r="AJ4" t="s">
        <v>38</v>
      </c>
      <c r="AK4" t="s">
        <v>39</v>
      </c>
      <c r="AL4" t="s">
        <v>40</v>
      </c>
      <c r="AM4" t="s">
        <v>41</v>
      </c>
      <c r="AN4" t="s">
        <v>42</v>
      </c>
      <c r="AO4" t="s">
        <v>43</v>
      </c>
    </row>
    <row r="5" spans="1:41" x14ac:dyDescent="0.4">
      <c r="A5" t="s">
        <v>46</v>
      </c>
      <c r="B5" t="s">
        <v>47</v>
      </c>
      <c r="C5" s="3">
        <v>148738</v>
      </c>
      <c r="D5" s="3">
        <v>148738</v>
      </c>
      <c r="E5" t="s">
        <v>48</v>
      </c>
      <c r="F5" t="s">
        <v>49</v>
      </c>
      <c r="G5" t="s">
        <v>50</v>
      </c>
      <c r="H5" t="s">
        <v>51</v>
      </c>
      <c r="I5" t="s">
        <v>52</v>
      </c>
      <c r="J5" t="s">
        <v>53</v>
      </c>
      <c r="K5" t="s">
        <v>54</v>
      </c>
      <c r="L5" t="s">
        <v>55</v>
      </c>
      <c r="M5" t="s">
        <v>56</v>
      </c>
      <c r="N5" t="s">
        <v>57</v>
      </c>
      <c r="O5" t="s">
        <v>58</v>
      </c>
      <c r="P5" t="s">
        <v>59</v>
      </c>
      <c r="Q5" t="s">
        <v>59</v>
      </c>
      <c r="R5" t="s">
        <v>60</v>
      </c>
      <c r="S5" t="s">
        <v>61</v>
      </c>
      <c r="T5" t="s">
        <v>62</v>
      </c>
      <c r="U5" t="s">
        <v>63</v>
      </c>
      <c r="V5" t="s">
        <v>64</v>
      </c>
      <c r="W5" t="s">
        <v>65</v>
      </c>
      <c r="X5" t="s">
        <v>66</v>
      </c>
      <c r="Y5" t="s">
        <v>67</v>
      </c>
      <c r="Z5" t="s">
        <v>68</v>
      </c>
      <c r="AA5" t="s">
        <v>69</v>
      </c>
      <c r="AB5" t="s">
        <v>70</v>
      </c>
      <c r="AC5" t="s">
        <v>71</v>
      </c>
      <c r="AD5" t="s">
        <v>71</v>
      </c>
      <c r="AE5" t="s">
        <v>72</v>
      </c>
      <c r="AF5" t="s">
        <v>73</v>
      </c>
      <c r="AG5" t="s">
        <v>74</v>
      </c>
      <c r="AH5" t="s">
        <v>75</v>
      </c>
      <c r="AI5" t="s">
        <v>76</v>
      </c>
      <c r="AJ5" t="s">
        <v>77</v>
      </c>
      <c r="AK5" t="s">
        <v>78</v>
      </c>
      <c r="AL5" t="s">
        <v>79</v>
      </c>
      <c r="AM5" t="s">
        <v>80</v>
      </c>
      <c r="AN5" t="s">
        <v>81</v>
      </c>
      <c r="AO5" t="s">
        <v>82</v>
      </c>
    </row>
    <row r="6" spans="1:41" x14ac:dyDescent="0.4">
      <c r="A6" t="s">
        <v>83</v>
      </c>
      <c r="B6" t="s">
        <v>84</v>
      </c>
      <c r="C6" s="3">
        <v>45505</v>
      </c>
      <c r="D6" s="3">
        <v>45505</v>
      </c>
      <c r="E6" s="3">
        <v>2833</v>
      </c>
      <c r="F6" s="3">
        <v>4895</v>
      </c>
      <c r="G6" s="3">
        <v>6068</v>
      </c>
      <c r="H6" s="3">
        <v>4455</v>
      </c>
      <c r="I6" s="3">
        <v>7091</v>
      </c>
      <c r="J6" s="3">
        <v>9308</v>
      </c>
      <c r="K6" s="3">
        <v>6621</v>
      </c>
      <c r="L6" s="3">
        <v>2618</v>
      </c>
      <c r="M6" s="3">
        <v>1403</v>
      </c>
      <c r="N6">
        <v>203</v>
      </c>
      <c r="O6">
        <v>10</v>
      </c>
      <c r="P6" t="s">
        <v>85</v>
      </c>
      <c r="Q6" t="s">
        <v>85</v>
      </c>
      <c r="R6" t="s">
        <v>86</v>
      </c>
      <c r="S6" t="s">
        <v>87</v>
      </c>
      <c r="T6" t="s">
        <v>88</v>
      </c>
      <c r="U6" t="s">
        <v>89</v>
      </c>
      <c r="V6" t="s">
        <v>90</v>
      </c>
      <c r="W6" t="s">
        <v>91</v>
      </c>
      <c r="X6" t="s">
        <v>92</v>
      </c>
      <c r="Y6" t="s">
        <v>93</v>
      </c>
      <c r="Z6" t="s">
        <v>94</v>
      </c>
      <c r="AA6" t="s">
        <v>95</v>
      </c>
      <c r="AB6" t="s">
        <v>96</v>
      </c>
      <c r="AC6" t="s">
        <v>97</v>
      </c>
      <c r="AD6" t="s">
        <v>97</v>
      </c>
      <c r="AE6" t="s">
        <v>98</v>
      </c>
      <c r="AF6" t="s">
        <v>99</v>
      </c>
      <c r="AG6" t="s">
        <v>100</v>
      </c>
      <c r="AH6" t="s">
        <v>101</v>
      </c>
      <c r="AI6" t="s">
        <v>102</v>
      </c>
      <c r="AJ6" t="s">
        <v>103</v>
      </c>
      <c r="AK6" t="s">
        <v>104</v>
      </c>
      <c r="AL6" t="s">
        <v>105</v>
      </c>
      <c r="AM6" t="s">
        <v>106</v>
      </c>
      <c r="AN6" t="s">
        <v>107</v>
      </c>
      <c r="AO6" t="s">
        <v>108</v>
      </c>
    </row>
    <row r="7" spans="1:41" x14ac:dyDescent="0.4">
      <c r="A7" t="s">
        <v>109</v>
      </c>
      <c r="B7" t="s">
        <v>110</v>
      </c>
      <c r="C7" s="3">
        <v>8677</v>
      </c>
      <c r="D7" s="3">
        <v>8677</v>
      </c>
      <c r="E7">
        <v>568</v>
      </c>
      <c r="F7">
        <v>561</v>
      </c>
      <c r="G7">
        <v>941</v>
      </c>
      <c r="H7" s="3">
        <v>1091</v>
      </c>
      <c r="I7" s="3">
        <v>1110</v>
      </c>
      <c r="J7" s="3">
        <v>1585</v>
      </c>
      <c r="K7" s="3">
        <v>1623</v>
      </c>
      <c r="L7">
        <v>718</v>
      </c>
      <c r="M7">
        <v>410</v>
      </c>
      <c r="N7">
        <v>69</v>
      </c>
      <c r="O7">
        <v>1</v>
      </c>
      <c r="P7" s="3">
        <v>4646</v>
      </c>
      <c r="Q7" t="s">
        <v>113</v>
      </c>
      <c r="R7" t="s">
        <v>114</v>
      </c>
      <c r="S7" t="s">
        <v>115</v>
      </c>
      <c r="T7" t="s">
        <v>116</v>
      </c>
      <c r="U7" t="s">
        <v>117</v>
      </c>
      <c r="V7" t="s">
        <v>118</v>
      </c>
      <c r="W7" t="s">
        <v>119</v>
      </c>
      <c r="X7" t="s">
        <v>120</v>
      </c>
      <c r="Y7" t="s">
        <v>121</v>
      </c>
      <c r="Z7" t="s">
        <v>122</v>
      </c>
      <c r="AA7" t="s">
        <v>123</v>
      </c>
      <c r="AB7" t="s">
        <v>124</v>
      </c>
      <c r="AC7" t="s">
        <v>125</v>
      </c>
      <c r="AD7" t="s">
        <v>125</v>
      </c>
      <c r="AE7" t="s">
        <v>126</v>
      </c>
      <c r="AF7" t="s">
        <v>127</v>
      </c>
      <c r="AG7" t="s">
        <v>128</v>
      </c>
      <c r="AH7" t="s">
        <v>129</v>
      </c>
      <c r="AI7" t="s">
        <v>94</v>
      </c>
      <c r="AJ7" t="s">
        <v>130</v>
      </c>
      <c r="AK7" t="s">
        <v>130</v>
      </c>
      <c r="AL7" t="s">
        <v>131</v>
      </c>
      <c r="AM7" t="s">
        <v>132</v>
      </c>
      <c r="AN7" t="s">
        <v>133</v>
      </c>
      <c r="AO7" t="s">
        <v>112</v>
      </c>
    </row>
    <row r="8" spans="1:41" x14ac:dyDescent="0.4">
      <c r="A8" t="s">
        <v>134</v>
      </c>
      <c r="B8" t="s">
        <v>135</v>
      </c>
      <c r="C8" s="3">
        <v>4580</v>
      </c>
      <c r="D8" s="3">
        <v>4580</v>
      </c>
      <c r="E8" s="5">
        <v>94</v>
      </c>
      <c r="F8" s="5">
        <v>182</v>
      </c>
      <c r="G8" s="5">
        <v>432</v>
      </c>
      <c r="H8" s="5">
        <v>343</v>
      </c>
      <c r="I8" s="5">
        <v>497</v>
      </c>
      <c r="J8" s="3">
        <v>1108</v>
      </c>
      <c r="K8" s="3">
        <v>1115</v>
      </c>
      <c r="L8" s="5">
        <v>486</v>
      </c>
      <c r="M8" s="5">
        <v>283</v>
      </c>
      <c r="N8" s="5">
        <v>40</v>
      </c>
      <c r="O8" s="5">
        <v>0</v>
      </c>
      <c r="P8" t="s">
        <v>138</v>
      </c>
      <c r="Q8" t="s">
        <v>138</v>
      </c>
      <c r="R8" t="s">
        <v>139</v>
      </c>
      <c r="S8" t="s">
        <v>140</v>
      </c>
      <c r="T8" t="s">
        <v>127</v>
      </c>
      <c r="U8" t="s">
        <v>141</v>
      </c>
      <c r="V8" t="s">
        <v>142</v>
      </c>
      <c r="W8" t="s">
        <v>143</v>
      </c>
      <c r="X8" t="s">
        <v>144</v>
      </c>
      <c r="Y8" t="s">
        <v>145</v>
      </c>
      <c r="Z8" t="s">
        <v>146</v>
      </c>
      <c r="AA8" t="s">
        <v>147</v>
      </c>
      <c r="AB8" t="s">
        <v>124</v>
      </c>
      <c r="AC8" t="s">
        <v>148</v>
      </c>
      <c r="AD8" t="s">
        <v>148</v>
      </c>
      <c r="AE8" t="s">
        <v>95</v>
      </c>
      <c r="AF8" t="s">
        <v>149</v>
      </c>
      <c r="AG8" t="s">
        <v>150</v>
      </c>
      <c r="AH8" t="s">
        <v>151</v>
      </c>
      <c r="AI8" t="s">
        <v>152</v>
      </c>
      <c r="AJ8" t="s">
        <v>153</v>
      </c>
      <c r="AK8" t="s">
        <v>154</v>
      </c>
      <c r="AL8" t="s">
        <v>155</v>
      </c>
      <c r="AM8" t="s">
        <v>156</v>
      </c>
      <c r="AN8" t="s">
        <v>157</v>
      </c>
      <c r="AO8" t="s">
        <v>124</v>
      </c>
    </row>
    <row r="9" spans="1:41" x14ac:dyDescent="0.4">
      <c r="A9" t="s">
        <v>158</v>
      </c>
      <c r="B9" t="s">
        <v>159</v>
      </c>
      <c r="C9" s="3">
        <v>7609</v>
      </c>
      <c r="D9" s="3">
        <v>7609</v>
      </c>
      <c r="E9" s="5">
        <v>196</v>
      </c>
      <c r="F9" s="5">
        <v>377</v>
      </c>
      <c r="G9" s="5">
        <v>745</v>
      </c>
      <c r="H9" s="5">
        <v>623</v>
      </c>
      <c r="I9" s="5">
        <v>813</v>
      </c>
      <c r="J9" s="3">
        <v>1825</v>
      </c>
      <c r="K9" s="3">
        <v>1784</v>
      </c>
      <c r="L9" s="5">
        <v>707</v>
      </c>
      <c r="M9" s="5">
        <v>464</v>
      </c>
      <c r="N9" s="5">
        <v>73</v>
      </c>
      <c r="O9" s="5">
        <v>2</v>
      </c>
      <c r="P9" t="s">
        <v>161</v>
      </c>
      <c r="Q9" t="s">
        <v>161</v>
      </c>
      <c r="R9" t="s">
        <v>162</v>
      </c>
      <c r="S9" t="s">
        <v>163</v>
      </c>
      <c r="T9" t="s">
        <v>164</v>
      </c>
      <c r="U9" t="s">
        <v>165</v>
      </c>
      <c r="V9" t="s">
        <v>166</v>
      </c>
      <c r="W9" t="s">
        <v>167</v>
      </c>
      <c r="X9" t="s">
        <v>168</v>
      </c>
      <c r="Y9" t="s">
        <v>169</v>
      </c>
      <c r="Z9" t="s">
        <v>170</v>
      </c>
      <c r="AA9" t="s">
        <v>171</v>
      </c>
      <c r="AB9" t="s">
        <v>112</v>
      </c>
      <c r="AC9" t="s">
        <v>172</v>
      </c>
      <c r="AD9" t="s">
        <v>172</v>
      </c>
      <c r="AE9" t="s">
        <v>173</v>
      </c>
      <c r="AF9" t="s">
        <v>152</v>
      </c>
      <c r="AG9" t="s">
        <v>174</v>
      </c>
      <c r="AH9" t="s">
        <v>175</v>
      </c>
      <c r="AI9" t="s">
        <v>176</v>
      </c>
      <c r="AJ9" t="s">
        <v>177</v>
      </c>
      <c r="AK9" t="s">
        <v>178</v>
      </c>
      <c r="AL9" t="s">
        <v>179</v>
      </c>
      <c r="AM9" t="s">
        <v>180</v>
      </c>
      <c r="AN9" t="s">
        <v>181</v>
      </c>
      <c r="AO9" t="s">
        <v>112</v>
      </c>
    </row>
    <row r="10" spans="1:41" x14ac:dyDescent="0.4">
      <c r="A10" t="s">
        <v>182</v>
      </c>
      <c r="B10" t="s">
        <v>183</v>
      </c>
      <c r="C10" s="3">
        <v>12417</v>
      </c>
      <c r="D10" s="3">
        <v>12417</v>
      </c>
      <c r="E10" s="5">
        <v>598</v>
      </c>
      <c r="F10" s="5">
        <v>908</v>
      </c>
      <c r="G10" s="3">
        <v>1438</v>
      </c>
      <c r="H10" s="3">
        <v>1195</v>
      </c>
      <c r="I10" s="3">
        <v>1576</v>
      </c>
      <c r="J10" s="3">
        <v>2445</v>
      </c>
      <c r="K10" s="3">
        <v>2535</v>
      </c>
      <c r="L10" s="3">
        <v>1048</v>
      </c>
      <c r="M10" s="5">
        <v>571</v>
      </c>
      <c r="N10" s="5">
        <v>98</v>
      </c>
      <c r="O10" s="5">
        <v>5</v>
      </c>
      <c r="P10" t="s">
        <v>187</v>
      </c>
      <c r="Q10" t="s">
        <v>187</v>
      </c>
      <c r="R10" t="s">
        <v>188</v>
      </c>
      <c r="S10" t="s">
        <v>189</v>
      </c>
      <c r="T10" t="s">
        <v>190</v>
      </c>
      <c r="U10" t="s">
        <v>191</v>
      </c>
      <c r="V10" t="s">
        <v>192</v>
      </c>
      <c r="W10" t="s">
        <v>193</v>
      </c>
      <c r="X10" t="s">
        <v>194</v>
      </c>
      <c r="Y10" t="s">
        <v>195</v>
      </c>
      <c r="Z10" t="s">
        <v>141</v>
      </c>
      <c r="AA10" t="s">
        <v>196</v>
      </c>
      <c r="AB10" t="s">
        <v>112</v>
      </c>
      <c r="AC10" t="s">
        <v>197</v>
      </c>
      <c r="AD10" t="s">
        <v>197</v>
      </c>
      <c r="AE10" t="s">
        <v>198</v>
      </c>
      <c r="AF10" t="s">
        <v>199</v>
      </c>
      <c r="AG10" t="s">
        <v>200</v>
      </c>
      <c r="AH10" t="s">
        <v>137</v>
      </c>
      <c r="AI10" t="s">
        <v>201</v>
      </c>
      <c r="AJ10" t="s">
        <v>202</v>
      </c>
      <c r="AK10" t="s">
        <v>203</v>
      </c>
      <c r="AL10" t="s">
        <v>204</v>
      </c>
      <c r="AM10" t="s">
        <v>205</v>
      </c>
      <c r="AN10" t="s">
        <v>206</v>
      </c>
      <c r="AO10" t="s">
        <v>207</v>
      </c>
    </row>
    <row r="11" spans="1:41" x14ac:dyDescent="0.4">
      <c r="A11" t="s">
        <v>208</v>
      </c>
      <c r="B11" t="s">
        <v>209</v>
      </c>
      <c r="C11" s="3">
        <v>2115</v>
      </c>
      <c r="D11" s="3">
        <v>2115</v>
      </c>
      <c r="E11" s="5">
        <v>42</v>
      </c>
      <c r="F11" s="5">
        <v>60</v>
      </c>
      <c r="G11" s="5">
        <v>172</v>
      </c>
      <c r="H11" s="5">
        <v>118</v>
      </c>
      <c r="I11" s="5">
        <v>186</v>
      </c>
      <c r="J11" s="5">
        <v>363</v>
      </c>
      <c r="K11" s="5">
        <v>608</v>
      </c>
      <c r="L11" s="5">
        <v>332</v>
      </c>
      <c r="M11" s="5">
        <v>213</v>
      </c>
      <c r="N11" s="5">
        <v>21</v>
      </c>
      <c r="O11" s="5">
        <v>0</v>
      </c>
      <c r="P11" t="s">
        <v>213</v>
      </c>
      <c r="Q11" t="s">
        <v>213</v>
      </c>
      <c r="R11" t="s">
        <v>196</v>
      </c>
      <c r="S11" t="s">
        <v>58</v>
      </c>
      <c r="T11" t="s">
        <v>211</v>
      </c>
      <c r="U11" t="s">
        <v>214</v>
      </c>
      <c r="V11" t="s">
        <v>215</v>
      </c>
      <c r="W11" t="s">
        <v>141</v>
      </c>
      <c r="X11" t="s">
        <v>216</v>
      </c>
      <c r="Y11" t="s">
        <v>217</v>
      </c>
      <c r="Z11" t="s">
        <v>218</v>
      </c>
      <c r="AA11" t="s">
        <v>108</v>
      </c>
      <c r="AB11" t="s">
        <v>124</v>
      </c>
      <c r="AC11" t="s">
        <v>219</v>
      </c>
      <c r="AD11" t="s">
        <v>219</v>
      </c>
      <c r="AE11" t="s">
        <v>171</v>
      </c>
      <c r="AF11" t="s">
        <v>220</v>
      </c>
      <c r="AG11" t="s">
        <v>221</v>
      </c>
      <c r="AH11" t="s">
        <v>95</v>
      </c>
      <c r="AI11" t="s">
        <v>222</v>
      </c>
      <c r="AJ11" t="s">
        <v>223</v>
      </c>
      <c r="AK11" t="s">
        <v>224</v>
      </c>
      <c r="AL11" t="s">
        <v>210</v>
      </c>
      <c r="AM11" t="s">
        <v>225</v>
      </c>
      <c r="AN11" t="s">
        <v>226</v>
      </c>
      <c r="AO11" t="s">
        <v>124</v>
      </c>
    </row>
    <row r="12" spans="1:41" x14ac:dyDescent="0.4">
      <c r="A12" t="s">
        <v>227</v>
      </c>
      <c r="B12" t="s">
        <v>228</v>
      </c>
      <c r="C12" s="3">
        <v>4764</v>
      </c>
      <c r="D12" s="3">
        <v>4764</v>
      </c>
      <c r="E12" s="5">
        <v>159</v>
      </c>
      <c r="F12" s="5">
        <v>229</v>
      </c>
      <c r="G12" s="5">
        <v>400</v>
      </c>
      <c r="H12" s="5">
        <v>289</v>
      </c>
      <c r="I12" s="5">
        <v>475</v>
      </c>
      <c r="J12" s="5">
        <v>950</v>
      </c>
      <c r="K12" s="3">
        <v>1180</v>
      </c>
      <c r="L12" s="5">
        <v>657</v>
      </c>
      <c r="M12" s="5">
        <v>373</v>
      </c>
      <c r="N12" s="5">
        <v>50</v>
      </c>
      <c r="O12" s="5">
        <v>2</v>
      </c>
      <c r="P12" t="s">
        <v>229</v>
      </c>
      <c r="Q12" t="s">
        <v>229</v>
      </c>
      <c r="R12" t="s">
        <v>230</v>
      </c>
      <c r="S12" t="s">
        <v>231</v>
      </c>
      <c r="T12" t="s">
        <v>232</v>
      </c>
      <c r="U12" t="s">
        <v>233</v>
      </c>
      <c r="V12" t="s">
        <v>234</v>
      </c>
      <c r="W12" t="s">
        <v>235</v>
      </c>
      <c r="X12" t="s">
        <v>236</v>
      </c>
      <c r="Y12" t="s">
        <v>237</v>
      </c>
      <c r="Z12" t="s">
        <v>238</v>
      </c>
      <c r="AA12" t="s">
        <v>239</v>
      </c>
      <c r="AB12" t="s">
        <v>112</v>
      </c>
      <c r="AC12" t="s">
        <v>240</v>
      </c>
      <c r="AD12" t="s">
        <v>240</v>
      </c>
      <c r="AE12" t="s">
        <v>241</v>
      </c>
      <c r="AF12" t="s">
        <v>242</v>
      </c>
      <c r="AG12" t="s">
        <v>243</v>
      </c>
      <c r="AH12" t="s">
        <v>244</v>
      </c>
      <c r="AI12" t="s">
        <v>245</v>
      </c>
      <c r="AJ12" t="s">
        <v>246</v>
      </c>
      <c r="AK12" t="s">
        <v>247</v>
      </c>
      <c r="AL12" t="s">
        <v>248</v>
      </c>
      <c r="AM12" t="s">
        <v>249</v>
      </c>
      <c r="AN12" t="s">
        <v>250</v>
      </c>
      <c r="AO12" t="s">
        <v>112</v>
      </c>
    </row>
    <row r="13" spans="1:41" x14ac:dyDescent="0.4">
      <c r="A13" t="s">
        <v>251</v>
      </c>
      <c r="B13" t="s">
        <v>252</v>
      </c>
      <c r="C13" s="3">
        <v>9426</v>
      </c>
      <c r="D13" s="3">
        <v>9426</v>
      </c>
      <c r="E13" s="5">
        <v>455</v>
      </c>
      <c r="F13" s="5">
        <v>673</v>
      </c>
      <c r="G13" s="5">
        <v>934</v>
      </c>
      <c r="H13" s="5">
        <v>862</v>
      </c>
      <c r="I13" s="3">
        <v>1176</v>
      </c>
      <c r="J13" s="3">
        <v>1555</v>
      </c>
      <c r="K13" s="3">
        <v>1970</v>
      </c>
      <c r="L13" s="3">
        <v>1063</v>
      </c>
      <c r="M13" s="5">
        <v>617</v>
      </c>
      <c r="N13" s="5">
        <v>117</v>
      </c>
      <c r="O13" s="5">
        <v>4</v>
      </c>
      <c r="P13" t="s">
        <v>254</v>
      </c>
      <c r="Q13" t="s">
        <v>254</v>
      </c>
      <c r="R13" t="s">
        <v>255</v>
      </c>
      <c r="S13" t="s">
        <v>256</v>
      </c>
      <c r="T13" t="s">
        <v>257</v>
      </c>
      <c r="U13" t="s">
        <v>258</v>
      </c>
      <c r="V13" t="s">
        <v>253</v>
      </c>
      <c r="W13" t="s">
        <v>259</v>
      </c>
      <c r="X13" t="s">
        <v>260</v>
      </c>
      <c r="Y13" t="s">
        <v>261</v>
      </c>
      <c r="Z13" t="s">
        <v>262</v>
      </c>
      <c r="AA13" t="s">
        <v>263</v>
      </c>
      <c r="AB13" t="s">
        <v>112</v>
      </c>
      <c r="AC13" t="s">
        <v>264</v>
      </c>
      <c r="AD13" t="s">
        <v>264</v>
      </c>
      <c r="AE13" t="s">
        <v>265</v>
      </c>
      <c r="AF13" t="s">
        <v>266</v>
      </c>
      <c r="AG13" t="s">
        <v>131</v>
      </c>
      <c r="AH13" t="s">
        <v>131</v>
      </c>
      <c r="AI13" t="s">
        <v>267</v>
      </c>
      <c r="AJ13" t="s">
        <v>268</v>
      </c>
      <c r="AK13" t="s">
        <v>269</v>
      </c>
      <c r="AL13" t="s">
        <v>111</v>
      </c>
      <c r="AM13" t="s">
        <v>270</v>
      </c>
      <c r="AN13" t="s">
        <v>271</v>
      </c>
      <c r="AO13" t="s">
        <v>272</v>
      </c>
    </row>
    <row r="14" spans="1:41" x14ac:dyDescent="0.4">
      <c r="A14" t="s">
        <v>273</v>
      </c>
      <c r="B14" t="s">
        <v>274</v>
      </c>
      <c r="C14" s="3">
        <v>6267</v>
      </c>
      <c r="D14" s="3">
        <v>6267</v>
      </c>
      <c r="E14" s="5">
        <v>510</v>
      </c>
      <c r="F14" s="5">
        <v>352</v>
      </c>
      <c r="G14" s="5">
        <v>859</v>
      </c>
      <c r="H14" s="5">
        <v>899</v>
      </c>
      <c r="I14" s="5">
        <v>628</v>
      </c>
      <c r="J14" s="5">
        <v>847</v>
      </c>
      <c r="K14" s="3">
        <v>1114</v>
      </c>
      <c r="L14" s="5">
        <v>667</v>
      </c>
      <c r="M14" s="5">
        <v>353</v>
      </c>
      <c r="N14" s="5">
        <v>37</v>
      </c>
      <c r="O14" s="5">
        <v>1</v>
      </c>
      <c r="P14" t="s">
        <v>275</v>
      </c>
      <c r="Q14" t="s">
        <v>275</v>
      </c>
      <c r="R14" t="s">
        <v>276</v>
      </c>
      <c r="S14" t="s">
        <v>277</v>
      </c>
      <c r="T14" t="s">
        <v>278</v>
      </c>
      <c r="U14" t="s">
        <v>279</v>
      </c>
      <c r="V14" t="s">
        <v>280</v>
      </c>
      <c r="W14" t="s">
        <v>281</v>
      </c>
      <c r="X14" t="s">
        <v>282</v>
      </c>
      <c r="Y14" t="s">
        <v>283</v>
      </c>
      <c r="Z14" t="s">
        <v>284</v>
      </c>
      <c r="AA14" t="s">
        <v>285</v>
      </c>
      <c r="AB14" t="s">
        <v>112</v>
      </c>
      <c r="AC14" t="s">
        <v>286</v>
      </c>
      <c r="AD14" t="s">
        <v>286</v>
      </c>
      <c r="AE14" t="s">
        <v>287</v>
      </c>
      <c r="AF14" t="s">
        <v>288</v>
      </c>
      <c r="AG14" t="s">
        <v>276</v>
      </c>
      <c r="AH14" t="s">
        <v>289</v>
      </c>
      <c r="AI14" t="s">
        <v>287</v>
      </c>
      <c r="AJ14" t="s">
        <v>128</v>
      </c>
      <c r="AK14" t="s">
        <v>290</v>
      </c>
      <c r="AL14" t="s">
        <v>291</v>
      </c>
      <c r="AM14" t="s">
        <v>292</v>
      </c>
      <c r="AN14" t="s">
        <v>293</v>
      </c>
      <c r="AO14" t="s">
        <v>124</v>
      </c>
    </row>
    <row r="15" spans="1:41" x14ac:dyDescent="0.4">
      <c r="A15" t="s">
        <v>294</v>
      </c>
      <c r="B15" t="s">
        <v>295</v>
      </c>
      <c r="C15" s="3">
        <v>8215</v>
      </c>
      <c r="D15" s="3">
        <v>8215</v>
      </c>
      <c r="E15" s="5">
        <v>597</v>
      </c>
      <c r="F15" s="5">
        <v>444</v>
      </c>
      <c r="G15" s="5">
        <v>957</v>
      </c>
      <c r="H15" s="5">
        <v>948</v>
      </c>
      <c r="I15" s="5">
        <v>832</v>
      </c>
      <c r="J15" s="3">
        <v>1239</v>
      </c>
      <c r="K15" s="3">
        <v>1575</v>
      </c>
      <c r="L15" s="5">
        <v>940</v>
      </c>
      <c r="M15" s="5">
        <v>591</v>
      </c>
      <c r="N15" s="5">
        <v>91</v>
      </c>
      <c r="O15">
        <v>1</v>
      </c>
      <c r="P15" t="s">
        <v>297</v>
      </c>
      <c r="Q15" t="s">
        <v>297</v>
      </c>
      <c r="R15" t="s">
        <v>142</v>
      </c>
      <c r="S15" t="s">
        <v>298</v>
      </c>
      <c r="T15" t="s">
        <v>299</v>
      </c>
      <c r="U15" t="s">
        <v>300</v>
      </c>
      <c r="V15" t="s">
        <v>301</v>
      </c>
      <c r="W15" t="s">
        <v>302</v>
      </c>
      <c r="X15" t="s">
        <v>303</v>
      </c>
      <c r="Y15" t="s">
        <v>199</v>
      </c>
      <c r="Z15" t="s">
        <v>304</v>
      </c>
      <c r="AA15" t="s">
        <v>196</v>
      </c>
      <c r="AB15" t="s">
        <v>112</v>
      </c>
      <c r="AC15" t="s">
        <v>305</v>
      </c>
      <c r="AD15" t="s">
        <v>305</v>
      </c>
      <c r="AE15" t="s">
        <v>306</v>
      </c>
      <c r="AF15" t="s">
        <v>307</v>
      </c>
      <c r="AG15" t="s">
        <v>114</v>
      </c>
      <c r="AH15" t="s">
        <v>308</v>
      </c>
      <c r="AI15" t="s">
        <v>309</v>
      </c>
      <c r="AJ15" t="s">
        <v>310</v>
      </c>
      <c r="AK15" t="s">
        <v>311</v>
      </c>
      <c r="AL15" t="s">
        <v>312</v>
      </c>
      <c r="AM15" t="s">
        <v>313</v>
      </c>
      <c r="AN15" t="s">
        <v>314</v>
      </c>
      <c r="AO15" t="s">
        <v>124</v>
      </c>
    </row>
    <row r="16" spans="1:41" x14ac:dyDescent="0.4">
      <c r="A16" t="s">
        <v>315</v>
      </c>
      <c r="B16" t="s">
        <v>316</v>
      </c>
      <c r="C16" s="3">
        <v>2731</v>
      </c>
      <c r="D16" s="3">
        <v>2731</v>
      </c>
      <c r="E16" s="5">
        <v>48</v>
      </c>
      <c r="F16" s="5">
        <v>131</v>
      </c>
      <c r="G16" s="5">
        <v>236</v>
      </c>
      <c r="H16" s="5">
        <v>122</v>
      </c>
      <c r="I16" s="5">
        <v>226</v>
      </c>
      <c r="J16" s="5">
        <v>513</v>
      </c>
      <c r="K16" s="5">
        <v>702</v>
      </c>
      <c r="L16" s="5">
        <v>464</v>
      </c>
      <c r="M16" s="5">
        <v>259</v>
      </c>
      <c r="N16" s="5">
        <v>29</v>
      </c>
      <c r="O16" s="5">
        <v>1</v>
      </c>
      <c r="P16" t="s">
        <v>317</v>
      </c>
      <c r="Q16" t="s">
        <v>317</v>
      </c>
      <c r="R16" t="s">
        <v>212</v>
      </c>
      <c r="S16" t="s">
        <v>181</v>
      </c>
      <c r="T16" t="s">
        <v>318</v>
      </c>
      <c r="U16" t="s">
        <v>319</v>
      </c>
      <c r="V16" t="s">
        <v>320</v>
      </c>
      <c r="W16" t="s">
        <v>321</v>
      </c>
      <c r="X16" t="s">
        <v>308</v>
      </c>
      <c r="Y16" t="s">
        <v>322</v>
      </c>
      <c r="Z16" t="s">
        <v>323</v>
      </c>
      <c r="AA16" t="s">
        <v>186</v>
      </c>
      <c r="AB16" t="s">
        <v>112</v>
      </c>
      <c r="AC16" t="s">
        <v>324</v>
      </c>
      <c r="AD16" t="s">
        <v>324</v>
      </c>
      <c r="AE16" t="s">
        <v>196</v>
      </c>
      <c r="AF16" t="s">
        <v>160</v>
      </c>
      <c r="AG16" t="s">
        <v>214</v>
      </c>
      <c r="AH16" t="s">
        <v>58</v>
      </c>
      <c r="AI16" t="s">
        <v>325</v>
      </c>
      <c r="AJ16" t="s">
        <v>326</v>
      </c>
      <c r="AK16" t="s">
        <v>327</v>
      </c>
      <c r="AL16" t="s">
        <v>328</v>
      </c>
      <c r="AM16" t="s">
        <v>329</v>
      </c>
      <c r="AN16" t="s">
        <v>330</v>
      </c>
      <c r="AO16" t="s">
        <v>124</v>
      </c>
    </row>
    <row r="17" spans="1:41" x14ac:dyDescent="0.4">
      <c r="A17" t="s">
        <v>331</v>
      </c>
      <c r="B17" t="s">
        <v>332</v>
      </c>
      <c r="C17" s="3">
        <v>2714</v>
      </c>
      <c r="D17" s="3">
        <v>2714</v>
      </c>
      <c r="E17" s="5">
        <v>182</v>
      </c>
      <c r="F17" s="5">
        <v>143</v>
      </c>
      <c r="G17" s="5">
        <v>297</v>
      </c>
      <c r="H17" s="5">
        <v>334</v>
      </c>
      <c r="I17" s="5">
        <v>273</v>
      </c>
      <c r="J17" s="5">
        <v>431</v>
      </c>
      <c r="K17" s="5">
        <v>572</v>
      </c>
      <c r="L17" s="5">
        <v>276</v>
      </c>
      <c r="M17" s="5">
        <v>180</v>
      </c>
      <c r="N17" s="5">
        <v>25</v>
      </c>
      <c r="O17" s="5">
        <v>1</v>
      </c>
      <c r="P17" t="s">
        <v>333</v>
      </c>
      <c r="Q17" t="s">
        <v>333</v>
      </c>
      <c r="R17" t="s">
        <v>218</v>
      </c>
      <c r="S17" t="s">
        <v>334</v>
      </c>
      <c r="T17" t="s">
        <v>210</v>
      </c>
      <c r="U17" t="s">
        <v>335</v>
      </c>
      <c r="V17" t="s">
        <v>107</v>
      </c>
      <c r="W17" t="s">
        <v>336</v>
      </c>
      <c r="X17" t="s">
        <v>337</v>
      </c>
      <c r="Y17" t="s">
        <v>338</v>
      </c>
      <c r="Z17" t="s">
        <v>314</v>
      </c>
      <c r="AA17" t="s">
        <v>339</v>
      </c>
      <c r="AB17" t="s">
        <v>124</v>
      </c>
      <c r="AC17" t="s">
        <v>340</v>
      </c>
      <c r="AD17" t="s">
        <v>340</v>
      </c>
      <c r="AE17" t="s">
        <v>136</v>
      </c>
      <c r="AF17" t="s">
        <v>341</v>
      </c>
      <c r="AG17" t="s">
        <v>225</v>
      </c>
      <c r="AH17" t="s">
        <v>342</v>
      </c>
      <c r="AI17" t="s">
        <v>242</v>
      </c>
      <c r="AJ17" t="s">
        <v>163</v>
      </c>
      <c r="AK17" t="s">
        <v>155</v>
      </c>
      <c r="AL17" t="s">
        <v>343</v>
      </c>
      <c r="AM17" t="s">
        <v>344</v>
      </c>
      <c r="AN17" t="s">
        <v>345</v>
      </c>
      <c r="AO17" t="s">
        <v>112</v>
      </c>
    </row>
    <row r="18" spans="1:41" x14ac:dyDescent="0.4">
      <c r="A18" t="s">
        <v>346</v>
      </c>
      <c r="B18" t="s">
        <v>347</v>
      </c>
      <c r="C18" s="3">
        <v>18896</v>
      </c>
      <c r="D18" s="3">
        <v>18896</v>
      </c>
      <c r="E18" s="3">
        <v>1163</v>
      </c>
      <c r="F18" s="3">
        <v>1752</v>
      </c>
      <c r="G18" s="3">
        <v>2525</v>
      </c>
      <c r="H18" s="3">
        <v>1945</v>
      </c>
      <c r="I18" s="3">
        <v>2681</v>
      </c>
      <c r="J18" s="3">
        <v>3696</v>
      </c>
      <c r="K18" s="3">
        <v>2984</v>
      </c>
      <c r="L18" s="3">
        <v>1363</v>
      </c>
      <c r="M18" s="5">
        <v>693</v>
      </c>
      <c r="N18" s="5">
        <v>90</v>
      </c>
      <c r="O18" s="5">
        <v>4</v>
      </c>
      <c r="P18" t="s">
        <v>348</v>
      </c>
      <c r="Q18" t="s">
        <v>348</v>
      </c>
      <c r="R18" t="s">
        <v>349</v>
      </c>
      <c r="S18" t="s">
        <v>296</v>
      </c>
      <c r="T18" t="s">
        <v>350</v>
      </c>
      <c r="U18" t="s">
        <v>185</v>
      </c>
      <c r="V18" t="s">
        <v>351</v>
      </c>
      <c r="W18" t="s">
        <v>352</v>
      </c>
      <c r="X18" t="s">
        <v>353</v>
      </c>
      <c r="Y18" t="s">
        <v>354</v>
      </c>
      <c r="Z18" t="s">
        <v>355</v>
      </c>
      <c r="AA18" t="s">
        <v>356</v>
      </c>
      <c r="AB18" t="s">
        <v>112</v>
      </c>
      <c r="AC18" t="s">
        <v>357</v>
      </c>
      <c r="AD18" t="s">
        <v>357</v>
      </c>
      <c r="AE18" t="s">
        <v>358</v>
      </c>
      <c r="AF18" t="s">
        <v>359</v>
      </c>
      <c r="AG18" t="s">
        <v>360</v>
      </c>
      <c r="AH18" t="s">
        <v>361</v>
      </c>
      <c r="AI18" t="s">
        <v>362</v>
      </c>
      <c r="AJ18" t="s">
        <v>363</v>
      </c>
      <c r="AK18" t="s">
        <v>184</v>
      </c>
      <c r="AL18" t="s">
        <v>364</v>
      </c>
      <c r="AM18" t="s">
        <v>365</v>
      </c>
      <c r="AN18" t="s">
        <v>366</v>
      </c>
      <c r="AO18" t="s">
        <v>272</v>
      </c>
    </row>
    <row r="19" spans="1:41" x14ac:dyDescent="0.4">
      <c r="A19" t="s">
        <v>367</v>
      </c>
      <c r="B19" t="s">
        <v>368</v>
      </c>
      <c r="C19" s="3">
        <v>14822</v>
      </c>
      <c r="D19" s="3">
        <v>14822</v>
      </c>
      <c r="E19" s="5">
        <v>668</v>
      </c>
      <c r="F19" s="3">
        <v>1103</v>
      </c>
      <c r="G19" s="3">
        <v>2049</v>
      </c>
      <c r="H19" s="3">
        <v>1386</v>
      </c>
      <c r="I19" s="3">
        <v>2215</v>
      </c>
      <c r="J19" s="3">
        <v>3377</v>
      </c>
      <c r="K19" s="3">
        <v>2466</v>
      </c>
      <c r="L19" s="5">
        <v>976</v>
      </c>
      <c r="M19" s="5">
        <v>512</v>
      </c>
      <c r="N19" s="5">
        <v>65</v>
      </c>
      <c r="O19" s="5">
        <v>5</v>
      </c>
      <c r="P19" t="s">
        <v>369</v>
      </c>
      <c r="Q19" t="s">
        <v>369</v>
      </c>
      <c r="R19" t="s">
        <v>248</v>
      </c>
      <c r="S19" t="s">
        <v>370</v>
      </c>
      <c r="T19" t="s">
        <v>371</v>
      </c>
      <c r="U19" t="s">
        <v>372</v>
      </c>
      <c r="V19" t="s">
        <v>373</v>
      </c>
      <c r="W19" t="s">
        <v>374</v>
      </c>
      <c r="X19" t="s">
        <v>375</v>
      </c>
      <c r="Y19" t="s">
        <v>376</v>
      </c>
      <c r="Z19" t="s">
        <v>107</v>
      </c>
      <c r="AA19" t="s">
        <v>377</v>
      </c>
      <c r="AB19" t="s">
        <v>96</v>
      </c>
      <c r="AC19" t="s">
        <v>378</v>
      </c>
      <c r="AD19" t="s">
        <v>378</v>
      </c>
      <c r="AE19" t="s">
        <v>266</v>
      </c>
      <c r="AF19" t="s">
        <v>379</v>
      </c>
      <c r="AG19" t="s">
        <v>380</v>
      </c>
      <c r="AH19" t="s">
        <v>117</v>
      </c>
      <c r="AI19" t="s">
        <v>381</v>
      </c>
      <c r="AJ19" t="s">
        <v>382</v>
      </c>
      <c r="AK19" t="s">
        <v>383</v>
      </c>
      <c r="AL19" t="s">
        <v>384</v>
      </c>
      <c r="AM19" t="s">
        <v>385</v>
      </c>
      <c r="AN19" t="s">
        <v>386</v>
      </c>
      <c r="AO19" t="s">
        <v>272</v>
      </c>
    </row>
    <row r="21" spans="1:41" x14ac:dyDescent="0.4">
      <c r="B21" t="s">
        <v>27</v>
      </c>
      <c r="G21" t="s">
        <v>392</v>
      </c>
    </row>
    <row r="22" spans="1:41" x14ac:dyDescent="0.4">
      <c r="B22" t="s">
        <v>84</v>
      </c>
      <c r="C22">
        <f>SUM(K6:O6)/D6</f>
        <v>0.23854521481155916</v>
      </c>
      <c r="D22" t="s">
        <v>0</v>
      </c>
      <c r="E22">
        <v>0.11217490294521147</v>
      </c>
      <c r="G22" t="s">
        <v>84</v>
      </c>
      <c r="I22">
        <f t="shared" ref="I22:I29" si="0">SUM(G6,H6)/C6</f>
        <v>0.23124931326227888</v>
      </c>
      <c r="J22" t="s">
        <v>0</v>
      </c>
      <c r="K22">
        <v>0.36000758924662135</v>
      </c>
    </row>
    <row r="23" spans="1:41" x14ac:dyDescent="0.4">
      <c r="B23" t="s">
        <v>110</v>
      </c>
      <c r="C23">
        <f t="shared" ref="C23:C35" si="1">SUM(K7:O7)/C7</f>
        <v>0.32511236602512389</v>
      </c>
      <c r="D23" t="s">
        <v>17</v>
      </c>
      <c r="E23">
        <v>0.10592576514000435</v>
      </c>
      <c r="G23" t="s">
        <v>110</v>
      </c>
      <c r="I23">
        <f t="shared" si="0"/>
        <v>0.23418232107871384</v>
      </c>
      <c r="J23" t="s">
        <v>17</v>
      </c>
      <c r="K23">
        <v>0.41060704724694308</v>
      </c>
    </row>
    <row r="24" spans="1:41" x14ac:dyDescent="0.4">
      <c r="B24" t="s">
        <v>135</v>
      </c>
      <c r="C24">
        <f t="shared" si="1"/>
        <v>0.42008733624454148</v>
      </c>
      <c r="D24" t="s">
        <v>22</v>
      </c>
      <c r="E24">
        <v>0.18889745566692367</v>
      </c>
      <c r="G24" t="s">
        <v>135</v>
      </c>
      <c r="I24">
        <f t="shared" si="0"/>
        <v>0.16921397379912664</v>
      </c>
      <c r="J24" t="s">
        <v>22</v>
      </c>
      <c r="K24">
        <v>0.35055255718324341</v>
      </c>
    </row>
    <row r="25" spans="1:41" x14ac:dyDescent="0.4">
      <c r="B25" t="s">
        <v>159</v>
      </c>
      <c r="C25">
        <f t="shared" si="1"/>
        <v>0.39821264292285452</v>
      </c>
      <c r="D25" t="s">
        <v>19</v>
      </c>
      <c r="E25">
        <v>0.14292386735170481</v>
      </c>
      <c r="G25" t="s">
        <v>159</v>
      </c>
      <c r="I25">
        <f t="shared" si="0"/>
        <v>0.1797870942305165</v>
      </c>
      <c r="J25" t="s">
        <v>19</v>
      </c>
      <c r="K25">
        <v>0.35742643624474546</v>
      </c>
    </row>
    <row r="26" spans="1:41" x14ac:dyDescent="0.4">
      <c r="B26" t="s">
        <v>183</v>
      </c>
      <c r="C26">
        <f t="shared" si="1"/>
        <v>0.34283643392123703</v>
      </c>
      <c r="D26" t="s">
        <v>15</v>
      </c>
      <c r="E26">
        <v>0.14001164069068098</v>
      </c>
      <c r="G26" t="s">
        <v>183</v>
      </c>
      <c r="I26">
        <f t="shared" si="0"/>
        <v>0.21204799871144397</v>
      </c>
      <c r="J26" t="s">
        <v>15</v>
      </c>
      <c r="K26">
        <v>0.37256677229515617</v>
      </c>
    </row>
    <row r="27" spans="1:41" x14ac:dyDescent="0.4">
      <c r="B27" t="s">
        <v>209</v>
      </c>
      <c r="C27">
        <f t="shared" si="1"/>
        <v>0.55508274231678489</v>
      </c>
      <c r="D27" t="s">
        <v>25</v>
      </c>
      <c r="E27">
        <v>0.16821192052980133</v>
      </c>
      <c r="G27" t="s">
        <v>209</v>
      </c>
      <c r="I27">
        <f t="shared" si="0"/>
        <v>0.13711583924349882</v>
      </c>
      <c r="J27" t="s">
        <v>25</v>
      </c>
      <c r="K27">
        <v>0.34304635761589403</v>
      </c>
    </row>
    <row r="28" spans="1:41" x14ac:dyDescent="0.4">
      <c r="B28" t="s">
        <v>228</v>
      </c>
      <c r="C28">
        <f t="shared" si="1"/>
        <v>0.47481108312342568</v>
      </c>
      <c r="D28" t="s">
        <v>20</v>
      </c>
      <c r="E28">
        <v>0.19803600654664485</v>
      </c>
      <c r="G28" t="s">
        <v>228</v>
      </c>
      <c r="I28">
        <f t="shared" si="0"/>
        <v>0.14462636439966414</v>
      </c>
      <c r="J28" t="s">
        <v>20</v>
      </c>
      <c r="K28">
        <v>0.29950900163666122</v>
      </c>
    </row>
    <row r="29" spans="1:41" x14ac:dyDescent="0.4">
      <c r="B29" t="s">
        <v>252</v>
      </c>
      <c r="C29">
        <f t="shared" si="1"/>
        <v>0.40006365372374286</v>
      </c>
      <c r="D29" t="s">
        <v>18</v>
      </c>
      <c r="E29">
        <v>0.15904572564612326</v>
      </c>
      <c r="G29" t="s">
        <v>252</v>
      </c>
      <c r="I29">
        <f t="shared" si="0"/>
        <v>0.19053681307023126</v>
      </c>
      <c r="J29" t="s">
        <v>18</v>
      </c>
      <c r="K29">
        <v>0.32859982959386536</v>
      </c>
    </row>
    <row r="30" spans="1:41" x14ac:dyDescent="0.4">
      <c r="B30" t="s">
        <v>274</v>
      </c>
      <c r="C30">
        <f t="shared" si="1"/>
        <v>0.34657730971756823</v>
      </c>
      <c r="D30" t="s">
        <v>16</v>
      </c>
      <c r="E30">
        <v>0.11977751907903246</v>
      </c>
      <c r="G30" t="s">
        <v>274</v>
      </c>
      <c r="I30">
        <f t="shared" ref="I30:I35" si="2">SUM(G14:H14)/C14</f>
        <v>0.28051699377692674</v>
      </c>
      <c r="J30" t="s">
        <v>16</v>
      </c>
      <c r="K30">
        <v>0.49165696546371751</v>
      </c>
    </row>
    <row r="31" spans="1:41" x14ac:dyDescent="0.4">
      <c r="B31" t="s">
        <v>295</v>
      </c>
      <c r="C31">
        <f t="shared" si="1"/>
        <v>0.38928788800973829</v>
      </c>
      <c r="D31" t="s">
        <v>21</v>
      </c>
      <c r="E31">
        <v>0.12465319064605629</v>
      </c>
      <c r="G31" t="s">
        <v>295</v>
      </c>
      <c r="I31">
        <f t="shared" si="2"/>
        <v>0.23189287888009738</v>
      </c>
      <c r="J31" t="s">
        <v>21</v>
      </c>
      <c r="K31">
        <v>0.44887039239001186</v>
      </c>
    </row>
    <row r="32" spans="1:41" x14ac:dyDescent="0.4">
      <c r="B32" t="s">
        <v>316</v>
      </c>
      <c r="C32">
        <f t="shared" si="1"/>
        <v>0.53277187843280849</v>
      </c>
      <c r="D32" t="s">
        <v>23</v>
      </c>
      <c r="E32">
        <v>0.15770392749244713</v>
      </c>
      <c r="G32" t="s">
        <v>316</v>
      </c>
      <c r="I32">
        <f t="shared" si="2"/>
        <v>0.13108751373123398</v>
      </c>
      <c r="J32" t="s">
        <v>23</v>
      </c>
      <c r="K32">
        <v>0.33595166163141993</v>
      </c>
    </row>
    <row r="33" spans="2:11" x14ac:dyDescent="0.4">
      <c r="B33" t="s">
        <v>332</v>
      </c>
      <c r="C33">
        <f t="shared" si="1"/>
        <v>0.3883566691230656</v>
      </c>
      <c r="D33" t="s">
        <v>24</v>
      </c>
      <c r="E33">
        <v>0.10991787744788377</v>
      </c>
      <c r="G33" t="s">
        <v>332</v>
      </c>
      <c r="I33">
        <f t="shared" si="2"/>
        <v>0.23249815770081061</v>
      </c>
      <c r="J33" t="s">
        <v>24</v>
      </c>
      <c r="K33">
        <v>0.49368288060644344</v>
      </c>
    </row>
    <row r="34" spans="2:11" x14ac:dyDescent="0.4">
      <c r="B34" t="s">
        <v>347</v>
      </c>
      <c r="C34">
        <f t="shared" si="1"/>
        <v>0.27169771380186281</v>
      </c>
      <c r="D34" t="s">
        <v>13</v>
      </c>
      <c r="E34">
        <v>0.11909516124620477</v>
      </c>
      <c r="G34" t="s">
        <v>347</v>
      </c>
      <c r="I34">
        <f t="shared" si="2"/>
        <v>0.2365580016934801</v>
      </c>
      <c r="J34" t="s">
        <v>13</v>
      </c>
      <c r="K34">
        <v>0.35766842637927732</v>
      </c>
    </row>
    <row r="35" spans="2:11" x14ac:dyDescent="0.4">
      <c r="B35" t="s">
        <v>368</v>
      </c>
      <c r="C35">
        <f t="shared" si="1"/>
        <v>0.27148832816084201</v>
      </c>
      <c r="D35" t="s">
        <v>14</v>
      </c>
      <c r="E35">
        <v>0.1192583018492742</v>
      </c>
      <c r="G35" t="s">
        <v>368</v>
      </c>
      <c r="I35">
        <f t="shared" si="2"/>
        <v>0.23175010120091755</v>
      </c>
      <c r="J35" t="s">
        <v>14</v>
      </c>
      <c r="K35">
        <v>0.39883674686816467</v>
      </c>
    </row>
  </sheetData>
  <mergeCells count="4">
    <mergeCell ref="C2:AO2"/>
    <mergeCell ref="C3:O3"/>
    <mergeCell ref="P3:AB3"/>
    <mergeCell ref="AC3:AO3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0CFAE-E60E-473C-A0D0-B56372835C17}">
  <dimension ref="A1:H25"/>
  <sheetViews>
    <sheetView workbookViewId="0">
      <selection activeCell="D12" sqref="D12"/>
    </sheetView>
  </sheetViews>
  <sheetFormatPr defaultRowHeight="17.399999999999999" x14ac:dyDescent="0.4"/>
  <cols>
    <col min="1" max="1" width="20.3984375" customWidth="1"/>
    <col min="2" max="2" width="21.8984375" customWidth="1"/>
    <col min="3" max="3" width="24.09765625" customWidth="1"/>
    <col min="4" max="4" width="29.3984375" customWidth="1"/>
    <col min="5" max="5" width="24.59765625" customWidth="1"/>
    <col min="6" max="6" width="25.296875" customWidth="1"/>
    <col min="7" max="7" width="25.3984375" customWidth="1"/>
    <col min="8" max="8" width="14.296875" customWidth="1"/>
    <col min="9" max="9" width="11.3984375" customWidth="1"/>
  </cols>
  <sheetData>
    <row r="1" spans="1:8" x14ac:dyDescent="0.4">
      <c r="A1" s="8"/>
      <c r="B1" s="8" t="s">
        <v>395</v>
      </c>
      <c r="C1" s="8" t="s">
        <v>396</v>
      </c>
      <c r="D1" s="8" t="s">
        <v>406</v>
      </c>
      <c r="E1" s="8" t="s">
        <v>397</v>
      </c>
      <c r="F1" s="8" t="s">
        <v>398</v>
      </c>
      <c r="G1" s="8" t="s">
        <v>407</v>
      </c>
      <c r="H1" s="7" t="s">
        <v>404</v>
      </c>
    </row>
    <row r="2" spans="1:8" x14ac:dyDescent="0.4">
      <c r="A2" s="9" t="s">
        <v>209</v>
      </c>
      <c r="B2" s="10">
        <v>0.55508274231678489</v>
      </c>
      <c r="C2" s="10">
        <v>0.16821192052980133</v>
      </c>
      <c r="D2" s="10">
        <f t="shared" ref="D2:D15" si="0">C2/B2</f>
        <v>0.30303936279431837</v>
      </c>
      <c r="E2" s="8">
        <v>0.13711583924349882</v>
      </c>
      <c r="F2" s="10">
        <v>0.34304635761589403</v>
      </c>
      <c r="G2" s="8">
        <f>F2/E2</f>
        <v>2.5018725736469514</v>
      </c>
      <c r="H2" s="7">
        <v>1.84</v>
      </c>
    </row>
    <row r="3" spans="1:8" x14ac:dyDescent="0.4">
      <c r="A3" s="9" t="s">
        <v>316</v>
      </c>
      <c r="B3" s="10">
        <v>0.53277187843280849</v>
      </c>
      <c r="C3" s="10">
        <v>0.15770392749244713</v>
      </c>
      <c r="D3" s="10">
        <f t="shared" si="0"/>
        <v>0.29600647833805716</v>
      </c>
      <c r="E3" s="8">
        <v>0.13108751373123398</v>
      </c>
      <c r="F3" s="10">
        <v>0.33595166163141993</v>
      </c>
      <c r="G3" s="8">
        <f t="shared" ref="G3:G14" si="1">F3/E3</f>
        <v>2.5628044355178989</v>
      </c>
      <c r="H3" s="7">
        <v>1.86</v>
      </c>
    </row>
    <row r="4" spans="1:8" x14ac:dyDescent="0.4">
      <c r="A4" s="9" t="s">
        <v>228</v>
      </c>
      <c r="B4" s="10">
        <v>0.47481108312342568</v>
      </c>
      <c r="C4" s="10">
        <v>0.19803600654664485</v>
      </c>
      <c r="D4" s="10">
        <f t="shared" si="0"/>
        <v>0.41708379097622283</v>
      </c>
      <c r="E4" s="8">
        <v>0.14462636439966414</v>
      </c>
      <c r="F4" s="10">
        <v>0.29950900163666122</v>
      </c>
      <c r="G4" s="8">
        <f t="shared" si="1"/>
        <v>2.0709156513745341</v>
      </c>
      <c r="H4" s="7">
        <v>1.84</v>
      </c>
    </row>
    <row r="5" spans="1:8" x14ac:dyDescent="0.4">
      <c r="A5" s="9" t="s">
        <v>135</v>
      </c>
      <c r="B5" s="10">
        <v>0.42008733624454148</v>
      </c>
      <c r="C5" s="10">
        <v>0.18889745566692367</v>
      </c>
      <c r="D5" s="10">
        <f t="shared" si="0"/>
        <v>0.44966234249194931</v>
      </c>
      <c r="E5" s="8">
        <v>0.16921397379912664</v>
      </c>
      <c r="F5" s="10">
        <v>0.35055255718324341</v>
      </c>
      <c r="G5" s="8">
        <f t="shared" si="1"/>
        <v>2.0716525314829095</v>
      </c>
      <c r="H5" s="7">
        <v>1.76</v>
      </c>
    </row>
    <row r="6" spans="1:8" x14ac:dyDescent="0.4">
      <c r="A6" s="9" t="s">
        <v>252</v>
      </c>
      <c r="B6" s="10">
        <v>0.40006365372374286</v>
      </c>
      <c r="C6" s="10">
        <v>0.15904572564612326</v>
      </c>
      <c r="D6" s="10">
        <f t="shared" si="0"/>
        <v>0.39755105010351571</v>
      </c>
      <c r="E6" s="8">
        <v>0.19053681307023126</v>
      </c>
      <c r="F6" s="10">
        <v>0.32859982959386536</v>
      </c>
      <c r="G6" s="8">
        <f t="shared" si="1"/>
        <v>1.7246002192381822</v>
      </c>
      <c r="H6" s="7">
        <v>1.94</v>
      </c>
    </row>
    <row r="7" spans="1:8" x14ac:dyDescent="0.4">
      <c r="A7" s="8" t="s">
        <v>159</v>
      </c>
      <c r="B7" s="8">
        <v>0.39821264292285452</v>
      </c>
      <c r="C7" s="8">
        <v>0.14292386735170481</v>
      </c>
      <c r="D7" s="10">
        <f t="shared" si="0"/>
        <v>0.35891343454756497</v>
      </c>
      <c r="E7" s="8">
        <v>0.1797870942305165</v>
      </c>
      <c r="F7" s="10">
        <v>0.35742643624474546</v>
      </c>
      <c r="G7" s="8">
        <f t="shared" si="1"/>
        <v>1.9880539132940556</v>
      </c>
      <c r="H7" s="7">
        <v>1.85</v>
      </c>
    </row>
    <row r="8" spans="1:8" x14ac:dyDescent="0.4">
      <c r="A8" s="8" t="s">
        <v>295</v>
      </c>
      <c r="B8" s="8">
        <v>0.38928788800973829</v>
      </c>
      <c r="C8" s="8">
        <v>0.12465319064605629</v>
      </c>
      <c r="D8" s="10">
        <f t="shared" si="0"/>
        <v>0.3202082430135561</v>
      </c>
      <c r="E8" s="10">
        <v>0.23189287888009738</v>
      </c>
      <c r="F8" s="10">
        <v>0.44887039239001186</v>
      </c>
      <c r="G8" s="8">
        <f t="shared" si="1"/>
        <v>1.935679933587374</v>
      </c>
      <c r="H8" s="7">
        <v>1.89</v>
      </c>
    </row>
    <row r="9" spans="1:8" x14ac:dyDescent="0.4">
      <c r="A9" s="8" t="s">
        <v>332</v>
      </c>
      <c r="B9" s="8">
        <v>0.3883566691230656</v>
      </c>
      <c r="C9" s="8">
        <v>0.10991787744788377</v>
      </c>
      <c r="D9" s="10">
        <f t="shared" si="0"/>
        <v>0.28303332010773863</v>
      </c>
      <c r="E9" s="10">
        <v>0.23249815770081061</v>
      </c>
      <c r="F9" s="10">
        <v>0.49368288060644344</v>
      </c>
      <c r="G9" s="8">
        <f t="shared" si="1"/>
        <v>2.1233840538286648</v>
      </c>
      <c r="H9" s="7">
        <v>1.97</v>
      </c>
    </row>
    <row r="10" spans="1:8" x14ac:dyDescent="0.4">
      <c r="A10" s="8" t="s">
        <v>274</v>
      </c>
      <c r="B10" s="8">
        <v>0.34657730971756823</v>
      </c>
      <c r="C10" s="8">
        <v>0.11977751907903246</v>
      </c>
      <c r="D10" s="10">
        <f t="shared" si="0"/>
        <v>0.34560115656919721</v>
      </c>
      <c r="E10" s="10">
        <v>0.28051699377692674</v>
      </c>
      <c r="F10" s="10">
        <v>0.49165696546371751</v>
      </c>
      <c r="G10" s="8">
        <f t="shared" si="1"/>
        <v>1.7526815714227064</v>
      </c>
      <c r="H10" s="7">
        <v>1.89</v>
      </c>
    </row>
    <row r="11" spans="1:8" x14ac:dyDescent="0.4">
      <c r="A11" s="8" t="s">
        <v>183</v>
      </c>
      <c r="B11" s="8">
        <v>0.34283643392123703</v>
      </c>
      <c r="C11" s="8">
        <v>0.14001164069068098</v>
      </c>
      <c r="D11" s="10">
        <f t="shared" si="0"/>
        <v>0.40839195265590456</v>
      </c>
      <c r="E11" s="10">
        <v>0.21204799871144397</v>
      </c>
      <c r="F11" s="10">
        <v>0.37256677229515617</v>
      </c>
      <c r="G11" s="8">
        <f t="shared" si="1"/>
        <v>1.7569926363801573</v>
      </c>
      <c r="H11" s="7">
        <v>1.97</v>
      </c>
    </row>
    <row r="12" spans="1:8" x14ac:dyDescent="0.4">
      <c r="A12" s="8" t="s">
        <v>110</v>
      </c>
      <c r="B12" s="8">
        <v>0.32511236602512389</v>
      </c>
      <c r="C12" s="8">
        <v>0.10592576514000435</v>
      </c>
      <c r="D12" s="10">
        <f t="shared" si="0"/>
        <v>0.32581278416158022</v>
      </c>
      <c r="E12" s="10">
        <v>0.23418232107871384</v>
      </c>
      <c r="F12" s="10">
        <v>0.41060704724694308</v>
      </c>
      <c r="G12" s="8">
        <f t="shared" si="1"/>
        <v>1.753364837087463</v>
      </c>
      <c r="H12" s="7">
        <v>2.0499999999999998</v>
      </c>
    </row>
    <row r="13" spans="1:8" x14ac:dyDescent="0.4">
      <c r="A13" s="8" t="s">
        <v>347</v>
      </c>
      <c r="B13" s="8">
        <v>0.27169771380186281</v>
      </c>
      <c r="C13" s="8">
        <v>0.11909516124620477</v>
      </c>
      <c r="D13" s="10">
        <f t="shared" si="0"/>
        <v>0.43833700173515494</v>
      </c>
      <c r="E13" s="10">
        <v>0.2365580016934801</v>
      </c>
      <c r="F13" s="10">
        <v>0.35766842637927732</v>
      </c>
      <c r="G13" s="8">
        <f t="shared" si="1"/>
        <v>1.5119692583585738</v>
      </c>
      <c r="H13" s="7">
        <v>2.21</v>
      </c>
    </row>
    <row r="14" spans="1:8" x14ac:dyDescent="0.4">
      <c r="A14" s="8" t="s">
        <v>368</v>
      </c>
      <c r="B14" s="8">
        <v>0.27148832816084201</v>
      </c>
      <c r="C14" s="8">
        <v>0.1192583018492742</v>
      </c>
      <c r="D14" s="10">
        <f t="shared" si="0"/>
        <v>0.43927598161280867</v>
      </c>
      <c r="E14" s="8">
        <v>0.23175010120091755</v>
      </c>
      <c r="F14" s="10">
        <v>0.39883674686816467</v>
      </c>
      <c r="G14" s="8">
        <f t="shared" si="1"/>
        <v>1.7209776599941593</v>
      </c>
      <c r="H14" s="7">
        <v>2.0099999999999998</v>
      </c>
    </row>
    <row r="15" spans="1:8" x14ac:dyDescent="0.4">
      <c r="A15" s="8" t="s">
        <v>84</v>
      </c>
      <c r="B15" s="8">
        <v>0.23854521481155916</v>
      </c>
      <c r="C15" s="8">
        <v>0.11217490294521147</v>
      </c>
      <c r="D15" s="10">
        <f t="shared" si="0"/>
        <v>0.47024587365470732</v>
      </c>
      <c r="E15" s="8">
        <v>0.23124931326227888</v>
      </c>
      <c r="F15" s="10">
        <v>0.36000758924662135</v>
      </c>
      <c r="G15" s="8">
        <f>F15/E15</f>
        <v>1.5567941982958762</v>
      </c>
      <c r="H15" s="7">
        <v>2.35</v>
      </c>
    </row>
    <row r="18" spans="3:5" x14ac:dyDescent="0.4">
      <c r="C18" t="s">
        <v>399</v>
      </c>
    </row>
    <row r="20" spans="3:5" x14ac:dyDescent="0.4">
      <c r="E20" t="s">
        <v>400</v>
      </c>
    </row>
    <row r="22" spans="3:5" x14ac:dyDescent="0.4">
      <c r="E22" t="s">
        <v>401</v>
      </c>
    </row>
    <row r="23" spans="3:5" x14ac:dyDescent="0.4">
      <c r="E23" t="s">
        <v>402</v>
      </c>
    </row>
    <row r="25" spans="3:5" x14ac:dyDescent="0.4">
      <c r="E25" t="s">
        <v>403</v>
      </c>
    </row>
  </sheetData>
  <sortState xmlns:xlrd2="http://schemas.microsoft.com/office/spreadsheetml/2017/richdata2" ref="H2:H15">
    <sortCondition descending="1" ref="H2:H15"/>
  </sortState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F3F85-3780-42DA-9AC8-192EE50E4CD8}">
  <dimension ref="A1:C15"/>
  <sheetViews>
    <sheetView tabSelected="1" workbookViewId="0">
      <selection activeCell="E15" sqref="E15"/>
    </sheetView>
  </sheetViews>
  <sheetFormatPr defaultRowHeight="17.399999999999999" x14ac:dyDescent="0.4"/>
  <cols>
    <col min="1" max="1" width="21.8984375" customWidth="1"/>
    <col min="2" max="2" width="30.09765625" customWidth="1"/>
    <col min="3" max="3" width="17.3984375" customWidth="1"/>
  </cols>
  <sheetData>
    <row r="1" spans="1:3" x14ac:dyDescent="0.4">
      <c r="A1" s="8"/>
      <c r="B1" s="8" t="s">
        <v>408</v>
      </c>
      <c r="C1" s="8" t="s">
        <v>409</v>
      </c>
    </row>
    <row r="2" spans="1:3" x14ac:dyDescent="0.4">
      <c r="A2" s="9" t="s">
        <v>332</v>
      </c>
      <c r="B2" s="10">
        <v>0.28303332010773863</v>
      </c>
      <c r="C2" s="10">
        <v>1.97</v>
      </c>
    </row>
    <row r="3" spans="1:3" x14ac:dyDescent="0.4">
      <c r="A3" s="9" t="s">
        <v>316</v>
      </c>
      <c r="B3" s="10">
        <v>0.29600647833805716</v>
      </c>
      <c r="C3" s="10">
        <v>1.86</v>
      </c>
    </row>
    <row r="4" spans="1:3" x14ac:dyDescent="0.4">
      <c r="A4" s="9" t="s">
        <v>209</v>
      </c>
      <c r="B4" s="10">
        <v>0.30303936279431837</v>
      </c>
      <c r="C4" s="10">
        <v>1.84</v>
      </c>
    </row>
    <row r="5" spans="1:3" x14ac:dyDescent="0.4">
      <c r="A5" s="9" t="s">
        <v>295</v>
      </c>
      <c r="B5" s="10">
        <v>0.3202082430135561</v>
      </c>
      <c r="C5" s="10">
        <v>1.89</v>
      </c>
    </row>
    <row r="6" spans="1:3" x14ac:dyDescent="0.4">
      <c r="A6" s="9" t="s">
        <v>110</v>
      </c>
      <c r="B6" s="10">
        <v>0.32581278416158022</v>
      </c>
      <c r="C6" s="10">
        <v>2.0499999999999998</v>
      </c>
    </row>
    <row r="7" spans="1:3" x14ac:dyDescent="0.4">
      <c r="A7" s="10" t="s">
        <v>274</v>
      </c>
      <c r="B7" s="10">
        <v>0.34560115656919721</v>
      </c>
      <c r="C7" s="10">
        <v>1.89</v>
      </c>
    </row>
    <row r="8" spans="1:3" x14ac:dyDescent="0.4">
      <c r="A8" s="10" t="s">
        <v>159</v>
      </c>
      <c r="B8" s="10">
        <v>0.35891343454756497</v>
      </c>
      <c r="C8" s="10">
        <v>1.85</v>
      </c>
    </row>
    <row r="9" spans="1:3" x14ac:dyDescent="0.4">
      <c r="A9" s="10" t="s">
        <v>252</v>
      </c>
      <c r="B9" s="10">
        <v>0.39755105010351571</v>
      </c>
      <c r="C9" s="10">
        <v>1.94</v>
      </c>
    </row>
    <row r="10" spans="1:3" x14ac:dyDescent="0.4">
      <c r="A10" s="10" t="s">
        <v>183</v>
      </c>
      <c r="B10" s="10">
        <v>0.40839195265590456</v>
      </c>
      <c r="C10" s="10">
        <v>1.97</v>
      </c>
    </row>
    <row r="11" spans="1:3" x14ac:dyDescent="0.4">
      <c r="A11" s="10" t="s">
        <v>228</v>
      </c>
      <c r="B11" s="10">
        <v>0.41708379097622283</v>
      </c>
      <c r="C11" s="10">
        <v>1.84</v>
      </c>
    </row>
    <row r="12" spans="1:3" x14ac:dyDescent="0.4">
      <c r="A12" s="10" t="s">
        <v>347</v>
      </c>
      <c r="B12" s="10">
        <v>0.43833700173515494</v>
      </c>
      <c r="C12" s="10">
        <v>2.21</v>
      </c>
    </row>
    <row r="13" spans="1:3" x14ac:dyDescent="0.4">
      <c r="A13" s="10" t="s">
        <v>368</v>
      </c>
      <c r="B13" s="10">
        <v>0.43927598161280867</v>
      </c>
      <c r="C13" s="10">
        <v>2.0099999999999998</v>
      </c>
    </row>
    <row r="14" spans="1:3" x14ac:dyDescent="0.4">
      <c r="A14" s="10" t="s">
        <v>135</v>
      </c>
      <c r="B14" s="10">
        <v>0.44966234249194931</v>
      </c>
      <c r="C14" s="10">
        <v>1.76</v>
      </c>
    </row>
    <row r="15" spans="1:3" x14ac:dyDescent="0.4">
      <c r="A15" s="8" t="s">
        <v>84</v>
      </c>
      <c r="B15" s="8">
        <v>0.47024587365470732</v>
      </c>
      <c r="C15" s="8">
        <v>2.35</v>
      </c>
    </row>
  </sheetData>
  <sortState xmlns:xlrd2="http://schemas.microsoft.com/office/spreadsheetml/2017/richdata2" ref="A2:C15">
    <sortCondition ref="B2:B15"/>
  </sortState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D687E-1010-48CA-94BB-CDE8C889526E}">
  <dimension ref="A1:C15"/>
  <sheetViews>
    <sheetView workbookViewId="0">
      <selection activeCell="G10" sqref="G10"/>
    </sheetView>
  </sheetViews>
  <sheetFormatPr defaultRowHeight="17.399999999999999" x14ac:dyDescent="0.4"/>
  <cols>
    <col min="1" max="1" width="25.19921875" customWidth="1"/>
    <col min="2" max="2" width="15.59765625" customWidth="1"/>
    <col min="3" max="3" width="17.3984375" customWidth="1"/>
  </cols>
  <sheetData>
    <row r="1" spans="1:3" x14ac:dyDescent="0.4">
      <c r="B1" s="7" t="s">
        <v>404</v>
      </c>
      <c r="C1" s="7" t="s">
        <v>405</v>
      </c>
    </row>
    <row r="2" spans="1:3" x14ac:dyDescent="0.4">
      <c r="A2" s="6" t="s">
        <v>209</v>
      </c>
      <c r="B2" s="7">
        <v>1.84</v>
      </c>
      <c r="C2" s="7">
        <v>0.33368200836820083</v>
      </c>
    </row>
    <row r="3" spans="1:3" x14ac:dyDescent="0.4">
      <c r="A3" s="6" t="s">
        <v>316</v>
      </c>
      <c r="B3" s="7">
        <v>1.86</v>
      </c>
      <c r="C3" s="7">
        <v>0.35391923990498814</v>
      </c>
    </row>
    <row r="4" spans="1:3" x14ac:dyDescent="0.4">
      <c r="A4" s="6" t="s">
        <v>228</v>
      </c>
      <c r="B4" s="7">
        <v>1.84</v>
      </c>
      <c r="C4" s="7">
        <v>0.34904761904761905</v>
      </c>
    </row>
    <row r="5" spans="1:3" x14ac:dyDescent="0.4">
      <c r="A5" s="6" t="s">
        <v>135</v>
      </c>
      <c r="B5" s="7">
        <v>1.76</v>
      </c>
      <c r="C5" s="7">
        <v>0.38544891640866874</v>
      </c>
    </row>
    <row r="6" spans="1:3" x14ac:dyDescent="0.4">
      <c r="A6" s="6" t="s">
        <v>252</v>
      </c>
      <c r="B6" s="7">
        <v>1.94</v>
      </c>
      <c r="C6" s="7">
        <v>0.35225870155517158</v>
      </c>
    </row>
    <row r="7" spans="1:3" x14ac:dyDescent="0.4">
      <c r="A7" s="4" t="s">
        <v>159</v>
      </c>
      <c r="B7" s="7">
        <v>1.85</v>
      </c>
      <c r="C7" s="7">
        <v>0.38171036204744069</v>
      </c>
    </row>
    <row r="8" spans="1:3" x14ac:dyDescent="0.4">
      <c r="A8" s="4" t="s">
        <v>295</v>
      </c>
      <c r="B8" s="7">
        <v>1.89</v>
      </c>
      <c r="C8" s="7">
        <v>0.3281853281853282</v>
      </c>
    </row>
    <row r="9" spans="1:3" x14ac:dyDescent="0.4">
      <c r="A9" s="4" t="s">
        <v>332</v>
      </c>
      <c r="B9" s="7">
        <v>1.97</v>
      </c>
      <c r="C9" s="7">
        <v>0.33877159309021115</v>
      </c>
    </row>
    <row r="10" spans="1:3" x14ac:dyDescent="0.4">
      <c r="A10" s="4" t="s">
        <v>274</v>
      </c>
      <c r="B10" s="7">
        <v>1.89</v>
      </c>
      <c r="C10" s="7">
        <v>0.3274478330658106</v>
      </c>
    </row>
    <row r="11" spans="1:3" x14ac:dyDescent="0.4">
      <c r="A11" s="4" t="s">
        <v>183</v>
      </c>
      <c r="B11" s="7">
        <v>1.97</v>
      </c>
      <c r="C11" s="7">
        <v>0.34365384615384614</v>
      </c>
    </row>
    <row r="12" spans="1:3" x14ac:dyDescent="0.4">
      <c r="A12" s="4" t="s">
        <v>110</v>
      </c>
      <c r="B12" s="7">
        <v>2.0499999999999998</v>
      </c>
      <c r="C12" s="7">
        <v>0.3269064748201439</v>
      </c>
    </row>
    <row r="13" spans="1:3" x14ac:dyDescent="0.4">
      <c r="A13" s="4" t="s">
        <v>347</v>
      </c>
      <c r="B13" s="7">
        <v>2.21</v>
      </c>
      <c r="C13" s="7">
        <v>0.30535055350553508</v>
      </c>
    </row>
    <row r="14" spans="1:3" x14ac:dyDescent="0.4">
      <c r="A14" s="4" t="s">
        <v>368</v>
      </c>
      <c r="B14" s="7">
        <v>2.0099999999999998</v>
      </c>
      <c r="C14" s="7">
        <v>0.37079916385270945</v>
      </c>
    </row>
    <row r="15" spans="1:3" x14ac:dyDescent="0.4">
      <c r="A15" s="4" t="s">
        <v>84</v>
      </c>
      <c r="B15" s="7">
        <v>2.35</v>
      </c>
      <c r="C15" s="7">
        <v>0.2628983764281419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21666-B5EF-4B7B-BCFC-A0E7F64A936F}">
  <dimension ref="A1:Y120"/>
  <sheetViews>
    <sheetView topLeftCell="E1" workbookViewId="0">
      <selection activeCell="Y3" sqref="Y3"/>
    </sheetView>
  </sheetViews>
  <sheetFormatPr defaultRowHeight="17.399999999999999" x14ac:dyDescent="0.4"/>
  <sheetData>
    <row r="1" spans="1:25" x14ac:dyDescent="0.4">
      <c r="A1" s="1">
        <v>201905</v>
      </c>
      <c r="B1" s="2" t="s">
        <v>1</v>
      </c>
      <c r="C1" s="2">
        <v>0</v>
      </c>
      <c r="D1" s="2" t="s">
        <v>2</v>
      </c>
      <c r="E1" s="2">
        <v>27</v>
      </c>
      <c r="F1" s="1">
        <v>202001</v>
      </c>
      <c r="G1" s="2" t="s">
        <v>1</v>
      </c>
      <c r="H1" s="2">
        <v>0</v>
      </c>
      <c r="I1" s="2" t="s">
        <v>2</v>
      </c>
      <c r="J1" s="2">
        <v>105</v>
      </c>
      <c r="K1" s="1">
        <v>202101</v>
      </c>
      <c r="L1" s="2" t="s">
        <v>1</v>
      </c>
      <c r="M1" s="2">
        <v>0</v>
      </c>
      <c r="N1" s="2" t="s">
        <v>2</v>
      </c>
      <c r="O1" s="2">
        <v>821</v>
      </c>
      <c r="R1" t="s">
        <v>3</v>
      </c>
      <c r="S1">
        <f>SUM(C2,C12,C22,C32,C42,C52,C62,C72,H2,H12,H22,H32,H42,H52,H62,H72,H82,H92,H102,H112,M2,M12,M22,M32,M42,M52,M62)</f>
        <v>241</v>
      </c>
    </row>
    <row r="2" spans="1:25" x14ac:dyDescent="0.4">
      <c r="A2">
        <v>51</v>
      </c>
      <c r="B2" s="2" t="s">
        <v>3</v>
      </c>
      <c r="C2" s="2">
        <v>0</v>
      </c>
      <c r="D2" s="2" t="s">
        <v>4</v>
      </c>
      <c r="E2" s="2">
        <v>24</v>
      </c>
      <c r="F2">
        <v>200</v>
      </c>
      <c r="G2" s="2" t="s">
        <v>3</v>
      </c>
      <c r="H2" s="2">
        <v>0</v>
      </c>
      <c r="I2" s="2" t="s">
        <v>4</v>
      </c>
      <c r="J2" s="2">
        <v>95</v>
      </c>
      <c r="K2">
        <v>1498</v>
      </c>
      <c r="L2" s="2" t="s">
        <v>3</v>
      </c>
      <c r="M2" s="2">
        <v>11</v>
      </c>
      <c r="N2" s="2" t="s">
        <v>4</v>
      </c>
      <c r="O2" s="2">
        <v>677</v>
      </c>
      <c r="R2" t="s">
        <v>5</v>
      </c>
      <c r="S2">
        <f>SUM(C3,C13,C23,C33,C43,C53,C63,C73,H3,H13,H23,H33,H43,H53,H63,H73,H82,H93,H103,H113,M3,M13,M23,M33,M43,M53,M63)</f>
        <v>6140</v>
      </c>
      <c r="U2" t="s">
        <v>26</v>
      </c>
      <c r="V2">
        <f>SUM(S1:S5)</f>
        <v>32205</v>
      </c>
      <c r="X2" t="s">
        <v>392</v>
      </c>
      <c r="Y2">
        <f>SUM(S2:S3)</f>
        <v>13076</v>
      </c>
    </row>
    <row r="3" spans="1:25" x14ac:dyDescent="0.4">
      <c r="A3">
        <f>SUM(C1:C9)</f>
        <v>51</v>
      </c>
      <c r="B3" s="2" t="s">
        <v>5</v>
      </c>
      <c r="C3" s="2">
        <v>42</v>
      </c>
      <c r="F3">
        <f>SUM(H1:H9)</f>
        <v>200</v>
      </c>
      <c r="G3" s="2" t="s">
        <v>5</v>
      </c>
      <c r="H3" s="2">
        <v>62</v>
      </c>
      <c r="K3">
        <f>SUM(M1:M10)</f>
        <v>1498</v>
      </c>
      <c r="L3" s="2" t="s">
        <v>5</v>
      </c>
      <c r="M3" s="2">
        <v>246</v>
      </c>
      <c r="O3">
        <f>SUM(O1:O2)</f>
        <v>1498</v>
      </c>
      <c r="R3" t="s">
        <v>6</v>
      </c>
      <c r="S3">
        <f>SUM(C4,C14,C24,C34,C44,C54,C64,C74,H4,H14,H24,H34,H44,H54,H64,H74,H84,H94,H104,H114,M4,M14,M24,M33,M44,M54,M64)</f>
        <v>6936</v>
      </c>
      <c r="U3" t="s">
        <v>27</v>
      </c>
      <c r="V3">
        <f>SUM(S6:S9)</f>
        <v>4354</v>
      </c>
      <c r="X3" t="s">
        <v>394</v>
      </c>
      <c r="Y3">
        <f>Y2/S10</f>
        <v>0.35766842637927732</v>
      </c>
    </row>
    <row r="4" spans="1:25" x14ac:dyDescent="0.4">
      <c r="B4" s="2" t="s">
        <v>6</v>
      </c>
      <c r="C4" s="2">
        <v>7</v>
      </c>
      <c r="G4" s="2" t="s">
        <v>6</v>
      </c>
      <c r="H4" s="2">
        <v>31</v>
      </c>
      <c r="L4" s="2" t="s">
        <v>6</v>
      </c>
      <c r="M4" s="2">
        <v>270</v>
      </c>
      <c r="R4" t="s">
        <v>7</v>
      </c>
      <c r="S4">
        <f>SUM(C5,C15,C25,C35,C45,C55,C65,C75,H5,H15,H25,H35,H45,H55,H65,H75,H85,H95,H105,H115,M5,M15,M25,M35,M45,M55,M65)</f>
        <v>9320</v>
      </c>
      <c r="U4" t="s">
        <v>28</v>
      </c>
      <c r="V4">
        <f>V3/S10</f>
        <v>0.11909516124620477</v>
      </c>
    </row>
    <row r="5" spans="1:25" x14ac:dyDescent="0.4">
      <c r="B5" s="2" t="s">
        <v>7</v>
      </c>
      <c r="C5" s="2">
        <v>2</v>
      </c>
      <c r="G5" s="2" t="s">
        <v>7</v>
      </c>
      <c r="H5" s="2">
        <v>55</v>
      </c>
      <c r="L5" s="2" t="s">
        <v>7</v>
      </c>
      <c r="M5" s="2">
        <v>382</v>
      </c>
      <c r="R5" t="s">
        <v>8</v>
      </c>
      <c r="S5">
        <f>SUM(C6,C16,C26,C36,C46,C56,C66,C76,H6,H16,H26,H36,H46,H56,H66,H76,H86,H96,H106,H116,M6,M16,M26,M36,M46,M56,M66)</f>
        <v>9568</v>
      </c>
    </row>
    <row r="6" spans="1:25" x14ac:dyDescent="0.4">
      <c r="B6" s="2" t="s">
        <v>8</v>
      </c>
      <c r="C6" s="2">
        <v>0</v>
      </c>
      <c r="G6" s="2" t="s">
        <v>8</v>
      </c>
      <c r="H6" s="2">
        <v>45</v>
      </c>
      <c r="L6" s="2" t="s">
        <v>8</v>
      </c>
      <c r="M6" s="2">
        <v>415</v>
      </c>
      <c r="R6" t="s">
        <v>9</v>
      </c>
      <c r="S6">
        <f>SUM(C7,C17,C27,C37,C47,C57,C67,C77,H7,H17,H27,H37,H47,H57,H67,H77,H87,H97,H107,H117,M7,M17,M27,M37,M47,M57,M67)</f>
        <v>3622</v>
      </c>
    </row>
    <row r="7" spans="1:25" x14ac:dyDescent="0.4">
      <c r="B7" s="2" t="s">
        <v>9</v>
      </c>
      <c r="C7" s="2">
        <v>0</v>
      </c>
      <c r="G7" s="2" t="s">
        <v>9</v>
      </c>
      <c r="H7" s="2">
        <v>6</v>
      </c>
      <c r="L7" s="2" t="s">
        <v>9</v>
      </c>
      <c r="M7" s="2">
        <v>146</v>
      </c>
      <c r="R7" t="s">
        <v>10</v>
      </c>
      <c r="S7">
        <f>SUM(C8,C18,C28,C38,C48,C58,C68,C78,H8,H18,H28,H38,H48,H58,H68,H78,H88,H98,H108,H118,M8,M18,M28,M38,M48,M58,M68)</f>
        <v>590</v>
      </c>
    </row>
    <row r="8" spans="1:25" x14ac:dyDescent="0.4">
      <c r="B8" s="2" t="s">
        <v>10</v>
      </c>
      <c r="C8" s="2">
        <v>0</v>
      </c>
      <c r="G8" s="2" t="s">
        <v>10</v>
      </c>
      <c r="H8" s="2">
        <v>1</v>
      </c>
      <c r="L8" s="2" t="s">
        <v>10</v>
      </c>
      <c r="M8" s="2">
        <v>23</v>
      </c>
      <c r="R8" t="s">
        <v>11</v>
      </c>
      <c r="S8">
        <f>SUM(C9,C19,C29,C39,C49,C59,C69,C79,H9,H19,H29,H39,H49,H59,H69,H79,H89,H99,H109,H119,M9,M19,M29,M39,M49,M59,M69)</f>
        <v>142</v>
      </c>
    </row>
    <row r="9" spans="1:25" x14ac:dyDescent="0.4">
      <c r="B9" s="2" t="s">
        <v>11</v>
      </c>
      <c r="C9" s="2">
        <v>0</v>
      </c>
      <c r="G9" s="2" t="s">
        <v>11</v>
      </c>
      <c r="H9" s="2">
        <v>0</v>
      </c>
      <c r="L9" s="2" t="s">
        <v>11</v>
      </c>
      <c r="M9" s="2">
        <v>5</v>
      </c>
      <c r="R9" t="s">
        <v>12</v>
      </c>
      <c r="S9">
        <f>SUM(C10,H110,H100,H80,H70,H60,H50,M20,M30,M40,M50)</f>
        <v>0</v>
      </c>
    </row>
    <row r="10" spans="1:25" x14ac:dyDescent="0.4">
      <c r="B10" s="2" t="s">
        <v>12</v>
      </c>
      <c r="C10" s="2">
        <v>0</v>
      </c>
      <c r="G10" s="2" t="s">
        <v>12</v>
      </c>
      <c r="H10" s="2">
        <v>0</v>
      </c>
      <c r="L10" s="2" t="s">
        <v>12</v>
      </c>
      <c r="M10" s="2">
        <v>0</v>
      </c>
      <c r="S10">
        <f>SUM(S1:S9)</f>
        <v>36559</v>
      </c>
    </row>
    <row r="11" spans="1:25" x14ac:dyDescent="0.4">
      <c r="A11" s="1">
        <v>201906</v>
      </c>
      <c r="B11" s="2" t="s">
        <v>1</v>
      </c>
      <c r="C11" s="2">
        <v>0</v>
      </c>
      <c r="D11" s="2" t="s">
        <v>2</v>
      </c>
      <c r="E11" s="2">
        <v>33</v>
      </c>
      <c r="F11" s="1">
        <v>202002</v>
      </c>
      <c r="G11" s="2" t="s">
        <v>1</v>
      </c>
      <c r="H11" s="2">
        <v>0</v>
      </c>
      <c r="I11" s="2" t="s">
        <v>2</v>
      </c>
      <c r="J11" s="2">
        <v>173</v>
      </c>
      <c r="K11" s="1">
        <v>202102</v>
      </c>
      <c r="L11" s="2" t="s">
        <v>1</v>
      </c>
      <c r="M11" s="2">
        <v>0</v>
      </c>
      <c r="N11" s="2" t="s">
        <v>2</v>
      </c>
      <c r="O11" s="2">
        <v>1701</v>
      </c>
    </row>
    <row r="12" spans="1:25" x14ac:dyDescent="0.4">
      <c r="A12">
        <v>62</v>
      </c>
      <c r="B12" s="2" t="s">
        <v>3</v>
      </c>
      <c r="C12" s="2">
        <v>0</v>
      </c>
      <c r="D12" s="2" t="s">
        <v>4</v>
      </c>
      <c r="E12" s="2">
        <v>29</v>
      </c>
      <c r="F12">
        <v>337</v>
      </c>
      <c r="G12" s="2" t="s">
        <v>3</v>
      </c>
      <c r="H12" s="2">
        <v>3</v>
      </c>
      <c r="I12" s="2" t="s">
        <v>4</v>
      </c>
      <c r="J12" s="2">
        <v>164</v>
      </c>
      <c r="K12">
        <v>3052</v>
      </c>
      <c r="L12" s="2" t="s">
        <v>3</v>
      </c>
      <c r="M12" s="2">
        <v>15</v>
      </c>
      <c r="N12" s="2" t="s">
        <v>4</v>
      </c>
      <c r="O12" s="2">
        <v>1351</v>
      </c>
    </row>
    <row r="13" spans="1:25" x14ac:dyDescent="0.4">
      <c r="A13">
        <f>SUM(C11:C19)</f>
        <v>62</v>
      </c>
      <c r="B13" s="2" t="s">
        <v>5</v>
      </c>
      <c r="C13" s="2">
        <v>51</v>
      </c>
      <c r="F13">
        <f>SUM(H11:H19)</f>
        <v>337</v>
      </c>
      <c r="G13" s="2" t="s">
        <v>5</v>
      </c>
      <c r="H13" s="2">
        <v>60</v>
      </c>
      <c r="K13">
        <f>SUM(M11:M20)</f>
        <v>3052</v>
      </c>
      <c r="L13" s="2" t="s">
        <v>5</v>
      </c>
      <c r="M13" s="2">
        <v>586</v>
      </c>
      <c r="O13">
        <f>SUM(O11:O12)</f>
        <v>3052</v>
      </c>
    </row>
    <row r="14" spans="1:25" x14ac:dyDescent="0.4">
      <c r="B14" s="2" t="s">
        <v>6</v>
      </c>
      <c r="C14" s="2">
        <v>8</v>
      </c>
      <c r="G14" s="2" t="s">
        <v>6</v>
      </c>
      <c r="H14" s="2">
        <v>68</v>
      </c>
      <c r="L14" s="2" t="s">
        <v>6</v>
      </c>
      <c r="M14" s="2">
        <v>570</v>
      </c>
    </row>
    <row r="15" spans="1:25" x14ac:dyDescent="0.4">
      <c r="B15" s="2" t="s">
        <v>7</v>
      </c>
      <c r="C15" s="2">
        <v>2</v>
      </c>
      <c r="G15" s="2" t="s">
        <v>7</v>
      </c>
      <c r="H15" s="2">
        <v>106</v>
      </c>
      <c r="L15" s="2" t="s">
        <v>7</v>
      </c>
      <c r="M15" s="2">
        <v>734</v>
      </c>
    </row>
    <row r="16" spans="1:25" x14ac:dyDescent="0.4">
      <c r="B16" s="2" t="s">
        <v>8</v>
      </c>
      <c r="C16" s="2">
        <v>1</v>
      </c>
      <c r="G16" s="2" t="s">
        <v>8</v>
      </c>
      <c r="H16" s="2">
        <v>83</v>
      </c>
      <c r="L16" s="2" t="s">
        <v>8</v>
      </c>
      <c r="M16" s="2">
        <v>755</v>
      </c>
    </row>
    <row r="17" spans="1:15" x14ac:dyDescent="0.4">
      <c r="B17" s="2" t="s">
        <v>9</v>
      </c>
      <c r="C17" s="2">
        <v>0</v>
      </c>
      <c r="G17" s="2" t="s">
        <v>9</v>
      </c>
      <c r="H17" s="2">
        <v>16</v>
      </c>
      <c r="L17" s="2" t="s">
        <v>9</v>
      </c>
      <c r="M17" s="2">
        <v>314</v>
      </c>
    </row>
    <row r="18" spans="1:15" x14ac:dyDescent="0.4">
      <c r="B18" s="2" t="s">
        <v>10</v>
      </c>
      <c r="C18" s="2">
        <v>0</v>
      </c>
      <c r="G18" s="2" t="s">
        <v>10</v>
      </c>
      <c r="H18" s="2">
        <v>1</v>
      </c>
      <c r="L18" s="2" t="s">
        <v>10</v>
      </c>
      <c r="M18" s="2">
        <v>60</v>
      </c>
    </row>
    <row r="19" spans="1:15" x14ac:dyDescent="0.4">
      <c r="B19" s="2" t="s">
        <v>11</v>
      </c>
      <c r="C19" s="2">
        <v>0</v>
      </c>
      <c r="G19" s="2" t="s">
        <v>11</v>
      </c>
      <c r="H19" s="2">
        <v>0</v>
      </c>
      <c r="L19" s="2" t="s">
        <v>11</v>
      </c>
      <c r="M19" s="2">
        <v>18</v>
      </c>
    </row>
    <row r="20" spans="1:15" x14ac:dyDescent="0.4">
      <c r="B20" s="2" t="s">
        <v>12</v>
      </c>
      <c r="C20" s="2">
        <v>0</v>
      </c>
      <c r="G20" s="2" t="s">
        <v>12</v>
      </c>
      <c r="H20" s="2">
        <v>0</v>
      </c>
      <c r="L20" s="2" t="s">
        <v>12</v>
      </c>
      <c r="M20" s="2">
        <v>0</v>
      </c>
    </row>
    <row r="21" spans="1:15" x14ac:dyDescent="0.4">
      <c r="A21" s="1">
        <v>201907</v>
      </c>
      <c r="B21" s="2" t="s">
        <v>1</v>
      </c>
      <c r="C21" s="2">
        <v>0</v>
      </c>
      <c r="D21" s="2" t="s">
        <v>2</v>
      </c>
      <c r="E21" s="2">
        <v>41</v>
      </c>
      <c r="F21" s="1">
        <v>202003</v>
      </c>
      <c r="G21" s="2" t="s">
        <v>1</v>
      </c>
      <c r="H21" s="2">
        <v>0</v>
      </c>
      <c r="I21" s="2" t="s">
        <v>2</v>
      </c>
      <c r="J21" s="2">
        <v>242</v>
      </c>
      <c r="K21" s="1">
        <v>202103</v>
      </c>
      <c r="L21" s="2" t="s">
        <v>1</v>
      </c>
      <c r="M21" s="2">
        <v>0</v>
      </c>
      <c r="N21" s="2" t="s">
        <v>2</v>
      </c>
      <c r="O21" s="2">
        <v>1715</v>
      </c>
    </row>
    <row r="22" spans="1:15" x14ac:dyDescent="0.4">
      <c r="A22">
        <v>70</v>
      </c>
      <c r="B22" s="2" t="s">
        <v>3</v>
      </c>
      <c r="C22" s="2">
        <v>0</v>
      </c>
      <c r="D22" s="2" t="s">
        <v>4</v>
      </c>
      <c r="E22" s="2">
        <v>29</v>
      </c>
      <c r="F22">
        <v>456</v>
      </c>
      <c r="G22" s="2" t="s">
        <v>3</v>
      </c>
      <c r="H22" s="2">
        <v>3</v>
      </c>
      <c r="I22" s="2" t="s">
        <v>4</v>
      </c>
      <c r="J22" s="2">
        <v>214</v>
      </c>
      <c r="K22">
        <v>3031</v>
      </c>
      <c r="L22" s="2" t="s">
        <v>3</v>
      </c>
      <c r="M22" s="2">
        <v>27</v>
      </c>
      <c r="N22" s="2" t="s">
        <v>4</v>
      </c>
      <c r="O22" s="2">
        <v>1316</v>
      </c>
    </row>
    <row r="23" spans="1:15" x14ac:dyDescent="0.4">
      <c r="B23" s="2" t="s">
        <v>5</v>
      </c>
      <c r="C23" s="2">
        <v>58</v>
      </c>
      <c r="F23">
        <f>SUM(H21:H29)</f>
        <v>456</v>
      </c>
      <c r="G23" s="2" t="s">
        <v>5</v>
      </c>
      <c r="H23" s="2">
        <v>70</v>
      </c>
      <c r="J23">
        <f>SUM(J21,J22)</f>
        <v>456</v>
      </c>
      <c r="K23">
        <f>SUM(M21:M30)</f>
        <v>3031</v>
      </c>
      <c r="L23" s="2" t="s">
        <v>5</v>
      </c>
      <c r="M23" s="2">
        <v>553</v>
      </c>
      <c r="O23">
        <f>SUM(O21:O22)</f>
        <v>3031</v>
      </c>
    </row>
    <row r="24" spans="1:15" x14ac:dyDescent="0.4">
      <c r="B24" s="2" t="s">
        <v>6</v>
      </c>
      <c r="C24" s="2">
        <v>8</v>
      </c>
      <c r="G24" s="2" t="s">
        <v>6</v>
      </c>
      <c r="H24" s="2">
        <v>102</v>
      </c>
      <c r="L24" s="2" t="s">
        <v>6</v>
      </c>
      <c r="M24" s="2">
        <v>547</v>
      </c>
    </row>
    <row r="25" spans="1:15" x14ac:dyDescent="0.4">
      <c r="B25" s="2" t="s">
        <v>7</v>
      </c>
      <c r="C25" s="2">
        <v>4</v>
      </c>
      <c r="G25" s="2" t="s">
        <v>7</v>
      </c>
      <c r="H25" s="2">
        <v>139</v>
      </c>
      <c r="L25" s="2" t="s">
        <v>7</v>
      </c>
      <c r="M25" s="2">
        <v>737</v>
      </c>
    </row>
    <row r="26" spans="1:15" x14ac:dyDescent="0.4">
      <c r="B26" s="2" t="s">
        <v>8</v>
      </c>
      <c r="C26" s="2">
        <v>0</v>
      </c>
      <c r="G26" s="2" t="s">
        <v>8</v>
      </c>
      <c r="H26" s="2">
        <v>117</v>
      </c>
      <c r="L26" s="2" t="s">
        <v>8</v>
      </c>
      <c r="M26" s="2">
        <v>774</v>
      </c>
    </row>
    <row r="27" spans="1:15" x14ac:dyDescent="0.4">
      <c r="B27" s="2" t="s">
        <v>9</v>
      </c>
      <c r="C27" s="2">
        <v>0</v>
      </c>
      <c r="G27" s="2" t="s">
        <v>9</v>
      </c>
      <c r="H27" s="2">
        <v>23</v>
      </c>
      <c r="L27" s="2" t="s">
        <v>9</v>
      </c>
      <c r="M27" s="2">
        <v>319</v>
      </c>
    </row>
    <row r="28" spans="1:15" x14ac:dyDescent="0.4">
      <c r="B28" s="2" t="s">
        <v>10</v>
      </c>
      <c r="C28" s="2">
        <v>0</v>
      </c>
      <c r="G28" s="2" t="s">
        <v>10</v>
      </c>
      <c r="H28" s="2">
        <v>2</v>
      </c>
      <c r="L28" s="2" t="s">
        <v>10</v>
      </c>
      <c r="M28" s="2">
        <v>55</v>
      </c>
    </row>
    <row r="29" spans="1:15" x14ac:dyDescent="0.4">
      <c r="B29" s="2" t="s">
        <v>11</v>
      </c>
      <c r="C29" s="2">
        <v>0</v>
      </c>
      <c r="G29" s="2" t="s">
        <v>11</v>
      </c>
      <c r="H29" s="2">
        <v>0</v>
      </c>
      <c r="L29" s="2" t="s">
        <v>11</v>
      </c>
      <c r="M29" s="2">
        <v>19</v>
      </c>
    </row>
    <row r="30" spans="1:15" x14ac:dyDescent="0.4">
      <c r="B30" s="2" t="s">
        <v>12</v>
      </c>
      <c r="C30" s="2">
        <v>0</v>
      </c>
      <c r="G30" s="2" t="s">
        <v>12</v>
      </c>
      <c r="H30" s="2">
        <v>0</v>
      </c>
      <c r="L30" s="2" t="s">
        <v>12</v>
      </c>
      <c r="M30" s="2">
        <v>0</v>
      </c>
    </row>
    <row r="31" spans="1:15" x14ac:dyDescent="0.4">
      <c r="A31" s="1">
        <v>201908</v>
      </c>
      <c r="B31" s="2" t="s">
        <v>1</v>
      </c>
      <c r="C31" s="2">
        <v>0</v>
      </c>
      <c r="D31" s="2" t="s">
        <v>2</v>
      </c>
      <c r="E31" s="2">
        <v>43</v>
      </c>
      <c r="F31" s="1">
        <v>202004</v>
      </c>
      <c r="G31" s="2" t="s">
        <v>1</v>
      </c>
      <c r="H31" s="2">
        <v>0</v>
      </c>
      <c r="I31" s="2" t="s">
        <v>2</v>
      </c>
      <c r="J31" s="2">
        <v>684</v>
      </c>
      <c r="K31" s="1">
        <v>202104</v>
      </c>
      <c r="L31" s="2" t="s">
        <v>1</v>
      </c>
      <c r="M31" s="2">
        <v>0</v>
      </c>
      <c r="N31" s="2" t="s">
        <v>2</v>
      </c>
      <c r="O31" s="2">
        <v>1303</v>
      </c>
    </row>
    <row r="32" spans="1:15" x14ac:dyDescent="0.4">
      <c r="A32">
        <v>72</v>
      </c>
      <c r="B32" s="2" t="s">
        <v>3</v>
      </c>
      <c r="C32" s="2">
        <v>0</v>
      </c>
      <c r="D32" s="2" t="s">
        <v>4</v>
      </c>
      <c r="E32" s="2">
        <v>29</v>
      </c>
      <c r="F32">
        <v>1276</v>
      </c>
      <c r="G32" s="2" t="s">
        <v>3</v>
      </c>
      <c r="H32" s="2">
        <v>4</v>
      </c>
      <c r="I32" s="2" t="s">
        <v>4</v>
      </c>
      <c r="J32" s="2">
        <v>592</v>
      </c>
      <c r="K32">
        <v>2328</v>
      </c>
      <c r="L32" s="2" t="s">
        <v>3</v>
      </c>
      <c r="M32" s="2">
        <v>17</v>
      </c>
      <c r="N32" s="2" t="s">
        <v>4</v>
      </c>
      <c r="O32" s="2">
        <v>1025</v>
      </c>
    </row>
    <row r="33" spans="1:15" x14ac:dyDescent="0.4">
      <c r="A33">
        <f>SUM(C31:C39)</f>
        <v>72</v>
      </c>
      <c r="B33" s="2" t="s">
        <v>5</v>
      </c>
      <c r="C33" s="2">
        <v>66</v>
      </c>
      <c r="F33">
        <f>SUM(H31:H40)</f>
        <v>1276</v>
      </c>
      <c r="G33" s="2" t="s">
        <v>5</v>
      </c>
      <c r="H33" s="2">
        <v>283</v>
      </c>
      <c r="J33">
        <f>SUM(J31,J32)</f>
        <v>1276</v>
      </c>
      <c r="K33">
        <f>SUM(M31:M40)</f>
        <v>2328</v>
      </c>
      <c r="L33" s="2" t="s">
        <v>5</v>
      </c>
      <c r="M33" s="2">
        <v>450</v>
      </c>
      <c r="O33">
        <f>SUM(O31:O32)</f>
        <v>2328</v>
      </c>
    </row>
    <row r="34" spans="1:15" x14ac:dyDescent="0.4">
      <c r="B34" s="2" t="s">
        <v>6</v>
      </c>
      <c r="C34" s="2">
        <v>3</v>
      </c>
      <c r="G34" s="2" t="s">
        <v>6</v>
      </c>
      <c r="H34" s="2">
        <v>274</v>
      </c>
      <c r="L34" s="2" t="s">
        <v>6</v>
      </c>
      <c r="M34" s="2">
        <v>421</v>
      </c>
    </row>
    <row r="35" spans="1:15" x14ac:dyDescent="0.4">
      <c r="B35" s="2" t="s">
        <v>7</v>
      </c>
      <c r="C35" s="2">
        <v>3</v>
      </c>
      <c r="G35" s="2" t="s">
        <v>7</v>
      </c>
      <c r="H35" s="2">
        <v>298</v>
      </c>
      <c r="L35" s="2" t="s">
        <v>7</v>
      </c>
      <c r="M35" s="2">
        <v>569</v>
      </c>
    </row>
    <row r="36" spans="1:15" x14ac:dyDescent="0.4">
      <c r="B36" s="2" t="s">
        <v>8</v>
      </c>
      <c r="C36" s="2">
        <v>0</v>
      </c>
      <c r="G36" s="2" t="s">
        <v>8</v>
      </c>
      <c r="H36" s="2">
        <v>309</v>
      </c>
      <c r="L36" s="2" t="s">
        <v>8</v>
      </c>
      <c r="M36" s="2">
        <v>587</v>
      </c>
    </row>
    <row r="37" spans="1:15" x14ac:dyDescent="0.4">
      <c r="B37" s="2" t="s">
        <v>9</v>
      </c>
      <c r="C37" s="2">
        <v>0</v>
      </c>
      <c r="G37" s="2" t="s">
        <v>9</v>
      </c>
      <c r="H37" s="2">
        <v>93</v>
      </c>
      <c r="L37" s="2" t="s">
        <v>9</v>
      </c>
      <c r="M37" s="2">
        <v>236</v>
      </c>
    </row>
    <row r="38" spans="1:15" x14ac:dyDescent="0.4">
      <c r="B38" s="2" t="s">
        <v>10</v>
      </c>
      <c r="C38" s="2">
        <v>0</v>
      </c>
      <c r="G38" s="2" t="s">
        <v>10</v>
      </c>
      <c r="H38" s="2">
        <v>11</v>
      </c>
      <c r="L38" s="2" t="s">
        <v>10</v>
      </c>
      <c r="M38" s="2">
        <v>39</v>
      </c>
    </row>
    <row r="39" spans="1:15" x14ac:dyDescent="0.4">
      <c r="B39" s="2" t="s">
        <v>11</v>
      </c>
      <c r="C39" s="2">
        <v>0</v>
      </c>
      <c r="G39" s="2" t="s">
        <v>11</v>
      </c>
      <c r="H39" s="2">
        <v>4</v>
      </c>
      <c r="L39" s="2" t="s">
        <v>11</v>
      </c>
      <c r="M39" s="2">
        <v>9</v>
      </c>
    </row>
    <row r="40" spans="1:15" x14ac:dyDescent="0.4">
      <c r="B40" s="2" t="s">
        <v>12</v>
      </c>
      <c r="C40" s="2">
        <v>0</v>
      </c>
      <c r="G40" s="2" t="s">
        <v>12</v>
      </c>
      <c r="H40" s="2">
        <v>0</v>
      </c>
      <c r="L40" s="2" t="s">
        <v>12</v>
      </c>
      <c r="M40" s="2">
        <v>0</v>
      </c>
    </row>
    <row r="41" spans="1:15" x14ac:dyDescent="0.4">
      <c r="A41" s="1">
        <v>201909</v>
      </c>
      <c r="B41" s="2" t="s">
        <v>1</v>
      </c>
      <c r="C41" s="2">
        <v>0</v>
      </c>
      <c r="D41" s="2" t="s">
        <v>2</v>
      </c>
      <c r="E41" s="2">
        <v>34</v>
      </c>
      <c r="F41" s="1">
        <v>202005</v>
      </c>
      <c r="G41" s="2" t="s">
        <v>1</v>
      </c>
      <c r="H41" s="2">
        <v>0</v>
      </c>
      <c r="I41" s="2" t="s">
        <v>2</v>
      </c>
      <c r="J41" s="2">
        <v>2345</v>
      </c>
      <c r="K41" s="1">
        <v>202105</v>
      </c>
      <c r="L41" s="2" t="s">
        <v>1</v>
      </c>
      <c r="M41" s="2">
        <v>0</v>
      </c>
      <c r="N41" s="2" t="s">
        <v>2</v>
      </c>
      <c r="O41" s="2">
        <v>1071</v>
      </c>
    </row>
    <row r="42" spans="1:15" x14ac:dyDescent="0.4">
      <c r="A42">
        <v>56</v>
      </c>
      <c r="B42" s="2" t="s">
        <v>3</v>
      </c>
      <c r="C42" s="2">
        <v>0</v>
      </c>
      <c r="D42" s="2" t="s">
        <v>4</v>
      </c>
      <c r="E42" s="2">
        <v>22</v>
      </c>
      <c r="F42">
        <v>4000</v>
      </c>
      <c r="G42" s="2" t="s">
        <v>3</v>
      </c>
      <c r="H42" s="2">
        <v>15</v>
      </c>
      <c r="I42" s="2" t="s">
        <v>4</v>
      </c>
      <c r="J42" s="2">
        <v>1655</v>
      </c>
      <c r="K42">
        <v>1943</v>
      </c>
      <c r="L42" s="2" t="s">
        <v>3</v>
      </c>
      <c r="M42" s="2">
        <v>17</v>
      </c>
      <c r="N42" s="2" t="s">
        <v>4</v>
      </c>
      <c r="O42" s="2">
        <v>872</v>
      </c>
    </row>
    <row r="43" spans="1:15" x14ac:dyDescent="0.4">
      <c r="A43">
        <f>SUM(C41:C49)</f>
        <v>56</v>
      </c>
      <c r="B43" s="2" t="s">
        <v>5</v>
      </c>
      <c r="C43" s="2">
        <v>46</v>
      </c>
      <c r="F43">
        <f>SUM(H41:H50)</f>
        <v>4000</v>
      </c>
      <c r="G43" s="2" t="s">
        <v>5</v>
      </c>
      <c r="H43" s="2">
        <v>630</v>
      </c>
      <c r="J43">
        <f>SUM(J41,J42)</f>
        <v>4000</v>
      </c>
      <c r="K43">
        <f>SUM(M41:M50)</f>
        <v>1943</v>
      </c>
      <c r="L43" s="2" t="s">
        <v>5</v>
      </c>
      <c r="M43" s="2">
        <v>361</v>
      </c>
      <c r="O43">
        <f>SUM(O41:O42)</f>
        <v>1943</v>
      </c>
    </row>
    <row r="44" spans="1:15" x14ac:dyDescent="0.4">
      <c r="B44" s="2" t="s">
        <v>6</v>
      </c>
      <c r="C44" s="2">
        <v>6</v>
      </c>
      <c r="G44" s="2" t="s">
        <v>6</v>
      </c>
      <c r="H44" s="2">
        <f>601 + 222</f>
        <v>823</v>
      </c>
      <c r="L44" s="2" t="s">
        <v>6</v>
      </c>
      <c r="M44" s="2">
        <v>350</v>
      </c>
    </row>
    <row r="45" spans="1:15" x14ac:dyDescent="0.4">
      <c r="B45" s="2" t="s">
        <v>7</v>
      </c>
      <c r="C45" s="2">
        <v>3</v>
      </c>
      <c r="G45" s="2" t="s">
        <v>7</v>
      </c>
      <c r="H45" s="2">
        <v>1026</v>
      </c>
      <c r="L45" s="2" t="s">
        <v>7</v>
      </c>
      <c r="M45" s="2">
        <v>480</v>
      </c>
    </row>
    <row r="46" spans="1:15" x14ac:dyDescent="0.4">
      <c r="B46" s="2" t="s">
        <v>8</v>
      </c>
      <c r="C46" s="2">
        <v>1</v>
      </c>
      <c r="G46" s="2" t="s">
        <v>8</v>
      </c>
      <c r="H46" s="2">
        <f>750 + 236</f>
        <v>986</v>
      </c>
      <c r="L46" s="2" t="s">
        <v>8</v>
      </c>
      <c r="M46" s="2">
        <v>519</v>
      </c>
    </row>
    <row r="47" spans="1:15" x14ac:dyDescent="0.4">
      <c r="B47" s="2" t="s">
        <v>9</v>
      </c>
      <c r="C47" s="2">
        <v>0</v>
      </c>
      <c r="G47" s="2" t="s">
        <v>9</v>
      </c>
      <c r="H47" s="2">
        <f>271 + 160</f>
        <v>431</v>
      </c>
      <c r="L47" s="2" t="s">
        <v>9</v>
      </c>
      <c r="M47" s="2">
        <v>186</v>
      </c>
    </row>
    <row r="48" spans="1:15" x14ac:dyDescent="0.4">
      <c r="B48" s="2" t="s">
        <v>10</v>
      </c>
      <c r="C48" s="2">
        <v>0</v>
      </c>
      <c r="G48" s="2" t="s">
        <v>10</v>
      </c>
      <c r="H48" s="2">
        <f>45 + 26</f>
        <v>71</v>
      </c>
      <c r="L48" s="2" t="s">
        <v>10</v>
      </c>
      <c r="M48" s="2">
        <v>26</v>
      </c>
    </row>
    <row r="49" spans="1:15" x14ac:dyDescent="0.4">
      <c r="B49" s="2" t="s">
        <v>11</v>
      </c>
      <c r="C49" s="2">
        <v>0</v>
      </c>
      <c r="G49" s="2" t="s">
        <v>11</v>
      </c>
      <c r="H49" s="2">
        <v>18</v>
      </c>
      <c r="L49" s="2" t="s">
        <v>11</v>
      </c>
      <c r="M49" s="2">
        <v>4</v>
      </c>
    </row>
    <row r="50" spans="1:15" x14ac:dyDescent="0.4">
      <c r="B50" s="2" t="s">
        <v>12</v>
      </c>
      <c r="C50" s="2">
        <v>0</v>
      </c>
      <c r="G50" s="2" t="s">
        <v>12</v>
      </c>
      <c r="H50" s="2">
        <v>0</v>
      </c>
      <c r="L50" s="2" t="s">
        <v>12</v>
      </c>
      <c r="M50" s="2">
        <v>0</v>
      </c>
    </row>
    <row r="51" spans="1:15" x14ac:dyDescent="0.4">
      <c r="A51" s="1">
        <v>201910</v>
      </c>
      <c r="B51" s="2" t="s">
        <v>1</v>
      </c>
      <c r="C51" s="2">
        <v>0</v>
      </c>
      <c r="D51" s="2" t="s">
        <v>2</v>
      </c>
      <c r="E51" s="2">
        <v>46</v>
      </c>
      <c r="F51" s="1">
        <v>202006</v>
      </c>
      <c r="G51" s="2" t="s">
        <v>1</v>
      </c>
      <c r="H51" s="2">
        <v>0</v>
      </c>
      <c r="I51" s="2" t="s">
        <v>2</v>
      </c>
      <c r="J51" s="2">
        <v>2307</v>
      </c>
      <c r="K51" s="1">
        <v>202106</v>
      </c>
      <c r="L51" s="2" t="s">
        <v>1</v>
      </c>
      <c r="M51" s="2">
        <v>0</v>
      </c>
      <c r="N51" s="2" t="s">
        <v>2</v>
      </c>
      <c r="O51" s="2">
        <v>1102</v>
      </c>
    </row>
    <row r="52" spans="1:15" x14ac:dyDescent="0.4">
      <c r="A52">
        <v>79</v>
      </c>
      <c r="B52" s="2" t="s">
        <v>3</v>
      </c>
      <c r="C52" s="2">
        <v>0</v>
      </c>
      <c r="D52" s="2" t="s">
        <v>4</v>
      </c>
      <c r="E52" s="2">
        <v>33</v>
      </c>
      <c r="F52">
        <v>3924</v>
      </c>
      <c r="G52" s="2" t="s">
        <v>3</v>
      </c>
      <c r="H52" s="2">
        <v>16</v>
      </c>
      <c r="I52" s="2" t="s">
        <v>4</v>
      </c>
      <c r="J52" s="2">
        <v>1617</v>
      </c>
      <c r="K52">
        <v>1981</v>
      </c>
      <c r="L52" s="2" t="s">
        <v>3</v>
      </c>
      <c r="M52" s="2">
        <v>19</v>
      </c>
      <c r="N52" s="2" t="s">
        <v>4</v>
      </c>
      <c r="O52" s="2">
        <v>879</v>
      </c>
    </row>
    <row r="53" spans="1:15" x14ac:dyDescent="0.4">
      <c r="A53">
        <f>SUM(C51:C59)</f>
        <v>79</v>
      </c>
      <c r="B53" s="2" t="s">
        <v>5</v>
      </c>
      <c r="C53" s="2">
        <v>68</v>
      </c>
      <c r="F53">
        <f>SUM(H51:H60)</f>
        <v>3924</v>
      </c>
      <c r="G53" s="2" t="s">
        <v>5</v>
      </c>
      <c r="H53" s="2">
        <v>568</v>
      </c>
      <c r="J53">
        <f>SUM(J51:J52)</f>
        <v>3924</v>
      </c>
      <c r="K53">
        <f>SUM(M51:M60)</f>
        <v>1981</v>
      </c>
      <c r="L53" s="2" t="s">
        <v>5</v>
      </c>
      <c r="M53" s="2">
        <v>302</v>
      </c>
      <c r="O53">
        <f>SUM(O51:O52)</f>
        <v>1981</v>
      </c>
    </row>
    <row r="54" spans="1:15" x14ac:dyDescent="0.4">
      <c r="B54" s="2" t="s">
        <v>6</v>
      </c>
      <c r="C54" s="2">
        <v>7</v>
      </c>
      <c r="G54" s="2" t="s">
        <v>6</v>
      </c>
      <c r="H54" s="2">
        <v>812</v>
      </c>
      <c r="L54" s="2" t="s">
        <v>6</v>
      </c>
      <c r="M54" s="2">
        <v>367</v>
      </c>
    </row>
    <row r="55" spans="1:15" x14ac:dyDescent="0.4">
      <c r="B55" s="2" t="s">
        <v>7</v>
      </c>
      <c r="C55" s="2">
        <v>4</v>
      </c>
      <c r="G55" s="2" t="s">
        <v>7</v>
      </c>
      <c r="H55" s="2">
        <v>1019</v>
      </c>
      <c r="L55" s="2" t="s">
        <v>7</v>
      </c>
      <c r="M55" s="2">
        <v>521</v>
      </c>
    </row>
    <row r="56" spans="1:15" x14ac:dyDescent="0.4">
      <c r="B56" s="2" t="s">
        <v>8</v>
      </c>
      <c r="C56" s="2">
        <v>0</v>
      </c>
      <c r="G56" s="2" t="s">
        <v>8</v>
      </c>
      <c r="H56" s="2">
        <v>996</v>
      </c>
      <c r="L56" s="2" t="s">
        <v>8</v>
      </c>
      <c r="M56" s="2">
        <v>528</v>
      </c>
    </row>
    <row r="57" spans="1:15" x14ac:dyDescent="0.4">
      <c r="B57" s="2" t="s">
        <v>9</v>
      </c>
      <c r="C57" s="2">
        <v>0</v>
      </c>
      <c r="G57" s="2" t="s">
        <v>9</v>
      </c>
      <c r="H57" s="2">
        <v>422</v>
      </c>
      <c r="L57" s="2" t="s">
        <v>9</v>
      </c>
      <c r="M57" s="2">
        <v>208</v>
      </c>
    </row>
    <row r="58" spans="1:15" x14ac:dyDescent="0.4">
      <c r="B58" s="2" t="s">
        <v>10</v>
      </c>
      <c r="C58" s="2">
        <v>0</v>
      </c>
      <c r="G58" s="2" t="s">
        <v>10</v>
      </c>
      <c r="H58" s="2">
        <v>73</v>
      </c>
      <c r="L58" s="2" t="s">
        <v>10</v>
      </c>
      <c r="M58" s="2">
        <v>30</v>
      </c>
    </row>
    <row r="59" spans="1:15" x14ac:dyDescent="0.4">
      <c r="B59" s="2" t="s">
        <v>11</v>
      </c>
      <c r="C59" s="2">
        <v>0</v>
      </c>
      <c r="G59" s="2" t="s">
        <v>11</v>
      </c>
      <c r="H59" s="2">
        <v>18</v>
      </c>
      <c r="L59" s="2" t="s">
        <v>11</v>
      </c>
      <c r="M59" s="2">
        <v>6</v>
      </c>
    </row>
    <row r="60" spans="1:15" x14ac:dyDescent="0.4">
      <c r="B60" s="2" t="s">
        <v>12</v>
      </c>
      <c r="C60" s="2">
        <v>0</v>
      </c>
      <c r="G60" s="2" t="s">
        <v>12</v>
      </c>
      <c r="H60" s="2">
        <v>0</v>
      </c>
      <c r="L60" s="2" t="s">
        <v>12</v>
      </c>
      <c r="M60" s="2">
        <v>0</v>
      </c>
    </row>
    <row r="61" spans="1:15" x14ac:dyDescent="0.4">
      <c r="A61" s="1">
        <v>201911</v>
      </c>
      <c r="B61" s="2" t="s">
        <v>1</v>
      </c>
      <c r="C61" s="2">
        <v>0</v>
      </c>
      <c r="D61" s="2" t="s">
        <v>2</v>
      </c>
      <c r="E61" s="2">
        <v>41</v>
      </c>
      <c r="F61" s="1">
        <v>202007</v>
      </c>
      <c r="G61" s="2" t="s">
        <v>1</v>
      </c>
      <c r="H61" s="2">
        <v>0</v>
      </c>
      <c r="I61" s="2" t="s">
        <v>2</v>
      </c>
      <c r="J61" s="2">
        <v>1581</v>
      </c>
      <c r="K61" s="1">
        <v>202107</v>
      </c>
      <c r="L61" s="2" t="s">
        <v>1</v>
      </c>
      <c r="M61" s="2">
        <v>0</v>
      </c>
      <c r="N61" s="2" t="s">
        <v>2</v>
      </c>
      <c r="O61" s="2">
        <v>972</v>
      </c>
    </row>
    <row r="62" spans="1:15" x14ac:dyDescent="0.4">
      <c r="A62">
        <v>70</v>
      </c>
      <c r="B62" s="2" t="s">
        <v>3</v>
      </c>
      <c r="C62" s="2">
        <v>0</v>
      </c>
      <c r="D62" s="2" t="s">
        <v>4</v>
      </c>
      <c r="E62" s="2">
        <v>30</v>
      </c>
      <c r="F62">
        <v>2682</v>
      </c>
      <c r="G62" s="2" t="s">
        <v>3</v>
      </c>
      <c r="H62" s="2">
        <v>11</v>
      </c>
      <c r="I62" s="2" t="s">
        <v>4</v>
      </c>
      <c r="J62" s="2">
        <v>1101</v>
      </c>
      <c r="K62">
        <v>1750</v>
      </c>
      <c r="L62" s="2" t="s">
        <v>3</v>
      </c>
      <c r="M62" s="2">
        <v>23</v>
      </c>
      <c r="N62" s="2" t="s">
        <v>4</v>
      </c>
      <c r="O62" s="2">
        <v>778</v>
      </c>
    </row>
    <row r="63" spans="1:15" x14ac:dyDescent="0.4">
      <c r="A63">
        <f>SUM(C61:C69)</f>
        <v>70</v>
      </c>
      <c r="B63" s="2" t="s">
        <v>5</v>
      </c>
      <c r="C63" s="2">
        <v>60</v>
      </c>
      <c r="F63">
        <f>SUM(H61:H70)</f>
        <v>2682</v>
      </c>
      <c r="G63" s="2" t="s">
        <v>5</v>
      </c>
      <c r="H63" s="2">
        <v>400</v>
      </c>
      <c r="J63">
        <f>SUM(J61:J62)</f>
        <v>2682</v>
      </c>
      <c r="K63">
        <f>SUM(M61:M70)</f>
        <v>1750</v>
      </c>
      <c r="L63" s="2" t="s">
        <v>5</v>
      </c>
      <c r="M63" s="2">
        <v>223</v>
      </c>
      <c r="O63">
        <f>SUM(O61:O62)</f>
        <v>1750</v>
      </c>
    </row>
    <row r="64" spans="1:15" x14ac:dyDescent="0.4">
      <c r="B64" s="2" t="s">
        <v>6</v>
      </c>
      <c r="C64" s="2">
        <v>7</v>
      </c>
      <c r="G64" s="2" t="s">
        <v>6</v>
      </c>
      <c r="H64" s="2">
        <v>522</v>
      </c>
      <c r="L64" s="2" t="s">
        <v>6</v>
      </c>
      <c r="M64" s="2">
        <v>316</v>
      </c>
    </row>
    <row r="65" spans="1:13" x14ac:dyDescent="0.4">
      <c r="B65" s="2" t="s">
        <v>7</v>
      </c>
      <c r="C65" s="2">
        <v>3</v>
      </c>
      <c r="G65" s="2" t="s">
        <v>7</v>
      </c>
      <c r="H65" s="2">
        <v>687</v>
      </c>
      <c r="L65" s="2" t="s">
        <v>7</v>
      </c>
      <c r="M65" s="2">
        <v>471</v>
      </c>
    </row>
    <row r="66" spans="1:13" x14ac:dyDescent="0.4">
      <c r="B66" s="2" t="s">
        <v>8</v>
      </c>
      <c r="C66" s="2">
        <v>0</v>
      </c>
      <c r="G66" s="2" t="s">
        <v>8</v>
      </c>
      <c r="H66" s="2">
        <v>717</v>
      </c>
      <c r="L66" s="2" t="s">
        <v>8</v>
      </c>
      <c r="M66" s="2">
        <v>492</v>
      </c>
    </row>
    <row r="67" spans="1:13" x14ac:dyDescent="0.4">
      <c r="B67" s="2" t="s">
        <v>9</v>
      </c>
      <c r="C67" s="2">
        <v>0</v>
      </c>
      <c r="G67" s="2" t="s">
        <v>9</v>
      </c>
      <c r="H67" s="2">
        <v>283</v>
      </c>
      <c r="L67" s="2" t="s">
        <v>9</v>
      </c>
      <c r="M67" s="2">
        <v>193</v>
      </c>
    </row>
    <row r="68" spans="1:13" x14ac:dyDescent="0.4">
      <c r="B68" s="2" t="s">
        <v>10</v>
      </c>
      <c r="C68" s="2">
        <v>0</v>
      </c>
      <c r="G68" s="2" t="s">
        <v>10</v>
      </c>
      <c r="H68" s="2">
        <v>49</v>
      </c>
      <c r="L68" s="2" t="s">
        <v>10</v>
      </c>
      <c r="M68" s="2">
        <v>27</v>
      </c>
    </row>
    <row r="69" spans="1:13" x14ac:dyDescent="0.4">
      <c r="B69" s="2" t="s">
        <v>11</v>
      </c>
      <c r="C69" s="2">
        <v>0</v>
      </c>
      <c r="G69" s="2" t="s">
        <v>11</v>
      </c>
      <c r="H69" s="2">
        <v>13</v>
      </c>
      <c r="L69" s="2" t="s">
        <v>11</v>
      </c>
      <c r="M69" s="2">
        <v>5</v>
      </c>
    </row>
    <row r="70" spans="1:13" x14ac:dyDescent="0.4">
      <c r="B70" s="2" t="s">
        <v>12</v>
      </c>
      <c r="C70" s="2">
        <v>0</v>
      </c>
      <c r="G70" s="2" t="s">
        <v>12</v>
      </c>
      <c r="H70" s="2">
        <v>0</v>
      </c>
      <c r="L70" s="2" t="s">
        <v>12</v>
      </c>
      <c r="M70" s="2">
        <v>0</v>
      </c>
    </row>
    <row r="71" spans="1:13" x14ac:dyDescent="0.4">
      <c r="A71" s="1">
        <v>201912</v>
      </c>
      <c r="B71" s="2" t="s">
        <v>1</v>
      </c>
      <c r="C71" s="2">
        <v>0</v>
      </c>
      <c r="D71" s="2" t="s">
        <v>2</v>
      </c>
      <c r="E71" s="2">
        <v>97</v>
      </c>
      <c r="F71" s="1">
        <v>202008</v>
      </c>
      <c r="G71" s="2" t="s">
        <v>1</v>
      </c>
      <c r="H71" s="2">
        <v>0</v>
      </c>
      <c r="I71" s="2" t="s">
        <v>2</v>
      </c>
      <c r="J71" s="2">
        <v>1089</v>
      </c>
    </row>
    <row r="72" spans="1:13" x14ac:dyDescent="0.4">
      <c r="A72">
        <v>176</v>
      </c>
      <c r="B72" s="2" t="s">
        <v>3</v>
      </c>
      <c r="C72" s="2">
        <v>0</v>
      </c>
      <c r="D72" s="2" t="s">
        <v>4</v>
      </c>
      <c r="E72" s="2">
        <v>79</v>
      </c>
      <c r="F72">
        <v>1853</v>
      </c>
      <c r="G72" s="2" t="s">
        <v>3</v>
      </c>
      <c r="H72" s="2">
        <v>7</v>
      </c>
      <c r="I72" s="2" t="s">
        <v>4</v>
      </c>
      <c r="J72" s="2">
        <v>764</v>
      </c>
    </row>
    <row r="73" spans="1:13" x14ac:dyDescent="0.4">
      <c r="A73">
        <f>SUM(C71:C79)</f>
        <v>176</v>
      </c>
      <c r="B73" s="2" t="s">
        <v>5</v>
      </c>
      <c r="C73" s="2">
        <v>84</v>
      </c>
      <c r="F73">
        <f>SUM(H71:H80)</f>
        <v>1853</v>
      </c>
      <c r="G73" s="2" t="s">
        <v>5</v>
      </c>
      <c r="H73" s="2">
        <v>295</v>
      </c>
      <c r="J73">
        <f>SUM(J71:J72)</f>
        <v>1853</v>
      </c>
    </row>
    <row r="74" spans="1:13" x14ac:dyDescent="0.4">
      <c r="B74" s="2" t="s">
        <v>6</v>
      </c>
      <c r="C74" s="2">
        <v>20</v>
      </c>
      <c r="G74" s="2" t="s">
        <v>6</v>
      </c>
      <c r="H74" s="2">
        <v>345</v>
      </c>
    </row>
    <row r="75" spans="1:13" x14ac:dyDescent="0.4">
      <c r="B75" s="2" t="s">
        <v>7</v>
      </c>
      <c r="C75" s="2">
        <v>38</v>
      </c>
      <c r="G75" s="2" t="s">
        <v>7</v>
      </c>
      <c r="H75" s="2">
        <v>496</v>
      </c>
    </row>
    <row r="76" spans="1:13" x14ac:dyDescent="0.4">
      <c r="B76" s="2" t="s">
        <v>8</v>
      </c>
      <c r="C76" s="2">
        <v>30</v>
      </c>
      <c r="G76" s="2" t="s">
        <v>8</v>
      </c>
      <c r="H76" s="2">
        <v>504</v>
      </c>
    </row>
    <row r="77" spans="1:13" x14ac:dyDescent="0.4">
      <c r="B77" s="2" t="s">
        <v>9</v>
      </c>
      <c r="C77" s="2">
        <v>3</v>
      </c>
      <c r="G77" s="2" t="s">
        <v>9</v>
      </c>
      <c r="H77" s="2">
        <v>171</v>
      </c>
    </row>
    <row r="78" spans="1:13" x14ac:dyDescent="0.4">
      <c r="B78" s="2" t="s">
        <v>10</v>
      </c>
      <c r="C78" s="2">
        <v>1</v>
      </c>
      <c r="G78" s="2" t="s">
        <v>10</v>
      </c>
      <c r="H78" s="2">
        <v>28</v>
      </c>
    </row>
    <row r="79" spans="1:13" x14ac:dyDescent="0.4">
      <c r="B79" s="2" t="s">
        <v>11</v>
      </c>
      <c r="C79" s="2">
        <v>0</v>
      </c>
      <c r="G79" s="2" t="s">
        <v>11</v>
      </c>
      <c r="H79" s="2">
        <v>7</v>
      </c>
    </row>
    <row r="80" spans="1:13" x14ac:dyDescent="0.4">
      <c r="B80" s="2" t="s">
        <v>12</v>
      </c>
      <c r="C80" s="2">
        <v>0</v>
      </c>
      <c r="G80" s="2" t="s">
        <v>12</v>
      </c>
      <c r="H80" s="2">
        <v>0</v>
      </c>
    </row>
    <row r="81" spans="6:10" x14ac:dyDescent="0.4">
      <c r="F81" s="1">
        <v>202009</v>
      </c>
      <c r="G81" s="2" t="s">
        <v>1</v>
      </c>
      <c r="H81" s="2">
        <v>0</v>
      </c>
      <c r="I81" s="2" t="s">
        <v>2</v>
      </c>
      <c r="J81" s="2">
        <v>840</v>
      </c>
    </row>
    <row r="82" spans="6:10" x14ac:dyDescent="0.4">
      <c r="F82">
        <v>1442</v>
      </c>
      <c r="G82" s="2" t="s">
        <v>3</v>
      </c>
      <c r="H82" s="2">
        <v>16</v>
      </c>
      <c r="I82" s="2" t="s">
        <v>4</v>
      </c>
      <c r="J82" s="2">
        <v>602</v>
      </c>
    </row>
    <row r="83" spans="6:10" x14ac:dyDescent="0.4">
      <c r="F83">
        <f>SUM(H81:H90)</f>
        <v>1442</v>
      </c>
      <c r="G83" s="2" t="s">
        <v>5</v>
      </c>
      <c r="H83" s="2">
        <v>226</v>
      </c>
      <c r="J83">
        <f>SUM(J81:J82)</f>
        <v>1442</v>
      </c>
    </row>
    <row r="84" spans="6:10" x14ac:dyDescent="0.4">
      <c r="G84" s="2" t="s">
        <v>6</v>
      </c>
      <c r="H84" s="2">
        <v>256</v>
      </c>
    </row>
    <row r="85" spans="6:10" x14ac:dyDescent="0.4">
      <c r="G85" s="2" t="s">
        <v>7</v>
      </c>
      <c r="H85" s="2">
        <v>368</v>
      </c>
    </row>
    <row r="86" spans="6:10" x14ac:dyDescent="0.4">
      <c r="G86" s="2" t="s">
        <v>8</v>
      </c>
      <c r="H86" s="2">
        <v>410</v>
      </c>
    </row>
    <row r="87" spans="6:10" x14ac:dyDescent="0.4">
      <c r="G87" s="2" t="s">
        <v>9</v>
      </c>
      <c r="H87" s="2">
        <v>138</v>
      </c>
    </row>
    <row r="88" spans="6:10" x14ac:dyDescent="0.4">
      <c r="G88" s="2" t="s">
        <v>10</v>
      </c>
      <c r="H88" s="2">
        <v>24</v>
      </c>
    </row>
    <row r="89" spans="6:10" x14ac:dyDescent="0.4">
      <c r="G89" s="2" t="s">
        <v>11</v>
      </c>
      <c r="H89" s="2">
        <v>4</v>
      </c>
    </row>
    <row r="90" spans="6:10" x14ac:dyDescent="0.4">
      <c r="G90" s="2" t="s">
        <v>12</v>
      </c>
      <c r="H90" s="2">
        <v>0</v>
      </c>
    </row>
    <row r="91" spans="6:10" x14ac:dyDescent="0.4">
      <c r="F91" s="1">
        <v>202010</v>
      </c>
      <c r="G91" s="2" t="s">
        <v>1</v>
      </c>
      <c r="H91" s="2">
        <v>0</v>
      </c>
      <c r="I91" s="2" t="s">
        <v>2</v>
      </c>
      <c r="J91" s="2">
        <v>817</v>
      </c>
    </row>
    <row r="92" spans="6:10" x14ac:dyDescent="0.4">
      <c r="F92">
        <v>1402</v>
      </c>
      <c r="G92" s="2" t="s">
        <v>3</v>
      </c>
      <c r="H92" s="2">
        <v>11</v>
      </c>
      <c r="I92" s="2" t="s">
        <v>4</v>
      </c>
      <c r="J92" s="2">
        <v>585</v>
      </c>
    </row>
    <row r="93" spans="6:10" x14ac:dyDescent="0.4">
      <c r="F93">
        <f>SUM(H91:H100)</f>
        <v>1402</v>
      </c>
      <c r="G93" s="2" t="s">
        <v>5</v>
      </c>
      <c r="H93" s="2">
        <v>174</v>
      </c>
      <c r="J93">
        <f>SUM(J91:J92)</f>
        <v>1402</v>
      </c>
    </row>
    <row r="94" spans="6:10" x14ac:dyDescent="0.4">
      <c r="G94" s="2" t="s">
        <v>6</v>
      </c>
      <c r="H94" s="2">
        <v>246</v>
      </c>
    </row>
    <row r="95" spans="6:10" x14ac:dyDescent="0.4">
      <c r="G95" s="2" t="s">
        <v>7</v>
      </c>
      <c r="H95" s="2">
        <v>385</v>
      </c>
    </row>
    <row r="96" spans="6:10" x14ac:dyDescent="0.4">
      <c r="G96" s="2" t="s">
        <v>8</v>
      </c>
      <c r="H96" s="2">
        <v>428</v>
      </c>
    </row>
    <row r="97" spans="6:10" x14ac:dyDescent="0.4">
      <c r="G97" s="2" t="s">
        <v>9</v>
      </c>
      <c r="H97" s="2">
        <v>135</v>
      </c>
    </row>
    <row r="98" spans="6:10" x14ac:dyDescent="0.4">
      <c r="G98" s="2" t="s">
        <v>10</v>
      </c>
      <c r="H98" s="2">
        <v>19</v>
      </c>
    </row>
    <row r="99" spans="6:10" x14ac:dyDescent="0.4">
      <c r="G99" s="2" t="s">
        <v>11</v>
      </c>
      <c r="H99" s="2">
        <v>4</v>
      </c>
    </row>
    <row r="100" spans="6:10" x14ac:dyDescent="0.4">
      <c r="G100" s="2" t="s">
        <v>12</v>
      </c>
      <c r="H100" s="2">
        <v>0</v>
      </c>
    </row>
    <row r="101" spans="6:10" x14ac:dyDescent="0.4">
      <c r="F101" s="1">
        <v>202011</v>
      </c>
      <c r="G101" s="2" t="s">
        <v>1</v>
      </c>
      <c r="H101" s="2">
        <v>0</v>
      </c>
      <c r="I101" s="2" t="s">
        <v>2</v>
      </c>
      <c r="J101" s="2">
        <v>810</v>
      </c>
    </row>
    <row r="102" spans="6:10" x14ac:dyDescent="0.4">
      <c r="F102">
        <v>1397</v>
      </c>
      <c r="G102" s="2" t="s">
        <v>3</v>
      </c>
      <c r="H102" s="2">
        <v>14</v>
      </c>
      <c r="I102" s="2" t="s">
        <v>4</v>
      </c>
      <c r="J102" s="2">
        <v>587</v>
      </c>
    </row>
    <row r="103" spans="6:10" x14ac:dyDescent="0.4">
      <c r="F103">
        <f>SUM(H101:H110)</f>
        <v>1397</v>
      </c>
      <c r="G103" s="2" t="s">
        <v>5</v>
      </c>
      <c r="H103" s="2">
        <v>151</v>
      </c>
      <c r="J103">
        <f>SUM(J101:J102)</f>
        <v>1397</v>
      </c>
    </row>
    <row r="104" spans="6:10" x14ac:dyDescent="0.4">
      <c r="G104" s="2" t="s">
        <v>6</v>
      </c>
      <c r="H104" s="2">
        <v>254</v>
      </c>
    </row>
    <row r="105" spans="6:10" x14ac:dyDescent="0.4">
      <c r="G105" s="2" t="s">
        <v>7</v>
      </c>
      <c r="H105" s="2">
        <v>394</v>
      </c>
    </row>
    <row r="106" spans="6:10" x14ac:dyDescent="0.4">
      <c r="G106" s="2" t="s">
        <v>8</v>
      </c>
      <c r="H106" s="2">
        <v>416</v>
      </c>
    </row>
    <row r="107" spans="6:10" x14ac:dyDescent="0.4">
      <c r="G107" s="2" t="s">
        <v>9</v>
      </c>
      <c r="H107" s="2">
        <v>142</v>
      </c>
    </row>
    <row r="108" spans="6:10" x14ac:dyDescent="0.4">
      <c r="G108" s="2" t="s">
        <v>10</v>
      </c>
      <c r="H108" s="2">
        <v>23</v>
      </c>
    </row>
    <row r="109" spans="6:10" x14ac:dyDescent="0.4">
      <c r="G109" s="2" t="s">
        <v>11</v>
      </c>
      <c r="H109" s="2">
        <v>3</v>
      </c>
    </row>
    <row r="110" spans="6:10" x14ac:dyDescent="0.4">
      <c r="G110" s="2" t="s">
        <v>12</v>
      </c>
      <c r="H110" s="2">
        <v>0</v>
      </c>
    </row>
    <row r="111" spans="6:10" x14ac:dyDescent="0.4">
      <c r="F111" s="1">
        <v>202012</v>
      </c>
      <c r="G111" s="2" t="s">
        <v>1</v>
      </c>
      <c r="H111" s="2">
        <v>0</v>
      </c>
      <c r="I111" s="2" t="s">
        <v>2</v>
      </c>
      <c r="J111" s="2">
        <v>860</v>
      </c>
    </row>
    <row r="112" spans="6:10" x14ac:dyDescent="0.4">
      <c r="F112">
        <v>1552</v>
      </c>
      <c r="G112" s="2" t="s">
        <v>3</v>
      </c>
      <c r="H112" s="2">
        <v>12</v>
      </c>
      <c r="I112" s="2" t="s">
        <v>4</v>
      </c>
      <c r="J112" s="2">
        <v>692</v>
      </c>
    </row>
    <row r="113" spans="6:10" x14ac:dyDescent="0.4">
      <c r="F113">
        <f>SUM(H111:H120)</f>
        <v>1552</v>
      </c>
      <c r="G113" s="2" t="s">
        <v>5</v>
      </c>
      <c r="H113" s="2">
        <v>235</v>
      </c>
      <c r="J113">
        <f>SUM(J111:J112)</f>
        <v>1552</v>
      </c>
    </row>
    <row r="114" spans="6:10" x14ac:dyDescent="0.4">
      <c r="G114" s="2" t="s">
        <v>6</v>
      </c>
      <c r="H114" s="2">
        <v>267</v>
      </c>
    </row>
    <row r="115" spans="6:10" x14ac:dyDescent="0.4">
      <c r="G115" s="2" t="s">
        <v>7</v>
      </c>
      <c r="H115" s="2">
        <v>394</v>
      </c>
    </row>
    <row r="116" spans="6:10" x14ac:dyDescent="0.4">
      <c r="G116" s="2" t="s">
        <v>8</v>
      </c>
      <c r="H116" s="2">
        <v>455</v>
      </c>
    </row>
    <row r="117" spans="6:10" x14ac:dyDescent="0.4">
      <c r="G117" s="2" t="s">
        <v>9</v>
      </c>
      <c r="H117" s="2">
        <v>157</v>
      </c>
    </row>
    <row r="118" spans="6:10" x14ac:dyDescent="0.4">
      <c r="G118" s="2" t="s">
        <v>10</v>
      </c>
      <c r="H118" s="2">
        <v>27</v>
      </c>
    </row>
    <row r="119" spans="6:10" x14ac:dyDescent="0.4">
      <c r="G119" s="2" t="s">
        <v>11</v>
      </c>
      <c r="H119" s="2">
        <v>5</v>
      </c>
    </row>
    <row r="120" spans="6:10" x14ac:dyDescent="0.4">
      <c r="G120" s="2" t="s">
        <v>12</v>
      </c>
      <c r="H120" s="2">
        <v>0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F39C6-7ED3-46A2-9F96-1CEB1834878B}">
  <dimension ref="A1:Y120"/>
  <sheetViews>
    <sheetView topLeftCell="E1" workbookViewId="0">
      <selection activeCell="Y3" sqref="Y3"/>
    </sheetView>
  </sheetViews>
  <sheetFormatPr defaultRowHeight="17.399999999999999" x14ac:dyDescent="0.4"/>
  <sheetData>
    <row r="1" spans="1:25" x14ac:dyDescent="0.4">
      <c r="A1" s="1">
        <v>201905</v>
      </c>
      <c r="B1" s="2" t="s">
        <v>1</v>
      </c>
      <c r="C1" s="2">
        <v>0</v>
      </c>
      <c r="D1" s="2" t="s">
        <v>2</v>
      </c>
      <c r="E1" s="2">
        <v>23</v>
      </c>
      <c r="F1" s="1">
        <v>202001</v>
      </c>
      <c r="G1" s="2" t="s">
        <v>1</v>
      </c>
      <c r="H1" s="2">
        <v>0</v>
      </c>
      <c r="I1" s="2" t="s">
        <v>2</v>
      </c>
      <c r="J1" s="2">
        <v>37</v>
      </c>
      <c r="K1" s="1">
        <v>202101</v>
      </c>
      <c r="L1" s="2" t="s">
        <v>1</v>
      </c>
      <c r="M1" s="2">
        <v>0</v>
      </c>
      <c r="N1" s="2" t="s">
        <v>2</v>
      </c>
      <c r="O1" s="2">
        <v>339</v>
      </c>
      <c r="R1" t="s">
        <v>3</v>
      </c>
      <c r="S1">
        <f>SUM(C2,C12,C22,C32,C42,C52,C62,C72,H2,H12,H22,H32,H42,H52,H62,H72,H82,H92,H102,H112,M2,M12,M22,M32,M42,M52,M62)</f>
        <v>161</v>
      </c>
    </row>
    <row r="2" spans="1:25" x14ac:dyDescent="0.4">
      <c r="A2">
        <v>37</v>
      </c>
      <c r="B2" s="2" t="s">
        <v>3</v>
      </c>
      <c r="C2" s="2">
        <v>0</v>
      </c>
      <c r="D2" s="2" t="s">
        <v>4</v>
      </c>
      <c r="E2" s="2">
        <v>14</v>
      </c>
      <c r="F2">
        <v>72</v>
      </c>
      <c r="G2" s="2" t="s">
        <v>3</v>
      </c>
      <c r="H2" s="2">
        <v>1</v>
      </c>
      <c r="I2" s="2" t="s">
        <v>4</v>
      </c>
      <c r="J2" s="2">
        <v>35</v>
      </c>
      <c r="K2">
        <v>625</v>
      </c>
      <c r="L2" s="2" t="s">
        <v>3</v>
      </c>
      <c r="M2" s="2">
        <v>2</v>
      </c>
      <c r="N2" s="2" t="s">
        <v>4</v>
      </c>
      <c r="O2" s="2">
        <v>286</v>
      </c>
      <c r="R2" t="s">
        <v>5</v>
      </c>
      <c r="S2">
        <f>SUM(C3,C13,C23,C33,C43,C53,C63,C73,H3,H13,H23,H33,H43,H53,H63,H73,H82,H93,H103,H113,M3,M13,M23,M33,M43,M53,M63)</f>
        <v>4545</v>
      </c>
      <c r="U2" t="s">
        <v>26</v>
      </c>
      <c r="V2">
        <f>SUM(S1:S5)</f>
        <v>17717</v>
      </c>
      <c r="X2" t="s">
        <v>392</v>
      </c>
      <c r="Y2">
        <f>SUM(S2:S3)</f>
        <v>8023</v>
      </c>
    </row>
    <row r="3" spans="1:25" x14ac:dyDescent="0.4">
      <c r="A3">
        <f>SUM(C1:C9)</f>
        <v>37</v>
      </c>
      <c r="B3" s="2" t="s">
        <v>5</v>
      </c>
      <c r="C3" s="2">
        <v>30</v>
      </c>
      <c r="F3">
        <f>SUM(H1:H9)</f>
        <v>72</v>
      </c>
      <c r="G3" s="2" t="s">
        <v>5</v>
      </c>
      <c r="H3" s="2">
        <v>45</v>
      </c>
      <c r="K3">
        <f>SUM(M1:M10)</f>
        <v>625</v>
      </c>
      <c r="L3" s="2" t="s">
        <v>5</v>
      </c>
      <c r="M3" s="2">
        <v>136</v>
      </c>
      <c r="O3">
        <f>SUM(O1:O2)</f>
        <v>625</v>
      </c>
      <c r="R3" t="s">
        <v>6</v>
      </c>
      <c r="S3">
        <f>SUM(C4,C14,C24,C34,C44,C54,C64,C74,H4,H14,H24,H34,H44,H54,H64,H74,H84,H94,H104,H114,M4,M14,M24,M33,M44,M54,M64)</f>
        <v>3478</v>
      </c>
      <c r="U3" t="s">
        <v>27</v>
      </c>
      <c r="V3">
        <f>SUM(S6:S9)</f>
        <v>2399</v>
      </c>
      <c r="X3" t="s">
        <v>394</v>
      </c>
      <c r="Y3">
        <f>Y2/S10</f>
        <v>0.39883674686816467</v>
      </c>
    </row>
    <row r="4" spans="1:25" x14ac:dyDescent="0.4">
      <c r="B4" s="2" t="s">
        <v>6</v>
      </c>
      <c r="C4" s="2">
        <v>4</v>
      </c>
      <c r="G4" s="2" t="s">
        <v>6</v>
      </c>
      <c r="H4" s="2">
        <v>10</v>
      </c>
      <c r="L4" s="2" t="s">
        <v>6</v>
      </c>
      <c r="M4" s="2">
        <v>94</v>
      </c>
      <c r="R4" t="s">
        <v>7</v>
      </c>
      <c r="S4">
        <f>SUM(C5,C15,C25,C35,C45,C55,C65,C75,H5,H15,H25,H35,H45,H55,H65,H75,H85,H95,H105,H115,M5,M15,M25,M35,M45,M55,M65)</f>
        <v>4472</v>
      </c>
      <c r="U4" t="s">
        <v>28</v>
      </c>
      <c r="V4">
        <f>V3/S10</f>
        <v>0.1192583018492742</v>
      </c>
    </row>
    <row r="5" spans="1:25" x14ac:dyDescent="0.4">
      <c r="B5" s="2" t="s">
        <v>7</v>
      </c>
      <c r="C5" s="2">
        <v>2</v>
      </c>
      <c r="G5" s="2" t="s">
        <v>7</v>
      </c>
      <c r="H5" s="2">
        <v>9</v>
      </c>
      <c r="L5" s="2" t="s">
        <v>7</v>
      </c>
      <c r="M5" s="2">
        <v>149</v>
      </c>
      <c r="R5" t="s">
        <v>8</v>
      </c>
      <c r="S5">
        <f>SUM(C6,C16,C26,C36,C46,C56,C66,C76,H6,H16,H26,H36,H46,H56,H66,H76,H86,H96,H106,H116,M6,M16,M26,M36,M46,M56,M66)</f>
        <v>5061</v>
      </c>
    </row>
    <row r="6" spans="1:25" x14ac:dyDescent="0.4">
      <c r="B6" s="2" t="s">
        <v>8</v>
      </c>
      <c r="C6" s="2">
        <v>1</v>
      </c>
      <c r="G6" s="2" t="s">
        <v>8</v>
      </c>
      <c r="H6" s="2">
        <v>6</v>
      </c>
      <c r="L6" s="2" t="s">
        <v>8</v>
      </c>
      <c r="M6" s="2">
        <v>164</v>
      </c>
      <c r="R6" t="s">
        <v>9</v>
      </c>
      <c r="S6">
        <f>SUM(C7,C17,C27,C37,C47,C57,C67,C77,H7,H17,H27,H37,H47,H57,H67,H77,H87,H97,H107,H117,M7,M17,M27,M37,M47,M57,M67)</f>
        <v>2044</v>
      </c>
    </row>
    <row r="7" spans="1:25" x14ac:dyDescent="0.4">
      <c r="B7" s="2" t="s">
        <v>9</v>
      </c>
      <c r="C7" s="2">
        <v>0</v>
      </c>
      <c r="G7" s="2" t="s">
        <v>9</v>
      </c>
      <c r="H7" s="2">
        <v>0</v>
      </c>
      <c r="L7" s="2" t="s">
        <v>9</v>
      </c>
      <c r="M7" s="2">
        <v>72</v>
      </c>
      <c r="R7" t="s">
        <v>10</v>
      </c>
      <c r="S7">
        <f>SUM(C8,C18,C28,C38,C48,C58,C68,C78,H8,H18,H28,H38,H48,H58,H68,H78,H88,H98,H108,H118,M8,M18,M28,M38,M48,M58,M68)</f>
        <v>306</v>
      </c>
    </row>
    <row r="8" spans="1:25" x14ac:dyDescent="0.4">
      <c r="B8" s="2" t="s">
        <v>10</v>
      </c>
      <c r="C8" s="2">
        <v>0</v>
      </c>
      <c r="G8" s="2" t="s">
        <v>10</v>
      </c>
      <c r="H8" s="2">
        <v>1</v>
      </c>
      <c r="L8" s="2" t="s">
        <v>10</v>
      </c>
      <c r="M8" s="2">
        <v>6</v>
      </c>
      <c r="R8" t="s">
        <v>11</v>
      </c>
      <c r="S8">
        <f>SUM(C9,C19,C29,C39,C49,C59,C69,C79,H9,H19,H29,H39,H49,H59,H69,H79,H89,H99,H109,H119,M9,M19,M29,M39,M49,M59,M69)</f>
        <v>46</v>
      </c>
    </row>
    <row r="9" spans="1:25" x14ac:dyDescent="0.4">
      <c r="B9" s="2" t="s">
        <v>11</v>
      </c>
      <c r="C9" s="2">
        <v>0</v>
      </c>
      <c r="G9" s="2" t="s">
        <v>11</v>
      </c>
      <c r="H9" s="2">
        <v>0</v>
      </c>
      <c r="L9" s="2" t="s">
        <v>11</v>
      </c>
      <c r="M9" s="2">
        <v>2</v>
      </c>
      <c r="R9" t="s">
        <v>12</v>
      </c>
      <c r="S9">
        <f>SUM(C10,H110,H100,H80,H70,H60,H50,M20,M30,M40,M50)</f>
        <v>3</v>
      </c>
    </row>
    <row r="10" spans="1:25" x14ac:dyDescent="0.4">
      <c r="B10" s="2" t="s">
        <v>12</v>
      </c>
      <c r="C10" s="2">
        <v>0</v>
      </c>
      <c r="G10" s="2" t="s">
        <v>12</v>
      </c>
      <c r="H10" s="2">
        <v>0</v>
      </c>
      <c r="L10" s="2" t="s">
        <v>12</v>
      </c>
      <c r="M10" s="2">
        <v>0</v>
      </c>
      <c r="S10">
        <f>SUM(S1:S9)</f>
        <v>20116</v>
      </c>
    </row>
    <row r="11" spans="1:25" x14ac:dyDescent="0.4">
      <c r="A11" s="1">
        <v>201906</v>
      </c>
      <c r="B11" s="2" t="s">
        <v>1</v>
      </c>
      <c r="C11" s="2">
        <v>0</v>
      </c>
      <c r="D11" s="2" t="s">
        <v>2</v>
      </c>
      <c r="E11" s="2">
        <v>28</v>
      </c>
      <c r="F11" s="1">
        <v>202002</v>
      </c>
      <c r="G11" s="2" t="s">
        <v>1</v>
      </c>
      <c r="H11" s="2">
        <v>0</v>
      </c>
      <c r="I11" s="2" t="s">
        <v>2</v>
      </c>
      <c r="J11" s="2">
        <v>46</v>
      </c>
      <c r="K11" s="1">
        <v>202102</v>
      </c>
      <c r="L11" s="2" t="s">
        <v>1</v>
      </c>
      <c r="M11" s="2">
        <v>0</v>
      </c>
      <c r="N11" s="2" t="s">
        <v>2</v>
      </c>
      <c r="O11" s="2">
        <v>944</v>
      </c>
    </row>
    <row r="12" spans="1:25" x14ac:dyDescent="0.4">
      <c r="A12">
        <v>50</v>
      </c>
      <c r="B12" s="2" t="s">
        <v>3</v>
      </c>
      <c r="C12" s="2">
        <v>0</v>
      </c>
      <c r="D12" s="2" t="s">
        <v>4</v>
      </c>
      <c r="E12" s="2">
        <v>22</v>
      </c>
      <c r="F12">
        <v>76</v>
      </c>
      <c r="G12" s="2" t="s">
        <v>3</v>
      </c>
      <c r="H12" s="2">
        <v>1</v>
      </c>
      <c r="I12" s="2" t="s">
        <v>4</v>
      </c>
      <c r="J12" s="2">
        <v>30</v>
      </c>
      <c r="K12">
        <v>1771</v>
      </c>
      <c r="L12" s="2" t="s">
        <v>3</v>
      </c>
      <c r="M12" s="2">
        <v>14</v>
      </c>
      <c r="N12" s="2" t="s">
        <v>4</v>
      </c>
      <c r="O12" s="2">
        <v>827</v>
      </c>
    </row>
    <row r="13" spans="1:25" x14ac:dyDescent="0.4">
      <c r="A13">
        <f>SUM(C11:C19)</f>
        <v>50</v>
      </c>
      <c r="B13" s="2" t="s">
        <v>5</v>
      </c>
      <c r="C13" s="2">
        <v>38</v>
      </c>
      <c r="F13">
        <f>SUM(H11:H19)</f>
        <v>76</v>
      </c>
      <c r="G13" s="2" t="s">
        <v>5</v>
      </c>
      <c r="H13" s="2">
        <v>34</v>
      </c>
      <c r="K13">
        <f>SUM(M11:M20)</f>
        <v>1771</v>
      </c>
      <c r="L13" s="2" t="s">
        <v>5</v>
      </c>
      <c r="M13" s="2">
        <v>386</v>
      </c>
      <c r="O13">
        <f>SUM(O11:O12)</f>
        <v>1771</v>
      </c>
    </row>
    <row r="14" spans="1:25" x14ac:dyDescent="0.4">
      <c r="B14" s="2" t="s">
        <v>6</v>
      </c>
      <c r="C14" s="2">
        <v>7</v>
      </c>
      <c r="G14" s="2" t="s">
        <v>6</v>
      </c>
      <c r="H14" s="2">
        <v>13</v>
      </c>
      <c r="L14" s="2" t="s">
        <v>6</v>
      </c>
      <c r="M14" s="2">
        <v>308</v>
      </c>
    </row>
    <row r="15" spans="1:25" x14ac:dyDescent="0.4">
      <c r="B15" s="2" t="s">
        <v>7</v>
      </c>
      <c r="C15" s="2">
        <v>3</v>
      </c>
      <c r="G15" s="2" t="s">
        <v>7</v>
      </c>
      <c r="H15" s="2">
        <v>14</v>
      </c>
      <c r="L15" s="2" t="s">
        <v>7</v>
      </c>
      <c r="M15" s="2">
        <v>401</v>
      </c>
    </row>
    <row r="16" spans="1:25" x14ac:dyDescent="0.4">
      <c r="B16" s="2" t="s">
        <v>8</v>
      </c>
      <c r="C16" s="2">
        <v>2</v>
      </c>
      <c r="G16" s="2" t="s">
        <v>8</v>
      </c>
      <c r="H16" s="2">
        <v>14</v>
      </c>
      <c r="L16" s="2" t="s">
        <v>8</v>
      </c>
      <c r="M16" s="2">
        <v>432</v>
      </c>
    </row>
    <row r="17" spans="1:15" x14ac:dyDescent="0.4">
      <c r="B17" s="2" t="s">
        <v>9</v>
      </c>
      <c r="C17" s="2">
        <v>0</v>
      </c>
      <c r="G17" s="2" t="s">
        <v>9</v>
      </c>
      <c r="H17" s="2">
        <v>0</v>
      </c>
      <c r="L17" s="2" t="s">
        <v>9</v>
      </c>
      <c r="M17" s="2">
        <v>194</v>
      </c>
    </row>
    <row r="18" spans="1:15" x14ac:dyDescent="0.4">
      <c r="B18" s="2" t="s">
        <v>10</v>
      </c>
      <c r="C18" s="2">
        <v>0</v>
      </c>
      <c r="G18" s="2" t="s">
        <v>10</v>
      </c>
      <c r="H18" s="2">
        <v>0</v>
      </c>
      <c r="L18" s="2" t="s">
        <v>10</v>
      </c>
      <c r="M18" s="2">
        <v>31</v>
      </c>
    </row>
    <row r="19" spans="1:15" x14ac:dyDescent="0.4">
      <c r="B19" s="2" t="s">
        <v>11</v>
      </c>
      <c r="C19" s="2">
        <v>0</v>
      </c>
      <c r="G19" s="2" t="s">
        <v>11</v>
      </c>
      <c r="H19" s="2">
        <v>0</v>
      </c>
      <c r="L19" s="2" t="s">
        <v>11</v>
      </c>
      <c r="M19" s="2">
        <v>5</v>
      </c>
    </row>
    <row r="20" spans="1:15" x14ac:dyDescent="0.4">
      <c r="B20" s="2" t="s">
        <v>12</v>
      </c>
      <c r="C20" s="2">
        <v>0</v>
      </c>
      <c r="G20" s="2" t="s">
        <v>12</v>
      </c>
      <c r="H20" s="2">
        <v>0</v>
      </c>
      <c r="L20" s="2" t="s">
        <v>12</v>
      </c>
      <c r="M20" s="2">
        <v>0</v>
      </c>
    </row>
    <row r="21" spans="1:15" x14ac:dyDescent="0.4">
      <c r="A21" s="1">
        <v>201907</v>
      </c>
      <c r="B21" s="2" t="s">
        <v>1</v>
      </c>
      <c r="C21" s="2">
        <v>0</v>
      </c>
      <c r="D21" s="2" t="s">
        <v>2</v>
      </c>
      <c r="E21" s="2">
        <v>41</v>
      </c>
      <c r="F21" s="1">
        <v>202003</v>
      </c>
      <c r="G21" s="2" t="s">
        <v>1</v>
      </c>
      <c r="H21" s="2">
        <v>0</v>
      </c>
      <c r="I21" s="2" t="s">
        <v>2</v>
      </c>
      <c r="J21" s="2">
        <v>64</v>
      </c>
      <c r="K21" s="1">
        <v>202103</v>
      </c>
      <c r="L21" s="2" t="s">
        <v>1</v>
      </c>
      <c r="M21" s="2">
        <v>0</v>
      </c>
      <c r="N21" s="2" t="s">
        <v>2</v>
      </c>
      <c r="O21" s="2">
        <v>952</v>
      </c>
    </row>
    <row r="22" spans="1:15" x14ac:dyDescent="0.4">
      <c r="A22">
        <v>65</v>
      </c>
      <c r="B22" s="2" t="s">
        <v>3</v>
      </c>
      <c r="C22" s="2">
        <v>0</v>
      </c>
      <c r="D22" s="2" t="s">
        <v>4</v>
      </c>
      <c r="E22" s="2">
        <v>24</v>
      </c>
      <c r="F22">
        <v>105</v>
      </c>
      <c r="G22" s="2" t="s">
        <v>3</v>
      </c>
      <c r="H22" s="2">
        <v>1</v>
      </c>
      <c r="I22" s="2" t="s">
        <v>4</v>
      </c>
      <c r="J22" s="2">
        <v>41</v>
      </c>
      <c r="K22">
        <v>1746</v>
      </c>
      <c r="L22" s="2" t="s">
        <v>3</v>
      </c>
      <c r="M22" s="2">
        <v>27</v>
      </c>
      <c r="N22" s="2" t="s">
        <v>4</v>
      </c>
      <c r="O22" s="2">
        <v>794</v>
      </c>
    </row>
    <row r="23" spans="1:15" x14ac:dyDescent="0.4">
      <c r="B23" s="2" t="s">
        <v>5</v>
      </c>
      <c r="C23" s="2">
        <v>54</v>
      </c>
      <c r="F23">
        <f>SUM(H21:H29)</f>
        <v>105</v>
      </c>
      <c r="G23" s="2" t="s">
        <v>5</v>
      </c>
      <c r="H23" s="2">
        <v>35</v>
      </c>
      <c r="J23">
        <f>SUM(J21,J22)</f>
        <v>105</v>
      </c>
      <c r="K23">
        <f>SUM(M21:M30)</f>
        <v>1746</v>
      </c>
      <c r="L23" s="2" t="s">
        <v>5</v>
      </c>
      <c r="M23" s="2">
        <v>423</v>
      </c>
      <c r="O23">
        <f>SUM(O21:O22)</f>
        <v>1746</v>
      </c>
    </row>
    <row r="24" spans="1:15" x14ac:dyDescent="0.4">
      <c r="B24" s="2" t="s">
        <v>6</v>
      </c>
      <c r="C24" s="2">
        <v>8</v>
      </c>
      <c r="G24" s="2" t="s">
        <v>6</v>
      </c>
      <c r="H24" s="2">
        <v>19</v>
      </c>
      <c r="L24" s="2" t="s">
        <v>6</v>
      </c>
      <c r="M24" s="2">
        <v>272</v>
      </c>
    </row>
    <row r="25" spans="1:15" x14ac:dyDescent="0.4">
      <c r="B25" s="2" t="s">
        <v>7</v>
      </c>
      <c r="C25" s="2">
        <v>2</v>
      </c>
      <c r="G25" s="2" t="s">
        <v>7</v>
      </c>
      <c r="H25" s="2">
        <v>23</v>
      </c>
      <c r="L25" s="2" t="s">
        <v>7</v>
      </c>
      <c r="M25" s="2">
        <v>379</v>
      </c>
    </row>
    <row r="26" spans="1:15" x14ac:dyDescent="0.4">
      <c r="B26" s="2" t="s">
        <v>8</v>
      </c>
      <c r="C26" s="2">
        <v>1</v>
      </c>
      <c r="G26" s="2" t="s">
        <v>8</v>
      </c>
      <c r="H26" s="2">
        <v>24</v>
      </c>
      <c r="L26" s="2" t="s">
        <v>8</v>
      </c>
      <c r="M26" s="2">
        <v>429</v>
      </c>
    </row>
    <row r="27" spans="1:15" x14ac:dyDescent="0.4">
      <c r="B27" s="2" t="s">
        <v>9</v>
      </c>
      <c r="C27" s="2">
        <v>0</v>
      </c>
      <c r="G27" s="2" t="s">
        <v>9</v>
      </c>
      <c r="H27" s="2">
        <v>1</v>
      </c>
      <c r="L27" s="2" t="s">
        <v>9</v>
      </c>
      <c r="M27" s="2">
        <v>182</v>
      </c>
    </row>
    <row r="28" spans="1:15" x14ac:dyDescent="0.4">
      <c r="B28" s="2" t="s">
        <v>10</v>
      </c>
      <c r="C28" s="2">
        <v>0</v>
      </c>
      <c r="G28" s="2" t="s">
        <v>10</v>
      </c>
      <c r="H28" s="2">
        <v>2</v>
      </c>
      <c r="L28" s="2" t="s">
        <v>10</v>
      </c>
      <c r="M28" s="2">
        <v>27</v>
      </c>
    </row>
    <row r="29" spans="1:15" x14ac:dyDescent="0.4">
      <c r="B29" s="2" t="s">
        <v>11</v>
      </c>
      <c r="C29" s="2">
        <v>0</v>
      </c>
      <c r="G29" s="2" t="s">
        <v>11</v>
      </c>
      <c r="H29" s="2">
        <v>0</v>
      </c>
      <c r="L29" s="2" t="s">
        <v>11</v>
      </c>
      <c r="M29" s="2">
        <v>5</v>
      </c>
    </row>
    <row r="30" spans="1:15" x14ac:dyDescent="0.4">
      <c r="B30" s="2" t="s">
        <v>12</v>
      </c>
      <c r="C30" s="2">
        <v>0</v>
      </c>
      <c r="G30" s="2" t="s">
        <v>12</v>
      </c>
      <c r="H30" s="2">
        <v>0</v>
      </c>
      <c r="L30" s="2" t="s">
        <v>12</v>
      </c>
      <c r="M30" s="2">
        <v>2</v>
      </c>
    </row>
    <row r="31" spans="1:15" x14ac:dyDescent="0.4">
      <c r="A31" s="1">
        <v>201908</v>
      </c>
      <c r="B31" s="2" t="s">
        <v>1</v>
      </c>
      <c r="C31" s="2">
        <v>0</v>
      </c>
      <c r="D31" s="2" t="s">
        <v>2</v>
      </c>
      <c r="E31" s="2">
        <v>32</v>
      </c>
      <c r="F31" s="1">
        <v>202004</v>
      </c>
      <c r="G31" s="2" t="s">
        <v>1</v>
      </c>
      <c r="H31" s="2">
        <v>0</v>
      </c>
      <c r="I31" s="2" t="s">
        <v>2</v>
      </c>
      <c r="J31" s="2">
        <v>347</v>
      </c>
      <c r="K31" s="1">
        <v>202104</v>
      </c>
      <c r="L31" s="2" t="s">
        <v>1</v>
      </c>
      <c r="M31" s="2">
        <v>0</v>
      </c>
      <c r="N31" s="2" t="s">
        <v>2</v>
      </c>
      <c r="O31" s="2">
        <v>708</v>
      </c>
    </row>
    <row r="32" spans="1:15" x14ac:dyDescent="0.4">
      <c r="A32">
        <v>54</v>
      </c>
      <c r="B32" s="2" t="s">
        <v>3</v>
      </c>
      <c r="C32" s="2">
        <v>0</v>
      </c>
      <c r="D32" s="2" t="s">
        <v>4</v>
      </c>
      <c r="E32" s="2">
        <v>22</v>
      </c>
      <c r="F32">
        <v>627</v>
      </c>
      <c r="G32" s="2" t="s">
        <v>3</v>
      </c>
      <c r="H32" s="2">
        <v>0</v>
      </c>
      <c r="I32" s="2" t="s">
        <v>4</v>
      </c>
      <c r="J32" s="2">
        <v>280</v>
      </c>
      <c r="K32">
        <v>1347</v>
      </c>
      <c r="L32" s="2" t="s">
        <v>3</v>
      </c>
      <c r="M32" s="2">
        <v>17</v>
      </c>
      <c r="N32" s="2" t="s">
        <v>4</v>
      </c>
      <c r="O32" s="2">
        <v>639</v>
      </c>
    </row>
    <row r="33" spans="1:15" x14ac:dyDescent="0.4">
      <c r="A33">
        <f>SUM(C31:C39)</f>
        <v>54</v>
      </c>
      <c r="B33" s="2" t="s">
        <v>5</v>
      </c>
      <c r="C33" s="2">
        <v>48</v>
      </c>
      <c r="F33">
        <f>SUM(H31:H40)</f>
        <v>627</v>
      </c>
      <c r="G33" s="2" t="s">
        <v>5</v>
      </c>
      <c r="H33" s="2">
        <v>202</v>
      </c>
      <c r="J33">
        <f>SUM(J31,J32)</f>
        <v>627</v>
      </c>
      <c r="K33">
        <f>SUM(M31:M40)</f>
        <v>1347</v>
      </c>
      <c r="L33" s="2" t="s">
        <v>5</v>
      </c>
      <c r="M33" s="2">
        <v>417</v>
      </c>
      <c r="O33">
        <f>SUM(O31:O32)</f>
        <v>1347</v>
      </c>
    </row>
    <row r="34" spans="1:15" x14ac:dyDescent="0.4">
      <c r="B34" s="2" t="s">
        <v>6</v>
      </c>
      <c r="C34" s="2">
        <v>4</v>
      </c>
      <c r="G34" s="2" t="s">
        <v>6</v>
      </c>
      <c r="H34" s="2">
        <v>117</v>
      </c>
      <c r="L34" s="2" t="s">
        <v>6</v>
      </c>
      <c r="M34" s="2">
        <v>199</v>
      </c>
    </row>
    <row r="35" spans="1:15" x14ac:dyDescent="0.4">
      <c r="B35" s="2" t="s">
        <v>7</v>
      </c>
      <c r="C35" s="2">
        <v>1</v>
      </c>
      <c r="G35" s="2" t="s">
        <v>7</v>
      </c>
      <c r="H35" s="2">
        <v>119</v>
      </c>
      <c r="L35" s="2" t="s">
        <v>7</v>
      </c>
      <c r="M35" s="2">
        <v>280</v>
      </c>
    </row>
    <row r="36" spans="1:15" x14ac:dyDescent="0.4">
      <c r="B36" s="2" t="s">
        <v>8</v>
      </c>
      <c r="C36" s="2">
        <v>1</v>
      </c>
      <c r="G36" s="2" t="s">
        <v>8</v>
      </c>
      <c r="H36" s="2">
        <v>136</v>
      </c>
      <c r="L36" s="2" t="s">
        <v>8</v>
      </c>
      <c r="M36" s="2">
        <v>293</v>
      </c>
    </row>
    <row r="37" spans="1:15" x14ac:dyDescent="0.4">
      <c r="B37" s="2" t="s">
        <v>9</v>
      </c>
      <c r="C37" s="2">
        <v>0</v>
      </c>
      <c r="G37" s="2" t="s">
        <v>9</v>
      </c>
      <c r="H37" s="2">
        <v>43</v>
      </c>
      <c r="L37" s="2" t="s">
        <v>9</v>
      </c>
      <c r="M37" s="2">
        <v>123</v>
      </c>
    </row>
    <row r="38" spans="1:15" x14ac:dyDescent="0.4">
      <c r="B38" s="2" t="s">
        <v>10</v>
      </c>
      <c r="C38" s="2">
        <v>0</v>
      </c>
      <c r="G38" s="2" t="s">
        <v>10</v>
      </c>
      <c r="H38" s="2">
        <v>8</v>
      </c>
      <c r="L38" s="2" t="s">
        <v>10</v>
      </c>
      <c r="M38" s="2">
        <v>14</v>
      </c>
    </row>
    <row r="39" spans="1:15" x14ac:dyDescent="0.4">
      <c r="B39" s="2" t="s">
        <v>11</v>
      </c>
      <c r="C39" s="2">
        <v>0</v>
      </c>
      <c r="G39" s="2" t="s">
        <v>11</v>
      </c>
      <c r="H39" s="2">
        <v>2</v>
      </c>
      <c r="L39" s="2" t="s">
        <v>11</v>
      </c>
      <c r="M39" s="2">
        <v>3</v>
      </c>
    </row>
    <row r="40" spans="1:15" x14ac:dyDescent="0.4">
      <c r="B40" s="2" t="s">
        <v>12</v>
      </c>
      <c r="C40" s="2">
        <v>0</v>
      </c>
      <c r="G40" s="2" t="s">
        <v>12</v>
      </c>
      <c r="H40" s="2">
        <v>0</v>
      </c>
      <c r="L40" s="2" t="s">
        <v>12</v>
      </c>
      <c r="M40" s="2">
        <v>1</v>
      </c>
    </row>
    <row r="41" spans="1:15" x14ac:dyDescent="0.4">
      <c r="A41" s="1">
        <v>201909</v>
      </c>
      <c r="B41" s="2" t="s">
        <v>1</v>
      </c>
      <c r="C41" s="2">
        <v>0</v>
      </c>
      <c r="D41" s="2" t="s">
        <v>2</v>
      </c>
      <c r="E41" s="2">
        <v>29</v>
      </c>
      <c r="F41" s="1">
        <v>202005</v>
      </c>
      <c r="G41" s="2" t="s">
        <v>1</v>
      </c>
      <c r="H41" s="2">
        <v>0</v>
      </c>
      <c r="I41" s="2" t="s">
        <v>2</v>
      </c>
      <c r="J41" s="2">
        <v>1540</v>
      </c>
      <c r="K41" s="1">
        <v>202105</v>
      </c>
      <c r="L41" s="2" t="s">
        <v>1</v>
      </c>
      <c r="M41" s="2">
        <v>0</v>
      </c>
      <c r="N41" s="2" t="s">
        <v>2</v>
      </c>
      <c r="O41" s="2">
        <v>553</v>
      </c>
    </row>
    <row r="42" spans="1:15" x14ac:dyDescent="0.4">
      <c r="A42">
        <v>48</v>
      </c>
      <c r="B42" s="2" t="s">
        <v>3</v>
      </c>
      <c r="C42" s="2">
        <v>0</v>
      </c>
      <c r="D42" s="2" t="s">
        <v>4</v>
      </c>
      <c r="E42" s="2">
        <v>19</v>
      </c>
      <c r="F42">
        <v>2724</v>
      </c>
      <c r="G42" s="2" t="s">
        <v>3</v>
      </c>
      <c r="H42" s="2">
        <v>10</v>
      </c>
      <c r="I42" s="2" t="s">
        <v>4</v>
      </c>
      <c r="J42" s="2">
        <v>1184</v>
      </c>
      <c r="K42">
        <v>1042</v>
      </c>
      <c r="L42" s="2" t="s">
        <v>3</v>
      </c>
      <c r="M42" s="2">
        <v>13</v>
      </c>
      <c r="N42" s="2" t="s">
        <v>4</v>
      </c>
      <c r="O42" s="2">
        <v>489</v>
      </c>
    </row>
    <row r="43" spans="1:15" x14ac:dyDescent="0.4">
      <c r="A43">
        <f>SUM(C41:C49)</f>
        <v>48</v>
      </c>
      <c r="B43" s="2" t="s">
        <v>5</v>
      </c>
      <c r="C43" s="2">
        <v>40</v>
      </c>
      <c r="F43">
        <f>SUM(H41:H50)</f>
        <v>2724</v>
      </c>
      <c r="G43" s="2" t="s">
        <v>5</v>
      </c>
      <c r="H43" s="2">
        <v>475</v>
      </c>
      <c r="J43">
        <f>SUM(J41,J42)</f>
        <v>2724</v>
      </c>
      <c r="K43">
        <f>SUM(M41:M50)</f>
        <v>1042</v>
      </c>
      <c r="L43" s="2" t="s">
        <v>5</v>
      </c>
      <c r="M43" s="2">
        <v>345</v>
      </c>
      <c r="O43">
        <f>SUM(O41:O42)</f>
        <v>1042</v>
      </c>
    </row>
    <row r="44" spans="1:15" x14ac:dyDescent="0.4">
      <c r="B44" s="2" t="s">
        <v>6</v>
      </c>
      <c r="C44" s="2">
        <v>4</v>
      </c>
      <c r="G44" s="2" t="s">
        <v>6</v>
      </c>
      <c r="H44" s="2">
        <v>496</v>
      </c>
      <c r="L44" s="2" t="s">
        <v>6</v>
      </c>
      <c r="M44" s="2">
        <v>150</v>
      </c>
    </row>
    <row r="45" spans="1:15" x14ac:dyDescent="0.4">
      <c r="B45" s="2" t="s">
        <v>7</v>
      </c>
      <c r="C45" s="2">
        <v>2</v>
      </c>
      <c r="G45" s="2" t="s">
        <v>7</v>
      </c>
      <c r="H45" s="2">
        <v>644</v>
      </c>
      <c r="L45" s="2" t="s">
        <v>7</v>
      </c>
      <c r="M45" s="2">
        <v>221</v>
      </c>
    </row>
    <row r="46" spans="1:15" x14ac:dyDescent="0.4">
      <c r="B46" s="2" t="s">
        <v>8</v>
      </c>
      <c r="C46" s="2">
        <v>2</v>
      </c>
      <c r="G46" s="2" t="s">
        <v>8</v>
      </c>
      <c r="H46" s="2">
        <v>723</v>
      </c>
      <c r="L46" s="2" t="s">
        <v>8</v>
      </c>
      <c r="M46" s="2">
        <v>229</v>
      </c>
    </row>
    <row r="47" spans="1:15" x14ac:dyDescent="0.4">
      <c r="B47" s="2" t="s">
        <v>9</v>
      </c>
      <c r="C47" s="2">
        <v>0</v>
      </c>
      <c r="G47" s="2" t="s">
        <v>9</v>
      </c>
      <c r="H47" s="2">
        <v>312</v>
      </c>
      <c r="L47" s="2" t="s">
        <v>9</v>
      </c>
      <c r="M47" s="2">
        <v>74</v>
      </c>
    </row>
    <row r="48" spans="1:15" x14ac:dyDescent="0.4">
      <c r="B48" s="2" t="s">
        <v>10</v>
      </c>
      <c r="C48" s="2">
        <v>0</v>
      </c>
      <c r="G48" s="2" t="s">
        <v>10</v>
      </c>
      <c r="H48" s="2">
        <v>58</v>
      </c>
      <c r="L48" s="2" t="s">
        <v>10</v>
      </c>
      <c r="M48" s="2">
        <v>8</v>
      </c>
    </row>
    <row r="49" spans="1:15" x14ac:dyDescent="0.4">
      <c r="B49" s="2" t="s">
        <v>11</v>
      </c>
      <c r="C49" s="2">
        <v>0</v>
      </c>
      <c r="G49" s="2" t="s">
        <v>11</v>
      </c>
      <c r="H49" s="2">
        <v>6</v>
      </c>
      <c r="L49" s="2" t="s">
        <v>11</v>
      </c>
      <c r="M49" s="2">
        <v>2</v>
      </c>
    </row>
    <row r="50" spans="1:15" x14ac:dyDescent="0.4">
      <c r="B50" s="2" t="s">
        <v>12</v>
      </c>
      <c r="C50" s="2">
        <v>0</v>
      </c>
      <c r="G50" s="2" t="s">
        <v>12</v>
      </c>
      <c r="H50" s="2">
        <v>0</v>
      </c>
      <c r="L50" s="2" t="s">
        <v>12</v>
      </c>
      <c r="M50" s="2">
        <v>0</v>
      </c>
    </row>
    <row r="51" spans="1:15" x14ac:dyDescent="0.4">
      <c r="A51" s="1">
        <v>201910</v>
      </c>
      <c r="B51" s="2" t="s">
        <v>1</v>
      </c>
      <c r="C51" s="2">
        <v>0</v>
      </c>
      <c r="D51" s="2" t="s">
        <v>2</v>
      </c>
      <c r="E51" s="2">
        <v>26</v>
      </c>
      <c r="F51" s="1">
        <v>202006</v>
      </c>
      <c r="G51" s="2" t="s">
        <v>1</v>
      </c>
      <c r="H51" s="2">
        <v>0</v>
      </c>
      <c r="I51" s="2" t="s">
        <v>2</v>
      </c>
      <c r="J51" s="2">
        <v>1465</v>
      </c>
      <c r="K51" s="1">
        <v>202106</v>
      </c>
      <c r="L51" s="2" t="s">
        <v>1</v>
      </c>
      <c r="M51" s="2">
        <v>0</v>
      </c>
      <c r="N51" s="2" t="s">
        <v>2</v>
      </c>
      <c r="O51" s="2">
        <v>506</v>
      </c>
    </row>
    <row r="52" spans="1:15" x14ac:dyDescent="0.4">
      <c r="A52">
        <v>52</v>
      </c>
      <c r="B52" s="2" t="s">
        <v>3</v>
      </c>
      <c r="C52" s="2">
        <v>0</v>
      </c>
      <c r="D52" s="2" t="s">
        <v>4</v>
      </c>
      <c r="E52" s="2">
        <v>26</v>
      </c>
      <c r="F52">
        <v>2641</v>
      </c>
      <c r="G52" s="2" t="s">
        <v>3</v>
      </c>
      <c r="H52" s="2">
        <v>12</v>
      </c>
      <c r="I52" s="2" t="s">
        <v>4</v>
      </c>
      <c r="J52" s="2">
        <v>1176</v>
      </c>
      <c r="K52">
        <v>929</v>
      </c>
      <c r="L52" s="2" t="s">
        <v>3</v>
      </c>
      <c r="M52" s="2">
        <v>9</v>
      </c>
      <c r="N52" s="2" t="s">
        <v>4</v>
      </c>
      <c r="O52" s="2">
        <v>423</v>
      </c>
    </row>
    <row r="53" spans="1:15" x14ac:dyDescent="0.4">
      <c r="A53">
        <f>SUM(C51:C59)</f>
        <v>52</v>
      </c>
      <c r="B53" s="2" t="s">
        <v>5</v>
      </c>
      <c r="C53" s="2">
        <v>48</v>
      </c>
      <c r="F53">
        <f>SUM(H51:H60)</f>
        <v>2641</v>
      </c>
      <c r="G53" s="2" t="s">
        <v>5</v>
      </c>
      <c r="H53" s="2">
        <v>421</v>
      </c>
      <c r="J53">
        <f>SUM(J51:J52)</f>
        <v>2641</v>
      </c>
      <c r="K53">
        <f>SUM(M51:M60)</f>
        <v>929</v>
      </c>
      <c r="L53" s="2" t="s">
        <v>5</v>
      </c>
      <c r="M53" s="2">
        <v>235</v>
      </c>
      <c r="O53">
        <f>SUM(O51:O52)</f>
        <v>929</v>
      </c>
    </row>
    <row r="54" spans="1:15" x14ac:dyDescent="0.4">
      <c r="B54" s="2" t="s">
        <v>6</v>
      </c>
      <c r="C54" s="2">
        <v>2</v>
      </c>
      <c r="G54" s="2" t="s">
        <v>6</v>
      </c>
      <c r="H54" s="2">
        <v>475</v>
      </c>
      <c r="L54" s="2" t="s">
        <v>6</v>
      </c>
      <c r="M54" s="2">
        <v>143</v>
      </c>
    </row>
    <row r="55" spans="1:15" x14ac:dyDescent="0.4">
      <c r="B55" s="2" t="s">
        <v>7</v>
      </c>
      <c r="C55" s="2">
        <v>1</v>
      </c>
      <c r="G55" s="2" t="s">
        <v>7</v>
      </c>
      <c r="H55" s="2">
        <v>642</v>
      </c>
      <c r="L55" s="2" t="s">
        <v>7</v>
      </c>
      <c r="M55" s="2">
        <v>203</v>
      </c>
    </row>
    <row r="56" spans="1:15" x14ac:dyDescent="0.4">
      <c r="B56" s="2" t="s">
        <v>8</v>
      </c>
      <c r="C56" s="2">
        <v>1</v>
      </c>
      <c r="G56" s="2" t="s">
        <v>8</v>
      </c>
      <c r="H56" s="2">
        <v>713</v>
      </c>
      <c r="L56" s="2" t="s">
        <v>8</v>
      </c>
      <c r="M56" s="2">
        <v>247</v>
      </c>
    </row>
    <row r="57" spans="1:15" x14ac:dyDescent="0.4">
      <c r="B57" s="2" t="s">
        <v>9</v>
      </c>
      <c r="C57" s="2">
        <v>0</v>
      </c>
      <c r="G57" s="2" t="s">
        <v>9</v>
      </c>
      <c r="H57" s="2">
        <v>314</v>
      </c>
      <c r="L57" s="2" t="s">
        <v>9</v>
      </c>
      <c r="M57" s="2">
        <v>80</v>
      </c>
    </row>
    <row r="58" spans="1:15" x14ac:dyDescent="0.4">
      <c r="B58" s="2" t="s">
        <v>10</v>
      </c>
      <c r="C58" s="2">
        <v>0</v>
      </c>
      <c r="G58" s="2" t="s">
        <v>10</v>
      </c>
      <c r="H58" s="2">
        <v>58</v>
      </c>
      <c r="L58" s="2" t="s">
        <v>10</v>
      </c>
      <c r="M58" s="2">
        <v>9</v>
      </c>
    </row>
    <row r="59" spans="1:15" x14ac:dyDescent="0.4">
      <c r="B59" s="2" t="s">
        <v>11</v>
      </c>
      <c r="C59" s="2">
        <v>0</v>
      </c>
      <c r="G59" s="2" t="s">
        <v>11</v>
      </c>
      <c r="H59" s="2">
        <v>6</v>
      </c>
      <c r="L59" s="2" t="s">
        <v>11</v>
      </c>
      <c r="M59" s="2">
        <v>3</v>
      </c>
    </row>
    <row r="60" spans="1:15" x14ac:dyDescent="0.4">
      <c r="B60" s="2" t="s">
        <v>12</v>
      </c>
      <c r="C60" s="2">
        <v>0</v>
      </c>
      <c r="G60" s="2" t="s">
        <v>12</v>
      </c>
      <c r="H60" s="2">
        <v>0</v>
      </c>
      <c r="L60" s="2" t="s">
        <v>12</v>
      </c>
      <c r="M60" s="2">
        <v>0</v>
      </c>
    </row>
    <row r="61" spans="1:15" x14ac:dyDescent="0.4">
      <c r="A61" s="1">
        <v>201911</v>
      </c>
      <c r="B61" s="2" t="s">
        <v>1</v>
      </c>
      <c r="C61" s="2">
        <v>0</v>
      </c>
      <c r="D61" s="2" t="s">
        <v>2</v>
      </c>
      <c r="E61" s="2">
        <v>31</v>
      </c>
      <c r="F61" s="1">
        <v>202007</v>
      </c>
      <c r="G61" s="2" t="s">
        <v>1</v>
      </c>
      <c r="H61" s="2">
        <v>0</v>
      </c>
      <c r="I61" s="2" t="s">
        <v>2</v>
      </c>
      <c r="J61" s="2">
        <v>948</v>
      </c>
      <c r="K61" s="1">
        <v>202107</v>
      </c>
      <c r="L61" s="2" t="s">
        <v>1</v>
      </c>
      <c r="M61" s="2">
        <v>0</v>
      </c>
      <c r="N61" s="2" t="s">
        <v>2</v>
      </c>
      <c r="O61" s="2">
        <v>411</v>
      </c>
    </row>
    <row r="62" spans="1:15" x14ac:dyDescent="0.4">
      <c r="A62">
        <v>51</v>
      </c>
      <c r="B62" s="2" t="s">
        <v>3</v>
      </c>
      <c r="C62" s="2">
        <v>0</v>
      </c>
      <c r="D62" s="2" t="s">
        <v>4</v>
      </c>
      <c r="E62" s="2">
        <v>20</v>
      </c>
      <c r="F62">
        <v>1610</v>
      </c>
      <c r="G62" s="2" t="s">
        <v>3</v>
      </c>
      <c r="H62" s="2">
        <v>8</v>
      </c>
      <c r="I62" s="2" t="s">
        <v>4</v>
      </c>
      <c r="J62" s="2">
        <v>662</v>
      </c>
      <c r="K62">
        <v>751</v>
      </c>
      <c r="L62" s="2" t="s">
        <v>3</v>
      </c>
      <c r="M62" s="2">
        <v>5</v>
      </c>
      <c r="N62" s="2" t="s">
        <v>4</v>
      </c>
      <c r="O62" s="2">
        <v>340</v>
      </c>
    </row>
    <row r="63" spans="1:15" x14ac:dyDescent="0.4">
      <c r="A63">
        <f>SUM(C61:C69)</f>
        <v>51</v>
      </c>
      <c r="B63" s="2" t="s">
        <v>5</v>
      </c>
      <c r="C63" s="2">
        <v>49</v>
      </c>
      <c r="F63">
        <f>SUM(H61:H70)</f>
        <v>1610</v>
      </c>
      <c r="G63" s="2" t="s">
        <v>5</v>
      </c>
      <c r="H63" s="2">
        <v>294</v>
      </c>
      <c r="J63">
        <f>SUM(J61:J62)</f>
        <v>1610</v>
      </c>
      <c r="K63">
        <f>SUM(M61:M70)</f>
        <v>751</v>
      </c>
      <c r="L63" s="2" t="s">
        <v>5</v>
      </c>
      <c r="M63" s="2">
        <v>149</v>
      </c>
      <c r="O63">
        <f>SUM(O61:O62)</f>
        <v>751</v>
      </c>
    </row>
    <row r="64" spans="1:15" x14ac:dyDescent="0.4">
      <c r="B64" s="2" t="s">
        <v>6</v>
      </c>
      <c r="C64" s="2">
        <v>1</v>
      </c>
      <c r="G64" s="2" t="s">
        <v>6</v>
      </c>
      <c r="H64" s="2">
        <v>269</v>
      </c>
      <c r="L64" s="2" t="s">
        <v>6</v>
      </c>
      <c r="M64" s="2">
        <v>116</v>
      </c>
    </row>
    <row r="65" spans="1:13" x14ac:dyDescent="0.4">
      <c r="B65" s="2" t="s">
        <v>7</v>
      </c>
      <c r="C65" s="2">
        <v>0</v>
      </c>
      <c r="G65" s="2" t="s">
        <v>7</v>
      </c>
      <c r="H65" s="2">
        <v>364</v>
      </c>
      <c r="L65" s="2" t="s">
        <v>7</v>
      </c>
      <c r="M65" s="2">
        <v>171</v>
      </c>
    </row>
    <row r="66" spans="1:13" x14ac:dyDescent="0.4">
      <c r="B66" s="2" t="s">
        <v>8</v>
      </c>
      <c r="C66" s="2">
        <v>1</v>
      </c>
      <c r="G66" s="2" t="s">
        <v>8</v>
      </c>
      <c r="H66" s="2">
        <v>437</v>
      </c>
      <c r="L66" s="2" t="s">
        <v>8</v>
      </c>
      <c r="M66" s="2">
        <v>226</v>
      </c>
    </row>
    <row r="67" spans="1:13" x14ac:dyDescent="0.4">
      <c r="B67" s="2" t="s">
        <v>9</v>
      </c>
      <c r="C67" s="2">
        <v>0</v>
      </c>
      <c r="G67" s="2" t="s">
        <v>9</v>
      </c>
      <c r="H67" s="2">
        <v>201</v>
      </c>
      <c r="L67" s="2" t="s">
        <v>9</v>
      </c>
      <c r="M67" s="2">
        <v>72</v>
      </c>
    </row>
    <row r="68" spans="1:13" x14ac:dyDescent="0.4">
      <c r="B68" s="2" t="s">
        <v>10</v>
      </c>
      <c r="C68" s="2">
        <v>0</v>
      </c>
      <c r="G68" s="2" t="s">
        <v>10</v>
      </c>
      <c r="H68" s="2">
        <v>33</v>
      </c>
      <c r="L68" s="2" t="s">
        <v>10</v>
      </c>
      <c r="M68" s="2">
        <v>9</v>
      </c>
    </row>
    <row r="69" spans="1:13" x14ac:dyDescent="0.4">
      <c r="B69" s="2" t="s">
        <v>11</v>
      </c>
      <c r="C69" s="2">
        <v>0</v>
      </c>
      <c r="G69" s="2" t="s">
        <v>11</v>
      </c>
      <c r="H69" s="2">
        <v>4</v>
      </c>
      <c r="L69" s="2" t="s">
        <v>11</v>
      </c>
      <c r="M69" s="2">
        <v>3</v>
      </c>
    </row>
    <row r="70" spans="1:13" x14ac:dyDescent="0.4">
      <c r="B70" s="2" t="s">
        <v>12</v>
      </c>
      <c r="C70" s="2">
        <v>0</v>
      </c>
      <c r="G70" s="2" t="s">
        <v>12</v>
      </c>
      <c r="H70" s="2">
        <v>0</v>
      </c>
      <c r="L70" s="2" t="s">
        <v>12</v>
      </c>
      <c r="M70" s="2">
        <v>0</v>
      </c>
    </row>
    <row r="71" spans="1:13" x14ac:dyDescent="0.4">
      <c r="A71" s="1">
        <v>201912</v>
      </c>
      <c r="B71" s="2" t="s">
        <v>1</v>
      </c>
      <c r="C71" s="2">
        <v>0</v>
      </c>
      <c r="D71" s="2" t="s">
        <v>2</v>
      </c>
      <c r="E71" s="2">
        <v>38</v>
      </c>
      <c r="F71" s="1">
        <v>202008</v>
      </c>
      <c r="G71" s="2" t="s">
        <v>1</v>
      </c>
      <c r="H71" s="2">
        <v>0</v>
      </c>
      <c r="I71" s="2" t="s">
        <v>2</v>
      </c>
      <c r="J71" s="2">
        <v>580</v>
      </c>
    </row>
    <row r="72" spans="1:13" x14ac:dyDescent="0.4">
      <c r="A72">
        <v>74</v>
      </c>
      <c r="B72" s="2" t="s">
        <v>3</v>
      </c>
      <c r="C72" s="2">
        <v>1</v>
      </c>
      <c r="D72" s="2" t="s">
        <v>4</v>
      </c>
      <c r="E72" s="2">
        <v>36</v>
      </c>
      <c r="F72">
        <v>1012</v>
      </c>
      <c r="G72" s="2" t="s">
        <v>3</v>
      </c>
      <c r="H72" s="2">
        <v>10</v>
      </c>
      <c r="I72" s="2" t="s">
        <v>4</v>
      </c>
      <c r="J72" s="2">
        <v>432</v>
      </c>
    </row>
    <row r="73" spans="1:13" x14ac:dyDescent="0.4">
      <c r="A73">
        <f>SUM(C71:C79)</f>
        <v>74</v>
      </c>
      <c r="B73" s="2" t="s">
        <v>5</v>
      </c>
      <c r="C73" s="2">
        <v>52</v>
      </c>
      <c r="F73">
        <f>SUM(H71:H80)</f>
        <v>1012</v>
      </c>
      <c r="G73" s="2" t="s">
        <v>5</v>
      </c>
      <c r="H73" s="2">
        <v>214</v>
      </c>
      <c r="J73">
        <f>SUM(J71:J72)</f>
        <v>1012</v>
      </c>
    </row>
    <row r="74" spans="1:13" x14ac:dyDescent="0.4">
      <c r="B74" s="2" t="s">
        <v>6</v>
      </c>
      <c r="C74" s="2">
        <v>8</v>
      </c>
      <c r="G74" s="2" t="s">
        <v>6</v>
      </c>
      <c r="H74" s="2">
        <v>175</v>
      </c>
    </row>
    <row r="75" spans="1:13" x14ac:dyDescent="0.4">
      <c r="B75" s="2" t="s">
        <v>7</v>
      </c>
      <c r="C75" s="2">
        <v>8</v>
      </c>
      <c r="G75" s="2" t="s">
        <v>7</v>
      </c>
      <c r="H75" s="2">
        <v>229</v>
      </c>
    </row>
    <row r="76" spans="1:13" x14ac:dyDescent="0.4">
      <c r="B76" s="2" t="s">
        <v>8</v>
      </c>
      <c r="C76" s="2">
        <v>4</v>
      </c>
      <c r="G76" s="2" t="s">
        <v>8</v>
      </c>
      <c r="H76" s="2">
        <v>271</v>
      </c>
    </row>
    <row r="77" spans="1:13" x14ac:dyDescent="0.4">
      <c r="B77" s="2" t="s">
        <v>9</v>
      </c>
      <c r="C77" s="2">
        <v>0</v>
      </c>
      <c r="G77" s="2" t="s">
        <v>9</v>
      </c>
      <c r="H77" s="2">
        <v>97</v>
      </c>
    </row>
    <row r="78" spans="1:13" x14ac:dyDescent="0.4">
      <c r="B78" s="2" t="s">
        <v>10</v>
      </c>
      <c r="C78" s="2">
        <v>1</v>
      </c>
      <c r="G78" s="2" t="s">
        <v>10</v>
      </c>
      <c r="H78" s="2">
        <v>15</v>
      </c>
    </row>
    <row r="79" spans="1:13" x14ac:dyDescent="0.4">
      <c r="B79" s="2" t="s">
        <v>11</v>
      </c>
      <c r="C79" s="2">
        <v>0</v>
      </c>
      <c r="G79" s="2" t="s">
        <v>11</v>
      </c>
      <c r="H79" s="2">
        <v>1</v>
      </c>
    </row>
    <row r="80" spans="1:13" x14ac:dyDescent="0.4">
      <c r="B80" s="2" t="s">
        <v>12</v>
      </c>
      <c r="C80" s="2">
        <v>0</v>
      </c>
      <c r="G80" s="2" t="s">
        <v>12</v>
      </c>
      <c r="H80" s="2">
        <v>0</v>
      </c>
    </row>
    <row r="81" spans="6:10" x14ac:dyDescent="0.4">
      <c r="F81" s="1">
        <v>202009</v>
      </c>
      <c r="G81" s="2" t="s">
        <v>1</v>
      </c>
      <c r="H81" s="2">
        <v>0</v>
      </c>
      <c r="I81" s="2" t="s">
        <v>2</v>
      </c>
      <c r="J81" s="2">
        <v>371</v>
      </c>
    </row>
    <row r="82" spans="6:10" x14ac:dyDescent="0.4">
      <c r="F82">
        <v>630</v>
      </c>
      <c r="G82" s="2" t="s">
        <v>3</v>
      </c>
      <c r="H82" s="2">
        <v>10</v>
      </c>
      <c r="I82" s="2" t="s">
        <v>4</v>
      </c>
      <c r="J82" s="2">
        <v>259</v>
      </c>
    </row>
    <row r="83" spans="6:10" x14ac:dyDescent="0.4">
      <c r="F83">
        <f>SUM(H81:H90)</f>
        <v>630</v>
      </c>
      <c r="G83" s="2" t="s">
        <v>5</v>
      </c>
      <c r="H83" s="2">
        <v>134</v>
      </c>
      <c r="J83">
        <f>SUM(J81:J82)</f>
        <v>630</v>
      </c>
    </row>
    <row r="84" spans="6:10" x14ac:dyDescent="0.4">
      <c r="G84" s="2" t="s">
        <v>6</v>
      </c>
      <c r="H84" s="2">
        <v>92</v>
      </c>
    </row>
    <row r="85" spans="6:10" x14ac:dyDescent="0.4">
      <c r="G85" s="2" t="s">
        <v>7</v>
      </c>
      <c r="H85" s="2">
        <v>152</v>
      </c>
    </row>
    <row r="86" spans="6:10" x14ac:dyDescent="0.4">
      <c r="G86" s="2" t="s">
        <v>8</v>
      </c>
      <c r="H86" s="2">
        <v>166</v>
      </c>
    </row>
    <row r="87" spans="6:10" x14ac:dyDescent="0.4">
      <c r="G87" s="2" t="s">
        <v>9</v>
      </c>
      <c r="H87" s="2">
        <v>69</v>
      </c>
    </row>
    <row r="88" spans="6:10" x14ac:dyDescent="0.4">
      <c r="G88" s="2" t="s">
        <v>10</v>
      </c>
      <c r="H88" s="2">
        <v>7</v>
      </c>
    </row>
    <row r="89" spans="6:10" x14ac:dyDescent="0.4">
      <c r="G89" s="2" t="s">
        <v>11</v>
      </c>
      <c r="H89" s="2">
        <v>0</v>
      </c>
    </row>
    <row r="90" spans="6:10" x14ac:dyDescent="0.4">
      <c r="G90" s="2" t="s">
        <v>12</v>
      </c>
      <c r="H90" s="2">
        <v>0</v>
      </c>
    </row>
    <row r="91" spans="6:10" x14ac:dyDescent="0.4">
      <c r="F91" s="1">
        <v>202010</v>
      </c>
      <c r="G91" s="2" t="s">
        <v>1</v>
      </c>
      <c r="H91" s="2">
        <v>0</v>
      </c>
      <c r="I91" s="2" t="s">
        <v>2</v>
      </c>
      <c r="J91" s="2">
        <v>343</v>
      </c>
    </row>
    <row r="92" spans="6:10" x14ac:dyDescent="0.4">
      <c r="F92">
        <v>606</v>
      </c>
      <c r="G92" s="2" t="s">
        <v>3</v>
      </c>
      <c r="H92" s="2">
        <v>8</v>
      </c>
      <c r="I92" s="2" t="s">
        <v>4</v>
      </c>
      <c r="J92" s="2">
        <v>263</v>
      </c>
    </row>
    <row r="93" spans="6:10" x14ac:dyDescent="0.4">
      <c r="F93">
        <f>SUM(H91:H100)</f>
        <v>606</v>
      </c>
      <c r="G93" s="2" t="s">
        <v>5</v>
      </c>
      <c r="H93" s="2">
        <v>113</v>
      </c>
      <c r="J93">
        <f>SUM(J91:J92)</f>
        <v>606</v>
      </c>
    </row>
    <row r="94" spans="6:10" x14ac:dyDescent="0.4">
      <c r="G94" s="2" t="s">
        <v>6</v>
      </c>
      <c r="H94" s="2">
        <v>88</v>
      </c>
    </row>
    <row r="95" spans="6:10" x14ac:dyDescent="0.4">
      <c r="G95" s="2" t="s">
        <v>7</v>
      </c>
      <c r="H95" s="2">
        <v>152</v>
      </c>
    </row>
    <row r="96" spans="6:10" x14ac:dyDescent="0.4">
      <c r="G96" s="2" t="s">
        <v>8</v>
      </c>
      <c r="H96" s="2">
        <v>172</v>
      </c>
    </row>
    <row r="97" spans="6:10" x14ac:dyDescent="0.4">
      <c r="G97" s="2" t="s">
        <v>9</v>
      </c>
      <c r="H97" s="2">
        <v>67</v>
      </c>
    </row>
    <row r="98" spans="6:10" x14ac:dyDescent="0.4">
      <c r="G98" s="2" t="s">
        <v>10</v>
      </c>
      <c r="H98" s="2">
        <v>5</v>
      </c>
    </row>
    <row r="99" spans="6:10" x14ac:dyDescent="0.4">
      <c r="G99" s="2" t="s">
        <v>11</v>
      </c>
      <c r="H99" s="2">
        <v>1</v>
      </c>
    </row>
    <row r="100" spans="6:10" x14ac:dyDescent="0.4">
      <c r="G100" s="2" t="s">
        <v>12</v>
      </c>
      <c r="H100" s="2">
        <v>0</v>
      </c>
    </row>
    <row r="101" spans="6:10" x14ac:dyDescent="0.4">
      <c r="F101" s="1">
        <v>202011</v>
      </c>
      <c r="G101" s="2" t="s">
        <v>1</v>
      </c>
      <c r="H101" s="2">
        <v>0</v>
      </c>
      <c r="I101" s="2" t="s">
        <v>2</v>
      </c>
      <c r="J101" s="2">
        <v>328</v>
      </c>
    </row>
    <row r="102" spans="6:10" x14ac:dyDescent="0.4">
      <c r="F102">
        <v>594</v>
      </c>
      <c r="G102" s="2" t="s">
        <v>3</v>
      </c>
      <c r="H102" s="2">
        <v>7</v>
      </c>
      <c r="I102" s="2" t="s">
        <v>4</v>
      </c>
      <c r="J102" s="2">
        <v>266</v>
      </c>
    </row>
    <row r="103" spans="6:10" x14ac:dyDescent="0.4">
      <c r="F103">
        <f>SUM(H101:H110)</f>
        <v>594</v>
      </c>
      <c r="G103" s="2" t="s">
        <v>5</v>
      </c>
      <c r="H103" s="2">
        <v>98</v>
      </c>
      <c r="J103">
        <f>SUM(J101:J102)</f>
        <v>594</v>
      </c>
    </row>
    <row r="104" spans="6:10" x14ac:dyDescent="0.4">
      <c r="G104" s="2" t="s">
        <v>6</v>
      </c>
      <c r="H104" s="2">
        <v>91</v>
      </c>
    </row>
    <row r="105" spans="6:10" x14ac:dyDescent="0.4">
      <c r="G105" s="2" t="s">
        <v>7</v>
      </c>
      <c r="H105" s="2">
        <v>147</v>
      </c>
    </row>
    <row r="106" spans="6:10" x14ac:dyDescent="0.4">
      <c r="G106" s="2" t="s">
        <v>8</v>
      </c>
      <c r="H106" s="2">
        <v>178</v>
      </c>
    </row>
    <row r="107" spans="6:10" x14ac:dyDescent="0.4">
      <c r="G107" s="2" t="s">
        <v>9</v>
      </c>
      <c r="H107" s="2">
        <v>67</v>
      </c>
    </row>
    <row r="108" spans="6:10" x14ac:dyDescent="0.4">
      <c r="G108" s="2" t="s">
        <v>10</v>
      </c>
      <c r="H108" s="2">
        <v>5</v>
      </c>
    </row>
    <row r="109" spans="6:10" x14ac:dyDescent="0.4">
      <c r="G109" s="2" t="s">
        <v>11</v>
      </c>
      <c r="H109" s="2">
        <v>1</v>
      </c>
    </row>
    <row r="110" spans="6:10" x14ac:dyDescent="0.4">
      <c r="G110" s="2" t="s">
        <v>12</v>
      </c>
      <c r="H110" s="2">
        <v>0</v>
      </c>
    </row>
    <row r="111" spans="6:10" x14ac:dyDescent="0.4">
      <c r="F111" s="1">
        <v>202012</v>
      </c>
      <c r="G111" s="2" t="s">
        <v>1</v>
      </c>
      <c r="H111" s="2">
        <v>0</v>
      </c>
      <c r="I111" s="2" t="s">
        <v>2</v>
      </c>
      <c r="J111" s="2">
        <v>386</v>
      </c>
    </row>
    <row r="112" spans="6:10" x14ac:dyDescent="0.4">
      <c r="F112">
        <v>683</v>
      </c>
      <c r="G112" s="2" t="s">
        <v>3</v>
      </c>
      <c r="H112" s="2">
        <v>5</v>
      </c>
      <c r="I112" s="2" t="s">
        <v>4</v>
      </c>
      <c r="J112" s="2">
        <v>297</v>
      </c>
    </row>
    <row r="113" spans="6:10" x14ac:dyDescent="0.4">
      <c r="F113">
        <f>SUM(H111:H120)</f>
        <v>683</v>
      </c>
      <c r="G113" s="2" t="s">
        <v>5</v>
      </c>
      <c r="H113" s="2">
        <v>154</v>
      </c>
      <c r="J113">
        <f>SUM(J111:J112)</f>
        <v>683</v>
      </c>
    </row>
    <row r="114" spans="6:10" x14ac:dyDescent="0.4">
      <c r="G114" s="2" t="s">
        <v>6</v>
      </c>
      <c r="H114" s="2">
        <v>95</v>
      </c>
    </row>
    <row r="115" spans="6:10" x14ac:dyDescent="0.4">
      <c r="G115" s="2" t="s">
        <v>7</v>
      </c>
      <c r="H115" s="2">
        <v>154</v>
      </c>
    </row>
    <row r="116" spans="6:10" x14ac:dyDescent="0.4">
      <c r="G116" s="2" t="s">
        <v>8</v>
      </c>
      <c r="H116" s="2">
        <v>188</v>
      </c>
    </row>
    <row r="117" spans="6:10" x14ac:dyDescent="0.4">
      <c r="G117" s="2" t="s">
        <v>9</v>
      </c>
      <c r="H117" s="2">
        <v>76</v>
      </c>
    </row>
    <row r="118" spans="6:10" x14ac:dyDescent="0.4">
      <c r="G118" s="2" t="s">
        <v>10</v>
      </c>
      <c r="H118" s="2">
        <v>9</v>
      </c>
    </row>
    <row r="119" spans="6:10" x14ac:dyDescent="0.4">
      <c r="G119" s="2" t="s">
        <v>11</v>
      </c>
      <c r="H119" s="2">
        <v>2</v>
      </c>
    </row>
    <row r="120" spans="6:10" x14ac:dyDescent="0.4">
      <c r="G120" s="2" t="s">
        <v>12</v>
      </c>
      <c r="H120" s="2">
        <v>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6F71A-17DE-470E-A7C6-0B0FC2A1DF3D}">
  <dimension ref="A1:Y120"/>
  <sheetViews>
    <sheetView topLeftCell="P1" workbookViewId="0">
      <selection activeCell="Y3" sqref="Y3"/>
    </sheetView>
  </sheetViews>
  <sheetFormatPr defaultRowHeight="17.399999999999999" x14ac:dyDescent="0.4"/>
  <sheetData>
    <row r="1" spans="1:25" x14ac:dyDescent="0.4">
      <c r="A1" s="1">
        <v>201905</v>
      </c>
      <c r="B1" s="2" t="s">
        <v>1</v>
      </c>
      <c r="C1" s="2">
        <v>0</v>
      </c>
      <c r="D1" s="2" t="s">
        <v>2</v>
      </c>
      <c r="E1" s="2">
        <v>17</v>
      </c>
      <c r="F1" s="1">
        <v>202001</v>
      </c>
      <c r="G1" s="2" t="s">
        <v>1</v>
      </c>
      <c r="H1" s="2">
        <v>0</v>
      </c>
      <c r="I1" s="2" t="s">
        <v>2</v>
      </c>
      <c r="J1" s="2">
        <v>29</v>
      </c>
      <c r="K1" s="1">
        <v>202101</v>
      </c>
      <c r="L1" s="2" t="s">
        <v>1</v>
      </c>
      <c r="M1" s="2">
        <v>0</v>
      </c>
      <c r="N1" s="2" t="s">
        <v>2</v>
      </c>
      <c r="O1" s="2">
        <v>299</v>
      </c>
      <c r="R1" t="s">
        <v>3</v>
      </c>
      <c r="S1">
        <f>SUM(C2,C12,C22,C32,C42,C52,C62,C72,H2,H12,H22,H32,H42,H52,H62,H72,H82,H92,H102,H112,M2,M12,M22,M32,M42,M52,M62)</f>
        <v>115</v>
      </c>
    </row>
    <row r="2" spans="1:25" x14ac:dyDescent="0.4">
      <c r="A2">
        <v>21</v>
      </c>
      <c r="B2" s="2" t="s">
        <v>3</v>
      </c>
      <c r="C2" s="2">
        <v>0</v>
      </c>
      <c r="D2" s="2" t="s">
        <v>4</v>
      </c>
      <c r="E2" s="2">
        <v>4</v>
      </c>
      <c r="F2">
        <v>50</v>
      </c>
      <c r="G2" s="2" t="s">
        <v>3</v>
      </c>
      <c r="H2" s="2">
        <v>0</v>
      </c>
      <c r="I2" s="2" t="s">
        <v>4</v>
      </c>
      <c r="J2" s="2">
        <v>21</v>
      </c>
      <c r="K2">
        <v>519</v>
      </c>
      <c r="L2" s="2" t="s">
        <v>3</v>
      </c>
      <c r="M2" s="2">
        <v>1</v>
      </c>
      <c r="N2" s="2" t="s">
        <v>4</v>
      </c>
      <c r="O2" s="2">
        <v>289</v>
      </c>
      <c r="R2" t="s">
        <v>5</v>
      </c>
      <c r="S2">
        <f>SUM(C3,C13,C23,C33,C43,C53,C63,C73,H3,H13,H23,H33,H43,H53,H63,H73,H82,H93,H103,H113,M3,M13,M23,M33,M43,M53,M63)</f>
        <v>2515</v>
      </c>
      <c r="U2" t="s">
        <v>26</v>
      </c>
      <c r="V2">
        <f>SUM(S1:S5)</f>
        <v>13298</v>
      </c>
      <c r="X2" t="s">
        <v>392</v>
      </c>
      <c r="Y2">
        <f>SUM(S2:S3)</f>
        <v>5761</v>
      </c>
    </row>
    <row r="3" spans="1:25" x14ac:dyDescent="0.4">
      <c r="A3">
        <f>SUM(C1:C9)</f>
        <v>21</v>
      </c>
      <c r="B3" s="2" t="s">
        <v>5</v>
      </c>
      <c r="C3" s="2">
        <v>21</v>
      </c>
      <c r="F3">
        <f>SUM(H1:H9)</f>
        <v>50</v>
      </c>
      <c r="G3" s="2" t="s">
        <v>5</v>
      </c>
      <c r="H3" s="2">
        <v>22</v>
      </c>
      <c r="K3">
        <f>SUM(M1:M10)</f>
        <v>519</v>
      </c>
      <c r="L3" s="2" t="s">
        <v>5</v>
      </c>
      <c r="M3" s="2">
        <v>87</v>
      </c>
      <c r="O3">
        <f>SUM(O1:O2)</f>
        <v>588</v>
      </c>
      <c r="R3" t="s">
        <v>6</v>
      </c>
      <c r="S3">
        <f>SUM(C4,C14,C24,C34,C44,C54,C64,C74,H4,H14,H24,H34,H44,H54,H64,H74,H84,H94,H104,H114,M4,M14,M24,M33,M44,M54,M64)</f>
        <v>3246</v>
      </c>
      <c r="U3" t="s">
        <v>27</v>
      </c>
      <c r="V3">
        <f>SUM(S6:S9)</f>
        <v>2165</v>
      </c>
      <c r="X3" t="s">
        <v>394</v>
      </c>
      <c r="Y3">
        <f>Y2/S10</f>
        <v>0.37256677229515617</v>
      </c>
    </row>
    <row r="4" spans="1:25" x14ac:dyDescent="0.4">
      <c r="B4" s="2" t="s">
        <v>6</v>
      </c>
      <c r="C4" s="2">
        <v>0</v>
      </c>
      <c r="G4" s="2" t="s">
        <v>6</v>
      </c>
      <c r="H4" s="2">
        <v>14</v>
      </c>
      <c r="L4" s="2" t="s">
        <v>6</v>
      </c>
      <c r="M4" s="2">
        <v>92</v>
      </c>
      <c r="R4" t="s">
        <v>7</v>
      </c>
      <c r="S4">
        <f>SUM(C5,C15,C25,C35,C45,C55,C65,C75,H5,H15,H25,H35,H45,H55,H65,H75,H85,H95,H105,H115,M5,M15,M25,M35,M45,M55,M65)</f>
        <v>3933</v>
      </c>
      <c r="U4" t="s">
        <v>28</v>
      </c>
      <c r="V4">
        <f>V3/S10</f>
        <v>0.14001164069068098</v>
      </c>
    </row>
    <row r="5" spans="1:25" x14ac:dyDescent="0.4">
      <c r="B5" s="2" t="s">
        <v>7</v>
      </c>
      <c r="C5" s="2">
        <v>0</v>
      </c>
      <c r="G5" s="2" t="s">
        <v>7</v>
      </c>
      <c r="H5" s="2">
        <v>7</v>
      </c>
      <c r="L5" s="2" t="s">
        <v>7</v>
      </c>
      <c r="M5" s="2">
        <v>136</v>
      </c>
      <c r="R5" t="s">
        <v>8</v>
      </c>
      <c r="S5">
        <f>SUM(C6,C16,C26,C36,C46,C56,C66,C76,H6,H16,H26,H36,H46,H56,H66,H76,H86,H96,H106,H116,M6,M16,M26,M36,M46,M56,M66)</f>
        <v>3489</v>
      </c>
    </row>
    <row r="6" spans="1:25" x14ac:dyDescent="0.4">
      <c r="B6" s="2" t="s">
        <v>8</v>
      </c>
      <c r="C6" s="2">
        <v>0</v>
      </c>
      <c r="G6" s="2" t="s">
        <v>8</v>
      </c>
      <c r="H6" s="2">
        <v>3</v>
      </c>
      <c r="L6" s="2" t="s">
        <v>8</v>
      </c>
      <c r="M6" s="2">
        <v>126</v>
      </c>
      <c r="R6" t="s">
        <v>9</v>
      </c>
      <c r="S6">
        <f>SUM(C7,C17,C27,C37,C47,C57,C67,C77,H7,H17,H27,H37,H47,H57,H67,H77,H87,H97,H107,H117,M7,M17,M27,M37,M47,M57,M67)</f>
        <v>1823</v>
      </c>
    </row>
    <row r="7" spans="1:25" x14ac:dyDescent="0.4">
      <c r="B7" s="2" t="s">
        <v>9</v>
      </c>
      <c r="C7" s="2">
        <v>0</v>
      </c>
      <c r="G7" s="2" t="s">
        <v>9</v>
      </c>
      <c r="H7" s="2">
        <v>4</v>
      </c>
      <c r="L7" s="2" t="s">
        <v>9</v>
      </c>
      <c r="M7" s="2">
        <v>71</v>
      </c>
      <c r="R7" t="s">
        <v>10</v>
      </c>
      <c r="S7">
        <f>SUM(C8,C18,C28,C38,C48,C58,C68,C78,H8,H18,H28,H38,H48,H58,H68,H78,H88,H98,H108,H118,M8,M18,M28,M38,M48,M58,M68)</f>
        <v>286</v>
      </c>
    </row>
    <row r="8" spans="1:25" x14ac:dyDescent="0.4">
      <c r="B8" s="2" t="s">
        <v>10</v>
      </c>
      <c r="C8" s="2">
        <v>0</v>
      </c>
      <c r="G8" s="2" t="s">
        <v>10</v>
      </c>
      <c r="H8" s="2">
        <v>0</v>
      </c>
      <c r="L8" s="2" t="s">
        <v>10</v>
      </c>
      <c r="M8" s="2">
        <v>5</v>
      </c>
      <c r="R8" t="s">
        <v>11</v>
      </c>
      <c r="S8">
        <f>SUM(C9,C19,C29,C39,C49,C59,C69,C79,H9,H19,H29,H39,H49,H59,H69,H79,H89,H99,H109,H119,M9,M19,M29,M39,M49,M59,M69)</f>
        <v>53</v>
      </c>
    </row>
    <row r="9" spans="1:25" x14ac:dyDescent="0.4">
      <c r="B9" s="2" t="s">
        <v>11</v>
      </c>
      <c r="C9" s="2">
        <v>0</v>
      </c>
      <c r="G9" s="2" t="s">
        <v>11</v>
      </c>
      <c r="H9" s="2">
        <v>0</v>
      </c>
      <c r="L9" s="2" t="s">
        <v>11</v>
      </c>
      <c r="M9" s="2">
        <v>1</v>
      </c>
      <c r="R9" t="s">
        <v>12</v>
      </c>
      <c r="S9">
        <f>SUM(C10,H110,H100,H80,H70,H60,H50,M20,M30,M40,M50)</f>
        <v>3</v>
      </c>
    </row>
    <row r="10" spans="1:25" x14ac:dyDescent="0.4">
      <c r="B10" s="2" t="s">
        <v>12</v>
      </c>
      <c r="C10" s="2">
        <v>0</v>
      </c>
      <c r="G10" s="2" t="s">
        <v>12</v>
      </c>
      <c r="H10" s="2">
        <v>0</v>
      </c>
      <c r="L10" s="2" t="s">
        <v>12</v>
      </c>
      <c r="M10" s="2">
        <v>0</v>
      </c>
      <c r="S10">
        <f>SUM(S1:S9)</f>
        <v>15463</v>
      </c>
    </row>
    <row r="11" spans="1:25" x14ac:dyDescent="0.4">
      <c r="A11" s="1">
        <v>201906</v>
      </c>
      <c r="B11" s="2" t="s">
        <v>1</v>
      </c>
      <c r="C11" s="2">
        <v>0</v>
      </c>
      <c r="D11" s="2" t="s">
        <v>2</v>
      </c>
      <c r="E11" s="2">
        <v>24</v>
      </c>
      <c r="F11" s="1">
        <v>202002</v>
      </c>
      <c r="G11" s="2" t="s">
        <v>1</v>
      </c>
      <c r="H11" s="2">
        <v>0</v>
      </c>
      <c r="I11" s="2" t="s">
        <v>2</v>
      </c>
      <c r="J11" s="2">
        <v>40</v>
      </c>
      <c r="K11" s="1">
        <v>202102</v>
      </c>
      <c r="L11" s="2" t="s">
        <v>1</v>
      </c>
      <c r="M11" s="2">
        <v>0</v>
      </c>
      <c r="N11" s="2" t="s">
        <v>2</v>
      </c>
      <c r="O11" s="2">
        <v>683</v>
      </c>
    </row>
    <row r="12" spans="1:25" x14ac:dyDescent="0.4">
      <c r="A12">
        <v>29</v>
      </c>
      <c r="B12" s="2" t="s">
        <v>3</v>
      </c>
      <c r="C12" s="2">
        <v>0</v>
      </c>
      <c r="D12" s="2" t="s">
        <v>4</v>
      </c>
      <c r="E12" s="2">
        <v>5</v>
      </c>
      <c r="F12">
        <v>72</v>
      </c>
      <c r="G12" s="2" t="s">
        <v>3</v>
      </c>
      <c r="H12" s="2">
        <v>0</v>
      </c>
      <c r="I12" s="2" t="s">
        <v>4</v>
      </c>
      <c r="J12" s="2">
        <v>32</v>
      </c>
      <c r="K12">
        <v>1366</v>
      </c>
      <c r="L12" s="2" t="s">
        <v>3</v>
      </c>
      <c r="M12" s="2">
        <v>14</v>
      </c>
      <c r="N12" s="2" t="s">
        <v>4</v>
      </c>
      <c r="O12" s="2">
        <v>683</v>
      </c>
    </row>
    <row r="13" spans="1:25" x14ac:dyDescent="0.4">
      <c r="A13">
        <f>SUM(C11:C19)</f>
        <v>29</v>
      </c>
      <c r="B13" s="2" t="s">
        <v>5</v>
      </c>
      <c r="C13" s="2">
        <v>24</v>
      </c>
      <c r="F13">
        <f>SUM(H11:H19)</f>
        <v>72</v>
      </c>
      <c r="G13" s="2" t="s">
        <v>5</v>
      </c>
      <c r="H13" s="2">
        <v>20</v>
      </c>
      <c r="K13">
        <f>SUM(M11:M20)</f>
        <v>1366</v>
      </c>
      <c r="L13" s="2" t="s">
        <v>5</v>
      </c>
      <c r="M13" s="2">
        <v>223</v>
      </c>
      <c r="O13">
        <f>SUM(O11:O12)</f>
        <v>1366</v>
      </c>
    </row>
    <row r="14" spans="1:25" x14ac:dyDescent="0.4">
      <c r="B14" s="2" t="s">
        <v>6</v>
      </c>
      <c r="C14" s="2">
        <v>2</v>
      </c>
      <c r="G14" s="2" t="s">
        <v>6</v>
      </c>
      <c r="H14" s="2">
        <v>22</v>
      </c>
      <c r="L14" s="2" t="s">
        <v>6</v>
      </c>
      <c r="M14" s="2">
        <v>281</v>
      </c>
    </row>
    <row r="15" spans="1:25" x14ac:dyDescent="0.4">
      <c r="B15" s="2" t="s">
        <v>7</v>
      </c>
      <c r="C15" s="2">
        <v>3</v>
      </c>
      <c r="G15" s="2" t="s">
        <v>7</v>
      </c>
      <c r="H15" s="2">
        <v>20</v>
      </c>
      <c r="L15" s="2" t="s">
        <v>7</v>
      </c>
      <c r="M15" s="2">
        <v>336</v>
      </c>
    </row>
    <row r="16" spans="1:25" x14ac:dyDescent="0.4">
      <c r="B16" s="2" t="s">
        <v>8</v>
      </c>
      <c r="C16" s="2">
        <v>0</v>
      </c>
      <c r="G16" s="2" t="s">
        <v>8</v>
      </c>
      <c r="H16" s="2">
        <v>5</v>
      </c>
      <c r="L16" s="2" t="s">
        <v>8</v>
      </c>
      <c r="M16" s="2">
        <v>305</v>
      </c>
    </row>
    <row r="17" spans="1:15" x14ac:dyDescent="0.4">
      <c r="B17" s="2" t="s">
        <v>9</v>
      </c>
      <c r="C17" s="2">
        <v>0</v>
      </c>
      <c r="G17" s="2" t="s">
        <v>9</v>
      </c>
      <c r="H17" s="2">
        <v>5</v>
      </c>
      <c r="L17" s="2" t="s">
        <v>9</v>
      </c>
      <c r="M17" s="2">
        <v>173</v>
      </c>
    </row>
    <row r="18" spans="1:15" x14ac:dyDescent="0.4">
      <c r="B18" s="2" t="s">
        <v>10</v>
      </c>
      <c r="C18" s="2">
        <v>0</v>
      </c>
      <c r="G18" s="2" t="s">
        <v>10</v>
      </c>
      <c r="H18" s="2">
        <v>0</v>
      </c>
      <c r="L18" s="2" t="s">
        <v>10</v>
      </c>
      <c r="M18" s="2">
        <v>31</v>
      </c>
    </row>
    <row r="19" spans="1:15" x14ac:dyDescent="0.4">
      <c r="B19" s="2" t="s">
        <v>11</v>
      </c>
      <c r="C19" s="2">
        <v>0</v>
      </c>
      <c r="G19" s="2" t="s">
        <v>11</v>
      </c>
      <c r="H19" s="2">
        <v>0</v>
      </c>
      <c r="L19" s="2" t="s">
        <v>11</v>
      </c>
      <c r="M19" s="2">
        <v>3</v>
      </c>
    </row>
    <row r="20" spans="1:15" x14ac:dyDescent="0.4">
      <c r="B20" s="2" t="s">
        <v>12</v>
      </c>
      <c r="C20" s="2">
        <v>0</v>
      </c>
      <c r="G20" s="2" t="s">
        <v>12</v>
      </c>
      <c r="H20" s="2">
        <v>0</v>
      </c>
      <c r="L20" s="2" t="s">
        <v>12</v>
      </c>
      <c r="M20" s="2">
        <v>0</v>
      </c>
    </row>
    <row r="21" spans="1:15" x14ac:dyDescent="0.4">
      <c r="A21" s="1">
        <v>201907</v>
      </c>
      <c r="B21" s="2" t="s">
        <v>1</v>
      </c>
      <c r="C21" s="2">
        <v>0</v>
      </c>
      <c r="D21" s="2" t="s">
        <v>2</v>
      </c>
      <c r="E21" s="2">
        <v>24</v>
      </c>
      <c r="F21" s="1">
        <v>202003</v>
      </c>
      <c r="G21" s="2" t="s">
        <v>1</v>
      </c>
      <c r="H21" s="2">
        <v>0</v>
      </c>
      <c r="I21" s="2" t="s">
        <v>2</v>
      </c>
      <c r="J21" s="2">
        <v>53</v>
      </c>
      <c r="K21" s="1">
        <v>202103</v>
      </c>
      <c r="L21" s="2" t="s">
        <v>1</v>
      </c>
      <c r="M21" s="2">
        <v>0</v>
      </c>
      <c r="N21" s="2" t="s">
        <v>2</v>
      </c>
      <c r="O21" s="2">
        <v>694</v>
      </c>
    </row>
    <row r="22" spans="1:15" x14ac:dyDescent="0.4">
      <c r="A22">
        <v>33</v>
      </c>
      <c r="B22" s="2" t="s">
        <v>3</v>
      </c>
      <c r="C22" s="2">
        <v>0</v>
      </c>
      <c r="D22" s="2" t="s">
        <v>4</v>
      </c>
      <c r="E22" s="2">
        <v>9</v>
      </c>
      <c r="F22">
        <v>104</v>
      </c>
      <c r="G22" s="2" t="s">
        <v>3</v>
      </c>
      <c r="H22" s="2">
        <v>0</v>
      </c>
      <c r="I22" s="2" t="s">
        <v>4</v>
      </c>
      <c r="J22" s="2">
        <v>51</v>
      </c>
      <c r="K22">
        <v>1343</v>
      </c>
      <c r="L22" s="2" t="s">
        <v>3</v>
      </c>
      <c r="M22" s="2">
        <v>26</v>
      </c>
      <c r="N22" s="2" t="s">
        <v>4</v>
      </c>
      <c r="O22" s="2">
        <v>649</v>
      </c>
    </row>
    <row r="23" spans="1:15" x14ac:dyDescent="0.4">
      <c r="B23" s="2" t="s">
        <v>5</v>
      </c>
      <c r="C23" s="2">
        <v>29</v>
      </c>
      <c r="F23">
        <f>SUM(H21:H29)</f>
        <v>104</v>
      </c>
      <c r="G23" s="2" t="s">
        <v>5</v>
      </c>
      <c r="H23" s="2">
        <v>19</v>
      </c>
      <c r="J23">
        <f>SUM(J21,J22)</f>
        <v>104</v>
      </c>
      <c r="K23">
        <f>SUM(M21:M30)</f>
        <v>1343</v>
      </c>
      <c r="L23" s="2" t="s">
        <v>5</v>
      </c>
      <c r="M23" s="2">
        <v>209</v>
      </c>
      <c r="O23">
        <f>SUM(O21:O22)</f>
        <v>1343</v>
      </c>
    </row>
    <row r="24" spans="1:15" x14ac:dyDescent="0.4">
      <c r="B24" s="2" t="s">
        <v>6</v>
      </c>
      <c r="C24" s="2">
        <v>3</v>
      </c>
      <c r="G24" s="2" t="s">
        <v>6</v>
      </c>
      <c r="H24" s="2">
        <v>34</v>
      </c>
      <c r="L24" s="2" t="s">
        <v>6</v>
      </c>
      <c r="M24" s="2">
        <v>248</v>
      </c>
    </row>
    <row r="25" spans="1:15" x14ac:dyDescent="0.4">
      <c r="B25" s="2" t="s">
        <v>7</v>
      </c>
      <c r="C25" s="2">
        <v>1</v>
      </c>
      <c r="G25" s="2" t="s">
        <v>7</v>
      </c>
      <c r="H25" s="2">
        <v>30</v>
      </c>
      <c r="L25" s="2" t="s">
        <v>7</v>
      </c>
      <c r="M25" s="2">
        <v>338</v>
      </c>
    </row>
    <row r="26" spans="1:15" x14ac:dyDescent="0.4">
      <c r="B26" s="2" t="s">
        <v>8</v>
      </c>
      <c r="C26" s="2">
        <v>0</v>
      </c>
      <c r="G26" s="2" t="s">
        <v>8</v>
      </c>
      <c r="H26" s="2">
        <v>12</v>
      </c>
      <c r="L26" s="2" t="s">
        <v>8</v>
      </c>
      <c r="M26" s="2">
        <v>321</v>
      </c>
    </row>
    <row r="27" spans="1:15" x14ac:dyDescent="0.4">
      <c r="B27" s="2" t="s">
        <v>9</v>
      </c>
      <c r="C27" s="2">
        <v>0</v>
      </c>
      <c r="G27" s="2" t="s">
        <v>9</v>
      </c>
      <c r="H27" s="2">
        <v>9</v>
      </c>
      <c r="L27" s="2" t="s">
        <v>9</v>
      </c>
      <c r="M27" s="2">
        <v>161</v>
      </c>
    </row>
    <row r="28" spans="1:15" x14ac:dyDescent="0.4">
      <c r="B28" s="2" t="s">
        <v>10</v>
      </c>
      <c r="C28" s="2">
        <v>0</v>
      </c>
      <c r="G28" s="2" t="s">
        <v>10</v>
      </c>
      <c r="H28" s="2">
        <v>0</v>
      </c>
      <c r="L28" s="2" t="s">
        <v>10</v>
      </c>
      <c r="M28" s="2">
        <v>38</v>
      </c>
    </row>
    <row r="29" spans="1:15" x14ac:dyDescent="0.4">
      <c r="B29" s="2" t="s">
        <v>11</v>
      </c>
      <c r="C29" s="2">
        <v>0</v>
      </c>
      <c r="G29" s="2" t="s">
        <v>11</v>
      </c>
      <c r="H29" s="2">
        <v>0</v>
      </c>
      <c r="L29" s="2" t="s">
        <v>11</v>
      </c>
      <c r="M29" s="2">
        <v>2</v>
      </c>
    </row>
    <row r="30" spans="1:15" x14ac:dyDescent="0.4">
      <c r="B30" s="2" t="s">
        <v>12</v>
      </c>
      <c r="C30" s="2">
        <v>0</v>
      </c>
      <c r="G30" s="2" t="s">
        <v>12</v>
      </c>
      <c r="H30" s="2">
        <v>0</v>
      </c>
      <c r="L30" s="2" t="s">
        <v>12</v>
      </c>
      <c r="M30" s="2">
        <v>0</v>
      </c>
    </row>
    <row r="31" spans="1:15" x14ac:dyDescent="0.4">
      <c r="A31" s="1">
        <v>201908</v>
      </c>
      <c r="B31" s="2" t="s">
        <v>1</v>
      </c>
      <c r="C31" s="2">
        <v>0</v>
      </c>
      <c r="D31" s="2" t="s">
        <v>2</v>
      </c>
      <c r="E31" s="2">
        <v>27</v>
      </c>
      <c r="F31" s="1">
        <v>202004</v>
      </c>
      <c r="G31" s="2" t="s">
        <v>1</v>
      </c>
      <c r="H31" s="2">
        <v>0</v>
      </c>
      <c r="I31" s="2" t="s">
        <v>2</v>
      </c>
      <c r="J31" s="2">
        <v>253</v>
      </c>
      <c r="K31" s="1">
        <v>202104</v>
      </c>
      <c r="L31" s="2" t="s">
        <v>1</v>
      </c>
      <c r="M31" s="2">
        <v>0</v>
      </c>
      <c r="N31" s="2" t="s">
        <v>2</v>
      </c>
      <c r="O31" s="2">
        <v>475</v>
      </c>
    </row>
    <row r="32" spans="1:15" x14ac:dyDescent="0.4">
      <c r="A32">
        <v>38</v>
      </c>
      <c r="B32" s="2" t="s">
        <v>3</v>
      </c>
      <c r="C32" s="2">
        <v>0</v>
      </c>
      <c r="D32" s="2" t="s">
        <v>4</v>
      </c>
      <c r="E32" s="2">
        <v>11</v>
      </c>
      <c r="F32">
        <v>498</v>
      </c>
      <c r="G32" s="2" t="s">
        <v>3</v>
      </c>
      <c r="H32" s="2">
        <v>0</v>
      </c>
      <c r="I32" s="2" t="s">
        <v>4</v>
      </c>
      <c r="J32" s="2">
        <v>245</v>
      </c>
      <c r="K32">
        <v>975</v>
      </c>
      <c r="L32" s="2" t="s">
        <v>3</v>
      </c>
      <c r="M32" s="2">
        <v>11</v>
      </c>
      <c r="N32" s="2" t="s">
        <v>4</v>
      </c>
      <c r="O32" s="2">
        <v>500</v>
      </c>
    </row>
    <row r="33" spans="1:15" x14ac:dyDescent="0.4">
      <c r="B33" s="2" t="s">
        <v>5</v>
      </c>
      <c r="C33" s="2">
        <v>30</v>
      </c>
      <c r="F33">
        <f>SUM(H31:H40)</f>
        <v>498</v>
      </c>
      <c r="G33" s="2" t="s">
        <v>5</v>
      </c>
      <c r="H33" s="2">
        <v>123</v>
      </c>
      <c r="J33">
        <f>SUM(J31,J32)</f>
        <v>498</v>
      </c>
      <c r="K33">
        <f>SUM(M31:M40)</f>
        <v>975</v>
      </c>
      <c r="L33" s="2" t="s">
        <v>5</v>
      </c>
      <c r="M33" s="2">
        <v>182</v>
      </c>
      <c r="O33">
        <f>SUM(O31:O32)</f>
        <v>975</v>
      </c>
    </row>
    <row r="34" spans="1:15" x14ac:dyDescent="0.4">
      <c r="B34" s="2" t="s">
        <v>6</v>
      </c>
      <c r="C34" s="2">
        <v>4</v>
      </c>
      <c r="G34" s="2" t="s">
        <v>6</v>
      </c>
      <c r="H34" s="2">
        <v>144</v>
      </c>
      <c r="L34" s="2" t="s">
        <v>6</v>
      </c>
      <c r="M34" s="2">
        <v>193</v>
      </c>
    </row>
    <row r="35" spans="1:15" x14ac:dyDescent="0.4">
      <c r="B35" s="2" t="s">
        <v>7</v>
      </c>
      <c r="C35" s="2">
        <v>3</v>
      </c>
      <c r="G35" s="2" t="s">
        <v>7</v>
      </c>
      <c r="H35" s="2">
        <v>107</v>
      </c>
      <c r="L35" s="2" t="s">
        <v>7</v>
      </c>
      <c r="M35" s="2">
        <v>234</v>
      </c>
    </row>
    <row r="36" spans="1:15" x14ac:dyDescent="0.4">
      <c r="B36" s="2" t="s">
        <v>8</v>
      </c>
      <c r="C36" s="2">
        <v>1</v>
      </c>
      <c r="G36" s="2" t="s">
        <v>8</v>
      </c>
      <c r="H36" s="2">
        <v>77</v>
      </c>
      <c r="L36" s="2" t="s">
        <v>8</v>
      </c>
      <c r="M36" s="2">
        <v>221</v>
      </c>
    </row>
    <row r="37" spans="1:15" x14ac:dyDescent="0.4">
      <c r="B37" s="2" t="s">
        <v>9</v>
      </c>
      <c r="C37" s="2">
        <v>0</v>
      </c>
      <c r="G37" s="2" t="s">
        <v>9</v>
      </c>
      <c r="H37" s="2">
        <v>38</v>
      </c>
      <c r="L37" s="2" t="s">
        <v>9</v>
      </c>
      <c r="M37" s="2">
        <v>111</v>
      </c>
    </row>
    <row r="38" spans="1:15" x14ac:dyDescent="0.4">
      <c r="B38" s="2" t="s">
        <v>10</v>
      </c>
      <c r="C38" s="2">
        <v>0</v>
      </c>
      <c r="G38" s="2" t="s">
        <v>10</v>
      </c>
      <c r="H38" s="2">
        <v>6</v>
      </c>
      <c r="L38" s="2" t="s">
        <v>10</v>
      </c>
      <c r="M38" s="2">
        <v>21</v>
      </c>
    </row>
    <row r="39" spans="1:15" x14ac:dyDescent="0.4">
      <c r="B39" s="2" t="s">
        <v>11</v>
      </c>
      <c r="C39" s="2">
        <v>0</v>
      </c>
      <c r="G39" s="2" t="s">
        <v>11</v>
      </c>
      <c r="H39" s="2">
        <v>3</v>
      </c>
      <c r="L39" s="2" t="s">
        <v>11</v>
      </c>
      <c r="M39" s="2">
        <v>2</v>
      </c>
    </row>
    <row r="40" spans="1:15" x14ac:dyDescent="0.4">
      <c r="B40" s="2" t="s">
        <v>12</v>
      </c>
      <c r="C40" s="2">
        <v>0</v>
      </c>
      <c r="G40" s="2" t="s">
        <v>12</v>
      </c>
      <c r="H40" s="2">
        <v>0</v>
      </c>
      <c r="L40" s="2" t="s">
        <v>12</v>
      </c>
      <c r="M40" s="2">
        <v>0</v>
      </c>
    </row>
    <row r="41" spans="1:15" x14ac:dyDescent="0.4">
      <c r="A41" s="1">
        <v>201909</v>
      </c>
      <c r="B41" s="2" t="s">
        <v>1</v>
      </c>
      <c r="C41" s="2">
        <v>0</v>
      </c>
      <c r="D41" s="2" t="s">
        <v>2</v>
      </c>
      <c r="E41" s="2">
        <v>19</v>
      </c>
      <c r="F41" s="1">
        <v>202005</v>
      </c>
      <c r="G41" s="2" t="s">
        <v>1</v>
      </c>
      <c r="H41" s="2">
        <v>0</v>
      </c>
      <c r="I41" s="2" t="s">
        <v>2</v>
      </c>
      <c r="J41" s="2">
        <f>580 + 477</f>
        <v>1057</v>
      </c>
      <c r="K41" s="1">
        <v>202105</v>
      </c>
      <c r="L41" s="2" t="s">
        <v>1</v>
      </c>
      <c r="M41" s="2">
        <v>0</v>
      </c>
      <c r="N41" s="2" t="s">
        <v>2</v>
      </c>
      <c r="O41" s="2">
        <v>373</v>
      </c>
    </row>
    <row r="42" spans="1:15" x14ac:dyDescent="0.4">
      <c r="A42">
        <v>25</v>
      </c>
      <c r="B42" s="2" t="s">
        <v>3</v>
      </c>
      <c r="C42" s="2">
        <v>0</v>
      </c>
      <c r="D42" s="2" t="s">
        <v>4</v>
      </c>
      <c r="E42" s="2">
        <v>6</v>
      </c>
      <c r="F42">
        <v>1996</v>
      </c>
      <c r="G42" s="2" t="s">
        <v>3</v>
      </c>
      <c r="H42" s="2">
        <v>2</v>
      </c>
      <c r="I42" s="2" t="s">
        <v>4</v>
      </c>
      <c r="J42" s="2">
        <f>420 + 519</f>
        <v>939</v>
      </c>
      <c r="K42">
        <v>803</v>
      </c>
      <c r="L42" s="2" t="s">
        <v>3</v>
      </c>
      <c r="M42" s="2">
        <v>5</v>
      </c>
      <c r="N42" s="2" t="s">
        <v>4</v>
      </c>
      <c r="O42" s="2">
        <v>430</v>
      </c>
    </row>
    <row r="43" spans="1:15" x14ac:dyDescent="0.4">
      <c r="A43">
        <f>SUM(C41:C49)</f>
        <v>25</v>
      </c>
      <c r="B43" s="2" t="s">
        <v>5</v>
      </c>
      <c r="C43" s="2">
        <v>16</v>
      </c>
      <c r="F43">
        <f>SUM(H41:H50)</f>
        <v>1996</v>
      </c>
      <c r="G43" s="2" t="s">
        <v>5</v>
      </c>
      <c r="H43" s="2">
        <f>165 + 122</f>
        <v>287</v>
      </c>
      <c r="J43">
        <f>SUM(J41,J42)</f>
        <v>1996</v>
      </c>
      <c r="K43">
        <f>SUM(M41:M50)</f>
        <v>803</v>
      </c>
      <c r="L43" s="2" t="s">
        <v>5</v>
      </c>
      <c r="M43" s="2">
        <v>154</v>
      </c>
      <c r="O43">
        <f>SUM(O41:O42)</f>
        <v>803</v>
      </c>
    </row>
    <row r="44" spans="1:15" x14ac:dyDescent="0.4">
      <c r="B44" s="2" t="s">
        <v>6</v>
      </c>
      <c r="C44" s="2">
        <v>7</v>
      </c>
      <c r="G44" s="2" t="s">
        <v>6</v>
      </c>
      <c r="H44" s="2">
        <f>249 + 216</f>
        <v>465</v>
      </c>
      <c r="L44" s="2" t="s">
        <v>6</v>
      </c>
      <c r="M44" s="2">
        <v>170</v>
      </c>
    </row>
    <row r="45" spans="1:15" x14ac:dyDescent="0.4">
      <c r="B45" s="2" t="s">
        <v>7</v>
      </c>
      <c r="C45" s="2">
        <v>1</v>
      </c>
      <c r="G45" s="2" t="s">
        <v>7</v>
      </c>
      <c r="H45" s="2">
        <f>266 + 248</f>
        <v>514</v>
      </c>
      <c r="L45" s="2" t="s">
        <v>7</v>
      </c>
      <c r="M45" s="2">
        <v>203</v>
      </c>
    </row>
    <row r="46" spans="1:15" x14ac:dyDescent="0.4">
      <c r="B46" s="2" t="s">
        <v>8</v>
      </c>
      <c r="C46" s="2">
        <v>1</v>
      </c>
      <c r="G46" s="2" t="s">
        <v>8</v>
      </c>
      <c r="H46" s="2">
        <f>203 + 235</f>
        <v>438</v>
      </c>
      <c r="L46" s="2" t="s">
        <v>8</v>
      </c>
      <c r="M46" s="2">
        <v>167</v>
      </c>
    </row>
    <row r="47" spans="1:15" x14ac:dyDescent="0.4">
      <c r="B47" s="2" t="s">
        <v>9</v>
      </c>
      <c r="C47" s="2">
        <v>0</v>
      </c>
      <c r="G47" s="2" t="s">
        <v>9</v>
      </c>
      <c r="H47" s="2">
        <f>96 + 136</f>
        <v>232</v>
      </c>
      <c r="L47" s="2" t="s">
        <v>9</v>
      </c>
      <c r="M47" s="2">
        <v>89</v>
      </c>
    </row>
    <row r="48" spans="1:15" x14ac:dyDescent="0.4">
      <c r="B48" s="2" t="s">
        <v>10</v>
      </c>
      <c r="C48" s="2">
        <v>0</v>
      </c>
      <c r="G48" s="2" t="s">
        <v>10</v>
      </c>
      <c r="H48" s="2">
        <f>17 + 32</f>
        <v>49</v>
      </c>
      <c r="L48" s="2" t="s">
        <v>10</v>
      </c>
      <c r="M48" s="2">
        <v>14</v>
      </c>
    </row>
    <row r="49" spans="1:15" x14ac:dyDescent="0.4">
      <c r="B49" s="2" t="s">
        <v>11</v>
      </c>
      <c r="C49" s="2">
        <v>0</v>
      </c>
      <c r="G49" s="2" t="s">
        <v>11</v>
      </c>
      <c r="H49" s="2">
        <v>9</v>
      </c>
      <c r="L49" s="2" t="s">
        <v>11</v>
      </c>
      <c r="M49" s="2">
        <v>1</v>
      </c>
    </row>
    <row r="50" spans="1:15" x14ac:dyDescent="0.4">
      <c r="B50" s="2" t="s">
        <v>12</v>
      </c>
      <c r="C50" s="2">
        <v>0</v>
      </c>
      <c r="G50" s="2" t="s">
        <v>12</v>
      </c>
      <c r="H50" s="2">
        <v>0</v>
      </c>
      <c r="L50" s="2" t="s">
        <v>12</v>
      </c>
      <c r="M50" s="2">
        <v>0</v>
      </c>
    </row>
    <row r="51" spans="1:15" x14ac:dyDescent="0.4">
      <c r="A51" s="1">
        <v>201910</v>
      </c>
      <c r="B51" s="2" t="s">
        <v>1</v>
      </c>
      <c r="C51" s="2">
        <v>0</v>
      </c>
      <c r="D51" s="2" t="s">
        <v>2</v>
      </c>
      <c r="E51" s="2">
        <v>25</v>
      </c>
      <c r="F51" s="1">
        <v>202006</v>
      </c>
      <c r="G51" s="2" t="s">
        <v>1</v>
      </c>
      <c r="H51" s="2">
        <v>0</v>
      </c>
      <c r="I51" s="2" t="s">
        <v>2</v>
      </c>
      <c r="J51" s="2">
        <v>1039</v>
      </c>
      <c r="K51" s="1">
        <v>202106</v>
      </c>
      <c r="L51" s="2" t="s">
        <v>1</v>
      </c>
      <c r="M51" s="2">
        <v>0</v>
      </c>
      <c r="N51" s="2" t="s">
        <v>2</v>
      </c>
      <c r="O51" s="2">
        <v>361</v>
      </c>
    </row>
    <row r="52" spans="1:15" x14ac:dyDescent="0.4">
      <c r="A52">
        <v>35</v>
      </c>
      <c r="B52" s="2" t="s">
        <v>3</v>
      </c>
      <c r="C52" s="2">
        <v>0</v>
      </c>
      <c r="D52" s="2" t="s">
        <v>4</v>
      </c>
      <c r="E52" s="2">
        <v>10</v>
      </c>
      <c r="F52">
        <v>1938</v>
      </c>
      <c r="G52" s="2" t="s">
        <v>3</v>
      </c>
      <c r="H52" s="2">
        <v>2</v>
      </c>
      <c r="I52" s="2" t="s">
        <v>4</v>
      </c>
      <c r="J52" s="2">
        <v>899</v>
      </c>
      <c r="K52">
        <v>792</v>
      </c>
      <c r="L52" s="2" t="s">
        <v>3</v>
      </c>
      <c r="M52" s="2">
        <v>7</v>
      </c>
      <c r="N52" s="2" t="s">
        <v>4</v>
      </c>
      <c r="O52" s="2">
        <v>431</v>
      </c>
    </row>
    <row r="53" spans="1:15" x14ac:dyDescent="0.4">
      <c r="A53">
        <f>SUM(C51:C59)</f>
        <v>35</v>
      </c>
      <c r="B53" s="2" t="s">
        <v>5</v>
      </c>
      <c r="C53" s="2">
        <v>26</v>
      </c>
      <c r="F53">
        <f>SUM(H51:H60)</f>
        <v>1938</v>
      </c>
      <c r="G53" s="2" t="s">
        <v>5</v>
      </c>
      <c r="H53" s="2">
        <v>258</v>
      </c>
      <c r="J53">
        <f>SUM(J51:J52)</f>
        <v>1938</v>
      </c>
      <c r="K53">
        <f>SUM(M51:M60)</f>
        <v>792</v>
      </c>
      <c r="L53" s="2" t="s">
        <v>5</v>
      </c>
      <c r="M53" s="2">
        <v>131</v>
      </c>
      <c r="O53">
        <f>SUM(O51:O52)</f>
        <v>792</v>
      </c>
    </row>
    <row r="54" spans="1:15" x14ac:dyDescent="0.4">
      <c r="B54" s="2" t="s">
        <v>6</v>
      </c>
      <c r="C54" s="2">
        <v>6</v>
      </c>
      <c r="G54" s="2" t="s">
        <v>6</v>
      </c>
      <c r="H54" s="2">
        <v>435</v>
      </c>
      <c r="L54" s="2" t="s">
        <v>6</v>
      </c>
      <c r="M54" s="2">
        <v>174</v>
      </c>
    </row>
    <row r="55" spans="1:15" x14ac:dyDescent="0.4">
      <c r="B55" s="2" t="s">
        <v>7</v>
      </c>
      <c r="C55" s="2">
        <v>2</v>
      </c>
      <c r="G55" s="2" t="s">
        <v>7</v>
      </c>
      <c r="H55" s="2">
        <v>495</v>
      </c>
      <c r="L55" s="2" t="s">
        <v>7</v>
      </c>
      <c r="M55" s="2">
        <v>216</v>
      </c>
    </row>
    <row r="56" spans="1:15" x14ac:dyDescent="0.4">
      <c r="B56" s="2" t="s">
        <v>8</v>
      </c>
      <c r="C56" s="2">
        <v>1</v>
      </c>
      <c r="G56" s="2" t="s">
        <v>8</v>
      </c>
      <c r="H56" s="2">
        <v>456</v>
      </c>
      <c r="L56" s="2" t="s">
        <v>8</v>
      </c>
      <c r="M56" s="2">
        <v>175</v>
      </c>
    </row>
    <row r="57" spans="1:15" x14ac:dyDescent="0.4">
      <c r="B57" s="2" t="s">
        <v>9</v>
      </c>
      <c r="C57" s="2">
        <v>0</v>
      </c>
      <c r="G57" s="2" t="s">
        <v>9</v>
      </c>
      <c r="H57" s="2">
        <v>240</v>
      </c>
      <c r="L57" s="2" t="s">
        <v>9</v>
      </c>
      <c r="M57" s="2">
        <v>81</v>
      </c>
    </row>
    <row r="58" spans="1:15" x14ac:dyDescent="0.4">
      <c r="B58" s="2" t="s">
        <v>10</v>
      </c>
      <c r="C58" s="2">
        <v>0</v>
      </c>
      <c r="G58" s="2" t="s">
        <v>10</v>
      </c>
      <c r="H58" s="2">
        <v>41</v>
      </c>
      <c r="L58" s="2" t="s">
        <v>10</v>
      </c>
      <c r="M58" s="2">
        <v>7</v>
      </c>
    </row>
    <row r="59" spans="1:15" x14ac:dyDescent="0.4">
      <c r="B59" s="2" t="s">
        <v>11</v>
      </c>
      <c r="C59" s="2">
        <v>0</v>
      </c>
      <c r="G59" s="2" t="s">
        <v>11</v>
      </c>
      <c r="H59" s="2">
        <v>11</v>
      </c>
      <c r="L59" s="2" t="s">
        <v>11</v>
      </c>
      <c r="M59" s="2">
        <v>1</v>
      </c>
    </row>
    <row r="60" spans="1:15" x14ac:dyDescent="0.4">
      <c r="B60" s="2" t="s">
        <v>12</v>
      </c>
      <c r="C60" s="2">
        <v>0</v>
      </c>
      <c r="G60" s="2" t="s">
        <v>12</v>
      </c>
      <c r="H60" s="2">
        <v>0</v>
      </c>
      <c r="L60" s="2" t="s">
        <v>12</v>
      </c>
      <c r="M60" s="2">
        <v>0</v>
      </c>
    </row>
    <row r="61" spans="1:15" x14ac:dyDescent="0.4">
      <c r="A61" s="1">
        <v>201911</v>
      </c>
      <c r="B61" s="2" t="s">
        <v>1</v>
      </c>
      <c r="C61" s="2">
        <v>0</v>
      </c>
      <c r="D61" s="2" t="s">
        <v>2</v>
      </c>
      <c r="E61" s="2">
        <v>23</v>
      </c>
      <c r="F61" s="1">
        <v>202007</v>
      </c>
      <c r="G61" s="2" t="s">
        <v>1</v>
      </c>
      <c r="H61" s="2">
        <v>0</v>
      </c>
      <c r="I61" s="2" t="s">
        <v>2</v>
      </c>
      <c r="J61" s="2">
        <v>662</v>
      </c>
      <c r="K61" s="1">
        <v>202107</v>
      </c>
      <c r="L61" s="2" t="s">
        <v>1</v>
      </c>
      <c r="M61" s="2">
        <v>0</v>
      </c>
      <c r="N61" s="2" t="s">
        <v>2</v>
      </c>
      <c r="O61" s="2">
        <v>302</v>
      </c>
    </row>
    <row r="62" spans="1:15" x14ac:dyDescent="0.4">
      <c r="A62">
        <v>31</v>
      </c>
      <c r="B62" s="2" t="s">
        <v>3</v>
      </c>
      <c r="C62" s="2">
        <v>0</v>
      </c>
      <c r="D62" s="2" t="s">
        <v>4</v>
      </c>
      <c r="E62" s="2">
        <v>8</v>
      </c>
      <c r="F62">
        <v>1226</v>
      </c>
      <c r="G62" s="2" t="s">
        <v>3</v>
      </c>
      <c r="H62" s="2">
        <v>2</v>
      </c>
      <c r="I62" s="2" t="s">
        <v>4</v>
      </c>
      <c r="J62" s="2">
        <v>564</v>
      </c>
      <c r="K62">
        <v>654</v>
      </c>
      <c r="L62" s="2" t="s">
        <v>3</v>
      </c>
      <c r="M62" s="2">
        <v>7</v>
      </c>
      <c r="N62" s="2" t="s">
        <v>4</v>
      </c>
      <c r="O62" s="2">
        <v>352</v>
      </c>
    </row>
    <row r="63" spans="1:15" x14ac:dyDescent="0.4">
      <c r="A63">
        <f>SUM(C61:C69)</f>
        <v>31</v>
      </c>
      <c r="B63" s="2" t="s">
        <v>5</v>
      </c>
      <c r="C63" s="2">
        <v>23</v>
      </c>
      <c r="F63">
        <f>SUM(H61:H70)</f>
        <v>1226</v>
      </c>
      <c r="G63" s="2" t="s">
        <v>5</v>
      </c>
      <c r="H63" s="2">
        <v>162</v>
      </c>
      <c r="J63">
        <f>SUM(J61:J62)</f>
        <v>1226</v>
      </c>
      <c r="K63">
        <f>SUM(M61:M70)</f>
        <v>654</v>
      </c>
      <c r="L63" s="2" t="s">
        <v>5</v>
      </c>
      <c r="M63" s="2">
        <v>90</v>
      </c>
      <c r="O63">
        <f>SUM(O61:O62)</f>
        <v>654</v>
      </c>
    </row>
    <row r="64" spans="1:15" x14ac:dyDescent="0.4">
      <c r="B64" s="2" t="s">
        <v>6</v>
      </c>
      <c r="C64" s="2">
        <v>6</v>
      </c>
      <c r="G64" s="2" t="s">
        <v>6</v>
      </c>
      <c r="H64" s="2">
        <v>248</v>
      </c>
      <c r="L64" s="2" t="s">
        <v>6</v>
      </c>
      <c r="M64" s="2">
        <v>138</v>
      </c>
    </row>
    <row r="65" spans="1:13" x14ac:dyDescent="0.4">
      <c r="B65" s="2" t="s">
        <v>7</v>
      </c>
      <c r="C65" s="2">
        <v>1</v>
      </c>
      <c r="G65" s="2" t="s">
        <v>7</v>
      </c>
      <c r="H65" s="2">
        <v>310</v>
      </c>
      <c r="L65" s="2" t="s">
        <v>7</v>
      </c>
      <c r="M65" s="2">
        <v>185</v>
      </c>
    </row>
    <row r="66" spans="1:13" x14ac:dyDescent="0.4">
      <c r="B66" s="2" t="s">
        <v>8</v>
      </c>
      <c r="C66" s="2">
        <v>1</v>
      </c>
      <c r="G66" s="2" t="s">
        <v>8</v>
      </c>
      <c r="H66" s="2">
        <v>308</v>
      </c>
      <c r="L66" s="2" t="s">
        <v>8</v>
      </c>
      <c r="M66" s="2">
        <v>153</v>
      </c>
    </row>
    <row r="67" spans="1:13" x14ac:dyDescent="0.4">
      <c r="B67" s="2" t="s">
        <v>9</v>
      </c>
      <c r="C67" s="2">
        <v>0</v>
      </c>
      <c r="G67" s="2" t="s">
        <v>9</v>
      </c>
      <c r="H67" s="2">
        <v>159</v>
      </c>
      <c r="L67" s="2" t="s">
        <v>9</v>
      </c>
      <c r="M67" s="2">
        <v>75</v>
      </c>
    </row>
    <row r="68" spans="1:13" x14ac:dyDescent="0.4">
      <c r="B68" s="2" t="s">
        <v>10</v>
      </c>
      <c r="C68" s="2">
        <v>0</v>
      </c>
      <c r="G68" s="2" t="s">
        <v>10</v>
      </c>
      <c r="H68" s="2">
        <v>26</v>
      </c>
      <c r="L68" s="2" t="s">
        <v>10</v>
      </c>
      <c r="M68" s="2">
        <v>5</v>
      </c>
    </row>
    <row r="69" spans="1:13" x14ac:dyDescent="0.4">
      <c r="B69" s="2" t="s">
        <v>11</v>
      </c>
      <c r="C69" s="2">
        <v>0</v>
      </c>
      <c r="G69" s="2" t="s">
        <v>11</v>
      </c>
      <c r="H69" s="2">
        <v>9</v>
      </c>
      <c r="L69" s="2" t="s">
        <v>11</v>
      </c>
      <c r="M69" s="2">
        <v>1</v>
      </c>
    </row>
    <row r="70" spans="1:13" x14ac:dyDescent="0.4">
      <c r="B70" s="2" t="s">
        <v>12</v>
      </c>
      <c r="C70" s="2">
        <v>0</v>
      </c>
      <c r="G70" s="2" t="s">
        <v>12</v>
      </c>
      <c r="H70" s="2">
        <v>2</v>
      </c>
      <c r="L70" s="2" t="s">
        <v>12</v>
      </c>
      <c r="M70" s="2">
        <v>0</v>
      </c>
    </row>
    <row r="71" spans="1:13" x14ac:dyDescent="0.4">
      <c r="A71" s="1">
        <v>201912</v>
      </c>
      <c r="B71" s="2" t="s">
        <v>1</v>
      </c>
      <c r="C71" s="2">
        <v>0</v>
      </c>
      <c r="D71" s="2" t="s">
        <v>2</v>
      </c>
      <c r="E71" s="2">
        <v>24</v>
      </c>
      <c r="F71" s="1">
        <v>202008</v>
      </c>
      <c r="G71" s="2" t="s">
        <v>1</v>
      </c>
      <c r="H71" s="2">
        <v>0</v>
      </c>
      <c r="I71" s="2" t="s">
        <v>2</v>
      </c>
      <c r="J71" s="2">
        <v>439</v>
      </c>
    </row>
    <row r="72" spans="1:13" x14ac:dyDescent="0.4">
      <c r="A72">
        <v>38</v>
      </c>
      <c r="B72" s="2" t="s">
        <v>3</v>
      </c>
      <c r="C72" s="2">
        <v>0</v>
      </c>
      <c r="D72" s="2" t="s">
        <v>4</v>
      </c>
      <c r="E72" s="2">
        <v>9</v>
      </c>
      <c r="F72">
        <v>798</v>
      </c>
      <c r="G72" s="2" t="s">
        <v>3</v>
      </c>
      <c r="H72" s="2">
        <v>10</v>
      </c>
      <c r="I72" s="2" t="s">
        <v>4</v>
      </c>
      <c r="J72" s="2">
        <v>359</v>
      </c>
    </row>
    <row r="73" spans="1:13" x14ac:dyDescent="0.4">
      <c r="A73">
        <f>SUM(C71:C79)</f>
        <v>38</v>
      </c>
      <c r="B73" s="2" t="s">
        <v>5</v>
      </c>
      <c r="C73" s="2">
        <v>23</v>
      </c>
      <c r="F73">
        <f>SUM(H71:H80)</f>
        <v>798</v>
      </c>
      <c r="G73" s="2" t="s">
        <v>5</v>
      </c>
      <c r="H73" s="2">
        <v>124</v>
      </c>
      <c r="J73">
        <f>SUM(J71:J72)</f>
        <v>798</v>
      </c>
    </row>
    <row r="74" spans="1:13" x14ac:dyDescent="0.4">
      <c r="B74" s="2" t="s">
        <v>6</v>
      </c>
      <c r="C74" s="2">
        <v>7</v>
      </c>
      <c r="G74" s="2" t="s">
        <v>6</v>
      </c>
      <c r="H74" s="2">
        <v>167</v>
      </c>
    </row>
    <row r="75" spans="1:13" x14ac:dyDescent="0.4">
      <c r="B75" s="2" t="s">
        <v>7</v>
      </c>
      <c r="C75" s="2">
        <v>4</v>
      </c>
      <c r="G75" s="2" t="s">
        <v>7</v>
      </c>
      <c r="H75" s="2">
        <v>204</v>
      </c>
    </row>
    <row r="76" spans="1:13" x14ac:dyDescent="0.4">
      <c r="B76" s="2" t="s">
        <v>8</v>
      </c>
      <c r="C76" s="2">
        <v>4</v>
      </c>
      <c r="G76" s="2" t="s">
        <v>8</v>
      </c>
      <c r="H76" s="2">
        <v>173</v>
      </c>
    </row>
    <row r="77" spans="1:13" x14ac:dyDescent="0.4">
      <c r="B77" s="2" t="s">
        <v>9</v>
      </c>
      <c r="C77" s="2">
        <v>0</v>
      </c>
      <c r="G77" s="2" t="s">
        <v>9</v>
      </c>
      <c r="H77" s="2">
        <v>94</v>
      </c>
    </row>
    <row r="78" spans="1:13" x14ac:dyDescent="0.4">
      <c r="B78" s="2" t="s">
        <v>10</v>
      </c>
      <c r="C78" s="2">
        <v>0</v>
      </c>
      <c r="G78" s="2" t="s">
        <v>10</v>
      </c>
      <c r="H78" s="2">
        <v>19</v>
      </c>
    </row>
    <row r="79" spans="1:13" x14ac:dyDescent="0.4">
      <c r="B79" s="2" t="s">
        <v>11</v>
      </c>
      <c r="C79" s="2">
        <v>0</v>
      </c>
      <c r="G79" s="2" t="s">
        <v>11</v>
      </c>
      <c r="H79" s="2">
        <v>6</v>
      </c>
    </row>
    <row r="80" spans="1:13" x14ac:dyDescent="0.4">
      <c r="B80" s="2" t="s">
        <v>12</v>
      </c>
      <c r="C80" s="2">
        <v>0</v>
      </c>
      <c r="G80" s="2" t="s">
        <v>12</v>
      </c>
      <c r="H80" s="2">
        <v>1</v>
      </c>
    </row>
    <row r="81" spans="6:10" x14ac:dyDescent="0.4">
      <c r="F81" s="1">
        <v>202009</v>
      </c>
      <c r="G81" s="2" t="s">
        <v>1</v>
      </c>
      <c r="H81" s="2">
        <v>0</v>
      </c>
      <c r="I81" s="2" t="s">
        <v>2</v>
      </c>
      <c r="J81" s="2">
        <v>292</v>
      </c>
    </row>
    <row r="82" spans="6:10" x14ac:dyDescent="0.4">
      <c r="F82">
        <v>560</v>
      </c>
      <c r="G82" s="2" t="s">
        <v>3</v>
      </c>
      <c r="H82" s="2">
        <v>14</v>
      </c>
      <c r="I82" s="2" t="s">
        <v>4</v>
      </c>
      <c r="J82" s="2">
        <v>268</v>
      </c>
    </row>
    <row r="83" spans="6:10" x14ac:dyDescent="0.4">
      <c r="F83">
        <f>SUM(H81:H90)</f>
        <v>560</v>
      </c>
      <c r="G83" s="2" t="s">
        <v>5</v>
      </c>
      <c r="H83" s="2">
        <v>94</v>
      </c>
      <c r="J83">
        <f>SUM(J81:J82)</f>
        <v>560</v>
      </c>
    </row>
    <row r="84" spans="6:10" x14ac:dyDescent="0.4">
      <c r="G84" s="2" t="s">
        <v>6</v>
      </c>
      <c r="H84" s="2">
        <v>108</v>
      </c>
    </row>
    <row r="85" spans="6:10" x14ac:dyDescent="0.4">
      <c r="G85" s="2" t="s">
        <v>7</v>
      </c>
      <c r="H85" s="2">
        <v>143</v>
      </c>
    </row>
    <row r="86" spans="6:10" x14ac:dyDescent="0.4">
      <c r="G86" s="2" t="s">
        <v>8</v>
      </c>
      <c r="H86" s="2">
        <v>127</v>
      </c>
    </row>
    <row r="87" spans="6:10" x14ac:dyDescent="0.4">
      <c r="G87" s="2" t="s">
        <v>9</v>
      </c>
      <c r="H87" s="2">
        <v>68</v>
      </c>
    </row>
    <row r="88" spans="6:10" x14ac:dyDescent="0.4">
      <c r="G88" s="2" t="s">
        <v>10</v>
      </c>
      <c r="H88" s="2">
        <v>5</v>
      </c>
    </row>
    <row r="89" spans="6:10" x14ac:dyDescent="0.4">
      <c r="G89" s="2" t="s">
        <v>11</v>
      </c>
      <c r="H89" s="2">
        <v>1</v>
      </c>
    </row>
    <row r="90" spans="6:10" x14ac:dyDescent="0.4">
      <c r="G90" s="2" t="s">
        <v>12</v>
      </c>
      <c r="H90" s="2">
        <v>0</v>
      </c>
    </row>
    <row r="91" spans="6:10" x14ac:dyDescent="0.4">
      <c r="F91" s="1">
        <v>202010</v>
      </c>
      <c r="G91" s="2" t="s">
        <v>1</v>
      </c>
      <c r="H91" s="2">
        <v>0</v>
      </c>
      <c r="I91" s="2" t="s">
        <v>2</v>
      </c>
      <c r="J91" s="2">
        <v>272</v>
      </c>
    </row>
    <row r="92" spans="6:10" x14ac:dyDescent="0.4">
      <c r="F92">
        <v>521</v>
      </c>
      <c r="G92" s="2" t="s">
        <v>3</v>
      </c>
      <c r="H92" s="2">
        <v>6</v>
      </c>
      <c r="I92" s="2" t="s">
        <v>4</v>
      </c>
      <c r="J92" s="2">
        <v>249</v>
      </c>
    </row>
    <row r="93" spans="6:10" x14ac:dyDescent="0.4">
      <c r="F93">
        <f>SUM(H91:H100)</f>
        <v>521</v>
      </c>
      <c r="G93" s="2" t="s">
        <v>5</v>
      </c>
      <c r="H93" s="2">
        <v>65</v>
      </c>
      <c r="J93">
        <f>SUM(J91:J92)</f>
        <v>521</v>
      </c>
    </row>
    <row r="94" spans="6:10" x14ac:dyDescent="0.4">
      <c r="G94" s="2" t="s">
        <v>6</v>
      </c>
      <c r="H94" s="2">
        <v>93</v>
      </c>
    </row>
    <row r="95" spans="6:10" x14ac:dyDescent="0.4">
      <c r="G95" s="2" t="s">
        <v>7</v>
      </c>
      <c r="H95" s="2">
        <v>146</v>
      </c>
    </row>
    <row r="96" spans="6:10" x14ac:dyDescent="0.4">
      <c r="G96" s="2" t="s">
        <v>8</v>
      </c>
      <c r="H96" s="2">
        <v>135</v>
      </c>
    </row>
    <row r="97" spans="6:10" x14ac:dyDescent="0.4">
      <c r="G97" s="2" t="s">
        <v>9</v>
      </c>
      <c r="H97" s="2">
        <v>69</v>
      </c>
    </row>
    <row r="98" spans="6:10" x14ac:dyDescent="0.4">
      <c r="G98" s="2" t="s">
        <v>10</v>
      </c>
      <c r="H98" s="2">
        <v>6</v>
      </c>
    </row>
    <row r="99" spans="6:10" x14ac:dyDescent="0.4">
      <c r="G99" s="2" t="s">
        <v>11</v>
      </c>
      <c r="H99" s="2">
        <v>1</v>
      </c>
    </row>
    <row r="100" spans="6:10" x14ac:dyDescent="0.4">
      <c r="G100" s="2" t="s">
        <v>12</v>
      </c>
      <c r="H100" s="2">
        <v>0</v>
      </c>
    </row>
    <row r="101" spans="6:10" x14ac:dyDescent="0.4">
      <c r="F101" s="1">
        <v>202011</v>
      </c>
      <c r="G101" s="2" t="s">
        <v>1</v>
      </c>
      <c r="H101" s="2">
        <v>0</v>
      </c>
      <c r="I101" s="2" t="s">
        <v>2</v>
      </c>
      <c r="J101" s="2">
        <v>256</v>
      </c>
    </row>
    <row r="102" spans="6:10" x14ac:dyDescent="0.4">
      <c r="F102">
        <v>501</v>
      </c>
      <c r="G102" s="2" t="s">
        <v>3</v>
      </c>
      <c r="H102" s="2">
        <v>6</v>
      </c>
      <c r="I102" s="2" t="s">
        <v>4</v>
      </c>
      <c r="J102" s="2">
        <v>245</v>
      </c>
    </row>
    <row r="103" spans="6:10" x14ac:dyDescent="0.4">
      <c r="F103">
        <f>SUM(H101:H110)</f>
        <v>501</v>
      </c>
      <c r="G103" s="2" t="s">
        <v>5</v>
      </c>
      <c r="H103" s="2">
        <v>57</v>
      </c>
      <c r="J103">
        <f>SUM(J101:J102)</f>
        <v>501</v>
      </c>
    </row>
    <row r="104" spans="6:10" x14ac:dyDescent="0.4">
      <c r="G104" s="2" t="s">
        <v>6</v>
      </c>
      <c r="H104" s="2">
        <v>96</v>
      </c>
    </row>
    <row r="105" spans="6:10" x14ac:dyDescent="0.4">
      <c r="G105" s="2" t="s">
        <v>7</v>
      </c>
      <c r="H105" s="2">
        <v>137</v>
      </c>
    </row>
    <row r="106" spans="6:10" x14ac:dyDescent="0.4">
      <c r="G106" s="2" t="s">
        <v>8</v>
      </c>
      <c r="H106" s="2">
        <v>134</v>
      </c>
    </row>
    <row r="107" spans="6:10" x14ac:dyDescent="0.4">
      <c r="G107" s="2" t="s">
        <v>9</v>
      </c>
      <c r="H107" s="2">
        <v>65</v>
      </c>
    </row>
    <row r="108" spans="6:10" x14ac:dyDescent="0.4">
      <c r="G108" s="2" t="s">
        <v>10</v>
      </c>
      <c r="H108" s="2">
        <v>6</v>
      </c>
    </row>
    <row r="109" spans="6:10" x14ac:dyDescent="0.4">
      <c r="G109" s="2" t="s">
        <v>11</v>
      </c>
      <c r="H109" s="2">
        <v>0</v>
      </c>
    </row>
    <row r="110" spans="6:10" x14ac:dyDescent="0.4">
      <c r="G110" s="2" t="s">
        <v>12</v>
      </c>
      <c r="H110" s="2">
        <v>0</v>
      </c>
    </row>
    <row r="111" spans="6:10" x14ac:dyDescent="0.4">
      <c r="F111" s="1">
        <v>202012</v>
      </c>
      <c r="G111" s="2" t="s">
        <v>1</v>
      </c>
      <c r="H111" s="2">
        <v>0</v>
      </c>
      <c r="I111" s="2" t="s">
        <v>2</v>
      </c>
      <c r="J111" s="2">
        <v>299</v>
      </c>
    </row>
    <row r="112" spans="6:10" x14ac:dyDescent="0.4">
      <c r="F112">
        <v>588</v>
      </c>
      <c r="G112" s="2" t="s">
        <v>3</v>
      </c>
      <c r="H112" s="2">
        <v>2</v>
      </c>
      <c r="I112" s="2" t="s">
        <v>4</v>
      </c>
      <c r="J112" s="2">
        <v>289</v>
      </c>
    </row>
    <row r="113" spans="6:10" x14ac:dyDescent="0.4">
      <c r="F113">
        <f>SUM(H111:H120)</f>
        <v>588</v>
      </c>
      <c r="G113" s="2" t="s">
        <v>5</v>
      </c>
      <c r="H113" s="2">
        <v>96</v>
      </c>
      <c r="J113">
        <f>SUM(J111:J112)</f>
        <v>588</v>
      </c>
    </row>
    <row r="114" spans="6:10" x14ac:dyDescent="0.4">
      <c r="G114" s="2" t="s">
        <v>6</v>
      </c>
      <c r="H114" s="2">
        <v>100</v>
      </c>
    </row>
    <row r="115" spans="6:10" x14ac:dyDescent="0.4">
      <c r="G115" s="2" t="s">
        <v>7</v>
      </c>
      <c r="H115" s="2">
        <v>157</v>
      </c>
    </row>
    <row r="116" spans="6:10" x14ac:dyDescent="0.4">
      <c r="G116" s="2" t="s">
        <v>8</v>
      </c>
      <c r="H116" s="2">
        <v>145</v>
      </c>
    </row>
    <row r="117" spans="6:10" x14ac:dyDescent="0.4">
      <c r="G117" s="2" t="s">
        <v>9</v>
      </c>
      <c r="H117" s="2">
        <v>79</v>
      </c>
    </row>
    <row r="118" spans="6:10" x14ac:dyDescent="0.4">
      <c r="G118" s="2" t="s">
        <v>10</v>
      </c>
      <c r="H118" s="2">
        <v>7</v>
      </c>
    </row>
    <row r="119" spans="6:10" x14ac:dyDescent="0.4">
      <c r="G119" s="2" t="s">
        <v>11</v>
      </c>
      <c r="H119" s="2">
        <v>2</v>
      </c>
    </row>
    <row r="120" spans="6:10" x14ac:dyDescent="0.4">
      <c r="G120" s="2" t="s">
        <v>12</v>
      </c>
      <c r="H120" s="2">
        <v>0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2D2C3-E784-4276-9DCE-A1C781283D02}">
  <dimension ref="A1:Y120"/>
  <sheetViews>
    <sheetView topLeftCell="J1" workbookViewId="0">
      <selection activeCell="Y3" sqref="Y3"/>
    </sheetView>
  </sheetViews>
  <sheetFormatPr defaultRowHeight="17.399999999999999" x14ac:dyDescent="0.4"/>
  <sheetData>
    <row r="1" spans="1:25" x14ac:dyDescent="0.4">
      <c r="A1" s="1">
        <v>201905</v>
      </c>
      <c r="B1" s="2" t="s">
        <v>1</v>
      </c>
      <c r="C1" s="2">
        <v>0</v>
      </c>
      <c r="D1" s="2" t="s">
        <v>2</v>
      </c>
      <c r="E1" s="2">
        <v>1</v>
      </c>
      <c r="F1" s="1">
        <v>202001</v>
      </c>
      <c r="G1" s="2" t="s">
        <v>1</v>
      </c>
      <c r="H1" s="2">
        <v>0</v>
      </c>
      <c r="I1" s="2" t="s">
        <v>2</v>
      </c>
      <c r="J1" s="2">
        <v>10</v>
      </c>
      <c r="K1" s="1">
        <v>202101</v>
      </c>
      <c r="L1" s="2" t="s">
        <v>1</v>
      </c>
      <c r="M1" s="2">
        <v>0</v>
      </c>
      <c r="N1" s="2" t="s">
        <v>2</v>
      </c>
      <c r="O1" s="2">
        <v>142</v>
      </c>
      <c r="R1" t="s">
        <v>3</v>
      </c>
      <c r="S1">
        <f>SUM(C2,C12,C22,C32,C42,C52,C62,C72,H2,H12,H22,H32,H42,H52,H62,H72,H82,H92,H102,H112,M2,M12,M22,M32,M42,M52,M62)</f>
        <v>30</v>
      </c>
    </row>
    <row r="2" spans="1:25" x14ac:dyDescent="0.4">
      <c r="A2">
        <v>2</v>
      </c>
      <c r="B2" s="2" t="s">
        <v>3</v>
      </c>
      <c r="C2" s="2">
        <v>0</v>
      </c>
      <c r="D2" s="2" t="s">
        <v>4</v>
      </c>
      <c r="E2" s="2">
        <v>1</v>
      </c>
      <c r="F2">
        <v>23</v>
      </c>
      <c r="G2" s="2" t="s">
        <v>3</v>
      </c>
      <c r="H2" s="2">
        <v>0</v>
      </c>
      <c r="I2" s="2" t="s">
        <v>4</v>
      </c>
      <c r="J2" s="2">
        <v>13</v>
      </c>
      <c r="K2">
        <v>286</v>
      </c>
      <c r="L2" s="2" t="s">
        <v>3</v>
      </c>
      <c r="M2" s="2">
        <v>0</v>
      </c>
      <c r="N2" s="2" t="s">
        <v>4</v>
      </c>
      <c r="O2" s="2">
        <v>144</v>
      </c>
      <c r="R2" t="s">
        <v>5</v>
      </c>
      <c r="S2">
        <f>SUM(C3,C13,C23,C33,C43,C53,C63,C73,H3,H13,H23,H33,H43,H53,H63,H73,H82,H93,H103,H113,M3,M13,M23,M33,M43,M53,M63)</f>
        <v>1252</v>
      </c>
      <c r="U2" t="s">
        <v>26</v>
      </c>
      <c r="V2">
        <f>SUM(S1:S5)</f>
        <v>6805</v>
      </c>
      <c r="X2" t="s">
        <v>392</v>
      </c>
      <c r="Y2">
        <f>SUM(S2:S3)</f>
        <v>3801</v>
      </c>
    </row>
    <row r="3" spans="1:25" x14ac:dyDescent="0.4">
      <c r="A3">
        <f>SUM(C1:C9)</f>
        <v>2</v>
      </c>
      <c r="B3" s="2" t="s">
        <v>5</v>
      </c>
      <c r="C3" s="2">
        <v>0</v>
      </c>
      <c r="F3">
        <f>SUM(H1:H9)</f>
        <v>23</v>
      </c>
      <c r="G3" s="2" t="s">
        <v>5</v>
      </c>
      <c r="H3" s="2">
        <v>8</v>
      </c>
      <c r="K3">
        <f>SUM(M1:M10)</f>
        <v>286</v>
      </c>
      <c r="L3" s="2" t="s">
        <v>5</v>
      </c>
      <c r="M3" s="2">
        <v>40</v>
      </c>
      <c r="O3">
        <f>SUM(O1:O2)</f>
        <v>286</v>
      </c>
      <c r="R3" t="s">
        <v>6</v>
      </c>
      <c r="S3">
        <f>SUM(C4,C14,C24,C34,C44,C54,C64,C74,H4,H14,H24,H34,H44,H54,H64,H74,H84,H94,H104,H114,M4,M14,M24,M33,M44,M54,M64)</f>
        <v>2549</v>
      </c>
      <c r="U3" t="s">
        <v>27</v>
      </c>
      <c r="V3">
        <f>SUM(S6:S9)</f>
        <v>926</v>
      </c>
      <c r="X3" t="s">
        <v>394</v>
      </c>
      <c r="Y3">
        <f>Y2/S10</f>
        <v>0.49165696546371751</v>
      </c>
    </row>
    <row r="4" spans="1:25" x14ac:dyDescent="0.4">
      <c r="B4" s="2" t="s">
        <v>6</v>
      </c>
      <c r="C4" s="2">
        <v>1</v>
      </c>
      <c r="G4" s="2" t="s">
        <v>6</v>
      </c>
      <c r="H4" s="2">
        <v>5</v>
      </c>
      <c r="L4" s="2" t="s">
        <v>6</v>
      </c>
      <c r="M4" s="2">
        <v>79</v>
      </c>
      <c r="R4" t="s">
        <v>7</v>
      </c>
      <c r="S4">
        <f>SUM(C5,C15,C25,C35,C45,C55,C65,C75,H5,H15,H25,H35,H45,H55,H65,H75,H85,H95,H105,H115,M5,M15,M25,M35,M45,M55,M65)</f>
        <v>1983</v>
      </c>
      <c r="U4" t="s">
        <v>28</v>
      </c>
      <c r="V4">
        <f>V3/S10</f>
        <v>0.11977751907903246</v>
      </c>
    </row>
    <row r="5" spans="1:25" x14ac:dyDescent="0.4">
      <c r="B5" s="2" t="s">
        <v>7</v>
      </c>
      <c r="C5" s="2">
        <v>1</v>
      </c>
      <c r="G5" s="2" t="s">
        <v>7</v>
      </c>
      <c r="H5" s="2">
        <v>8</v>
      </c>
      <c r="L5" s="2" t="s">
        <v>7</v>
      </c>
      <c r="M5" s="2">
        <v>77</v>
      </c>
      <c r="R5" t="s">
        <v>8</v>
      </c>
      <c r="S5">
        <f>SUM(C6,C16,C26,C36,C46,C56,C66,C76,H6,H16,H26,H36,H46,H56,H66,H76,H86,H96,H106,H116,M6,M16,M26,M36,M46,M56,M66)</f>
        <v>991</v>
      </c>
    </row>
    <row r="6" spans="1:25" x14ac:dyDescent="0.4">
      <c r="B6" s="2" t="s">
        <v>8</v>
      </c>
      <c r="C6" s="2">
        <v>0</v>
      </c>
      <c r="G6" s="2" t="s">
        <v>8</v>
      </c>
      <c r="H6" s="2">
        <v>2</v>
      </c>
      <c r="L6" s="2" t="s">
        <v>8</v>
      </c>
      <c r="M6" s="2">
        <v>40</v>
      </c>
      <c r="R6" t="s">
        <v>9</v>
      </c>
      <c r="S6">
        <f>SUM(C7,C17,C27,C37,C47,C57,C67,C77,H7,H17,H27,H37,H47,H57,H67,H77,H87,H97,H107,H117,M7,M17,M27,M37,M47,M57,M67)</f>
        <v>743</v>
      </c>
    </row>
    <row r="7" spans="1:25" x14ac:dyDescent="0.4">
      <c r="B7" s="2" t="s">
        <v>9</v>
      </c>
      <c r="C7" s="2">
        <v>0</v>
      </c>
      <c r="G7" s="2" t="s">
        <v>9</v>
      </c>
      <c r="H7" s="2">
        <v>0</v>
      </c>
      <c r="L7" s="2" t="s">
        <v>9</v>
      </c>
      <c r="M7" s="2">
        <v>40</v>
      </c>
      <c r="R7" t="s">
        <v>10</v>
      </c>
      <c r="S7">
        <f>SUM(C8,C18,C28,C38,C48,C58,C68,C78,H8,H18,H28,H38,H48,H58,H68,H78,H88,H98,H108,H118,M8,M18,M28,M38,M48,M58,M68)</f>
        <v>161</v>
      </c>
    </row>
    <row r="8" spans="1:25" x14ac:dyDescent="0.4">
      <c r="B8" s="2" t="s">
        <v>10</v>
      </c>
      <c r="C8" s="2">
        <v>0</v>
      </c>
      <c r="G8" s="2" t="s">
        <v>10</v>
      </c>
      <c r="H8" s="2">
        <v>0</v>
      </c>
      <c r="L8" s="2" t="s">
        <v>10</v>
      </c>
      <c r="M8" s="2">
        <v>10</v>
      </c>
      <c r="R8" t="s">
        <v>11</v>
      </c>
      <c r="S8">
        <f>SUM(C9,C19,C29,C39,C49,C59,C69,C79,H9,H19,H29,H39,H49,H59,H69,H79,H89,H99,H109,H119,M9,M19,M29,M39,M49,M59,M69)</f>
        <v>19</v>
      </c>
    </row>
    <row r="9" spans="1:25" x14ac:dyDescent="0.4">
      <c r="B9" s="2" t="s">
        <v>11</v>
      </c>
      <c r="C9" s="2">
        <v>0</v>
      </c>
      <c r="G9" s="2" t="s">
        <v>11</v>
      </c>
      <c r="H9" s="2">
        <v>0</v>
      </c>
      <c r="L9" s="2" t="s">
        <v>11</v>
      </c>
      <c r="M9" s="2">
        <v>0</v>
      </c>
      <c r="R9" t="s">
        <v>12</v>
      </c>
      <c r="S9">
        <f>SUM(C10,H110,H100,H80,H70,H60,H50,M20,M30,M40,M50)</f>
        <v>3</v>
      </c>
    </row>
    <row r="10" spans="1:25" x14ac:dyDescent="0.4">
      <c r="B10" s="2" t="s">
        <v>12</v>
      </c>
      <c r="C10" s="2">
        <v>0</v>
      </c>
      <c r="G10" s="2" t="s">
        <v>12</v>
      </c>
      <c r="H10" s="2">
        <v>0</v>
      </c>
      <c r="L10" s="2" t="s">
        <v>12</v>
      </c>
      <c r="M10" s="2">
        <v>0</v>
      </c>
      <c r="S10">
        <f>SUM(S1:S9)</f>
        <v>7731</v>
      </c>
    </row>
    <row r="11" spans="1:25" x14ac:dyDescent="0.4">
      <c r="A11" s="1">
        <v>201906</v>
      </c>
      <c r="B11" s="2" t="s">
        <v>1</v>
      </c>
      <c r="C11" s="2">
        <v>0</v>
      </c>
      <c r="D11" s="2" t="s">
        <v>2</v>
      </c>
      <c r="E11" s="2">
        <v>4</v>
      </c>
      <c r="F11" s="1">
        <v>202002</v>
      </c>
      <c r="G11" s="2" t="s">
        <v>1</v>
      </c>
      <c r="H11" s="2">
        <v>0</v>
      </c>
      <c r="I11" s="2" t="s">
        <v>2</v>
      </c>
      <c r="J11" s="2">
        <v>14</v>
      </c>
      <c r="K11" s="1">
        <v>202102</v>
      </c>
      <c r="L11" s="2" t="s">
        <v>1</v>
      </c>
      <c r="M11" s="2">
        <v>0</v>
      </c>
      <c r="N11" s="2" t="s">
        <v>2</v>
      </c>
      <c r="O11" s="2">
        <v>294</v>
      </c>
    </row>
    <row r="12" spans="1:25" x14ac:dyDescent="0.4">
      <c r="A12">
        <v>7</v>
      </c>
      <c r="B12" s="2" t="s">
        <v>3</v>
      </c>
      <c r="C12" s="2">
        <v>0</v>
      </c>
      <c r="D12" s="2" t="s">
        <v>4</v>
      </c>
      <c r="E12" s="2">
        <v>3</v>
      </c>
      <c r="F12">
        <v>32</v>
      </c>
      <c r="G12" s="2" t="s">
        <v>3</v>
      </c>
      <c r="H12" s="2">
        <v>0</v>
      </c>
      <c r="I12" s="2" t="s">
        <v>4</v>
      </c>
      <c r="J12" s="2">
        <v>18</v>
      </c>
      <c r="K12">
        <v>608</v>
      </c>
      <c r="L12" s="2" t="s">
        <v>3</v>
      </c>
      <c r="M12" s="2">
        <v>2</v>
      </c>
      <c r="N12" s="2" t="s">
        <v>4</v>
      </c>
      <c r="O12" s="2">
        <v>314</v>
      </c>
    </row>
    <row r="13" spans="1:25" x14ac:dyDescent="0.4">
      <c r="A13">
        <f>SUM(C11:C19)</f>
        <v>7</v>
      </c>
      <c r="B13" s="2" t="s">
        <v>5</v>
      </c>
      <c r="C13" s="2">
        <v>2</v>
      </c>
      <c r="F13">
        <f>SUM(H11:H19)</f>
        <v>32</v>
      </c>
      <c r="G13" s="2" t="s">
        <v>5</v>
      </c>
      <c r="H13" s="2">
        <v>9</v>
      </c>
      <c r="K13">
        <f>SUM(M11:M20)</f>
        <v>608</v>
      </c>
      <c r="L13" s="2" t="s">
        <v>5</v>
      </c>
      <c r="M13" s="2">
        <v>104</v>
      </c>
      <c r="O13">
        <f>SUM(O11:O12)</f>
        <v>608</v>
      </c>
    </row>
    <row r="14" spans="1:25" x14ac:dyDescent="0.4">
      <c r="B14" s="2" t="s">
        <v>6</v>
      </c>
      <c r="C14" s="2">
        <v>4</v>
      </c>
      <c r="G14" s="2" t="s">
        <v>6</v>
      </c>
      <c r="H14" s="2">
        <v>12</v>
      </c>
      <c r="L14" s="2" t="s">
        <v>6</v>
      </c>
      <c r="M14" s="2">
        <v>181</v>
      </c>
    </row>
    <row r="15" spans="1:25" x14ac:dyDescent="0.4">
      <c r="B15" s="2" t="s">
        <v>7</v>
      </c>
      <c r="C15" s="2">
        <v>1</v>
      </c>
      <c r="G15" s="2" t="s">
        <v>7</v>
      </c>
      <c r="H15" s="2">
        <v>7</v>
      </c>
      <c r="L15" s="2" t="s">
        <v>7</v>
      </c>
      <c r="M15" s="2">
        <v>149</v>
      </c>
    </row>
    <row r="16" spans="1:25" x14ac:dyDescent="0.4">
      <c r="B16" s="2" t="s">
        <v>8</v>
      </c>
      <c r="C16" s="2">
        <v>0</v>
      </c>
      <c r="G16" s="2" t="s">
        <v>8</v>
      </c>
      <c r="H16" s="2">
        <v>4</v>
      </c>
      <c r="L16" s="2" t="s">
        <v>8</v>
      </c>
      <c r="M16" s="2">
        <v>80</v>
      </c>
    </row>
    <row r="17" spans="1:15" x14ac:dyDescent="0.4">
      <c r="B17" s="2" t="s">
        <v>9</v>
      </c>
      <c r="C17" s="2">
        <v>0</v>
      </c>
      <c r="G17" s="2" t="s">
        <v>9</v>
      </c>
      <c r="H17" s="2">
        <v>0</v>
      </c>
      <c r="L17" s="2" t="s">
        <v>9</v>
      </c>
      <c r="M17" s="2">
        <v>75</v>
      </c>
    </row>
    <row r="18" spans="1:15" x14ac:dyDescent="0.4">
      <c r="B18" s="2" t="s">
        <v>10</v>
      </c>
      <c r="C18" s="2">
        <v>0</v>
      </c>
      <c r="G18" s="2" t="s">
        <v>10</v>
      </c>
      <c r="H18" s="2">
        <v>0</v>
      </c>
      <c r="L18" s="2" t="s">
        <v>10</v>
      </c>
      <c r="M18" s="2">
        <v>15</v>
      </c>
    </row>
    <row r="19" spans="1:15" x14ac:dyDescent="0.4">
      <c r="B19" s="2" t="s">
        <v>11</v>
      </c>
      <c r="C19" s="2">
        <v>0</v>
      </c>
      <c r="G19" s="2" t="s">
        <v>11</v>
      </c>
      <c r="H19" s="2">
        <v>0</v>
      </c>
      <c r="L19" s="2" t="s">
        <v>11</v>
      </c>
      <c r="M19" s="2">
        <v>2</v>
      </c>
    </row>
    <row r="20" spans="1:15" x14ac:dyDescent="0.4">
      <c r="B20" s="2" t="s">
        <v>12</v>
      </c>
      <c r="C20" s="2">
        <v>0</v>
      </c>
      <c r="G20" s="2" t="s">
        <v>12</v>
      </c>
      <c r="H20" s="2">
        <v>0</v>
      </c>
      <c r="L20" s="2" t="s">
        <v>12</v>
      </c>
      <c r="M20" s="2">
        <v>0</v>
      </c>
    </row>
    <row r="21" spans="1:15" x14ac:dyDescent="0.4">
      <c r="A21" s="1">
        <v>201907</v>
      </c>
      <c r="B21" s="2" t="s">
        <v>1</v>
      </c>
      <c r="C21" s="2">
        <v>0</v>
      </c>
      <c r="D21" s="2" t="s">
        <v>2</v>
      </c>
      <c r="E21" s="2">
        <v>7</v>
      </c>
      <c r="F21" s="1">
        <v>202003</v>
      </c>
      <c r="G21" s="2" t="s">
        <v>1</v>
      </c>
      <c r="H21" s="2">
        <v>0</v>
      </c>
      <c r="I21" s="2" t="s">
        <v>2</v>
      </c>
      <c r="J21" s="2">
        <v>20</v>
      </c>
      <c r="K21" s="1">
        <v>202103</v>
      </c>
      <c r="L21" s="2" t="s">
        <v>1</v>
      </c>
      <c r="M21" s="2">
        <v>0</v>
      </c>
      <c r="N21" s="2" t="s">
        <v>2</v>
      </c>
      <c r="O21" s="2">
        <v>313</v>
      </c>
    </row>
    <row r="22" spans="1:15" x14ac:dyDescent="0.4">
      <c r="A22">
        <v>12</v>
      </c>
      <c r="B22" s="2" t="s">
        <v>3</v>
      </c>
      <c r="C22" s="2">
        <v>0</v>
      </c>
      <c r="D22" s="2" t="s">
        <v>4</v>
      </c>
      <c r="E22" s="2">
        <v>5</v>
      </c>
      <c r="F22">
        <v>43</v>
      </c>
      <c r="G22" s="2" t="s">
        <v>3</v>
      </c>
      <c r="H22" s="2">
        <v>0</v>
      </c>
      <c r="I22" s="2" t="s">
        <v>4</v>
      </c>
      <c r="J22" s="2">
        <v>23</v>
      </c>
      <c r="K22">
        <v>635</v>
      </c>
      <c r="L22" s="2" t="s">
        <v>3</v>
      </c>
      <c r="M22" s="2">
        <v>7</v>
      </c>
      <c r="N22" s="2" t="s">
        <v>4</v>
      </c>
      <c r="O22" s="2">
        <v>322</v>
      </c>
    </row>
    <row r="23" spans="1:15" x14ac:dyDescent="0.4">
      <c r="B23" s="2" t="s">
        <v>5</v>
      </c>
      <c r="C23" s="2">
        <v>7</v>
      </c>
      <c r="F23">
        <f>SUM(H21:H29)</f>
        <v>43</v>
      </c>
      <c r="G23" s="2" t="s">
        <v>5</v>
      </c>
      <c r="H23" s="2">
        <v>7</v>
      </c>
      <c r="J23">
        <f>SUM(J21,J22)</f>
        <v>43</v>
      </c>
      <c r="K23">
        <f>SUM(M21:M30)</f>
        <v>635</v>
      </c>
      <c r="L23" s="2" t="s">
        <v>5</v>
      </c>
      <c r="M23" s="2">
        <v>101</v>
      </c>
      <c r="O23">
        <f>SUM(O21:O22)</f>
        <v>635</v>
      </c>
    </row>
    <row r="24" spans="1:15" x14ac:dyDescent="0.4">
      <c r="B24" s="2" t="s">
        <v>6</v>
      </c>
      <c r="C24" s="2">
        <v>5</v>
      </c>
      <c r="G24" s="2" t="s">
        <v>6</v>
      </c>
      <c r="H24" s="2">
        <v>17</v>
      </c>
      <c r="L24" s="2" t="s">
        <v>6</v>
      </c>
      <c r="M24" s="2">
        <v>198</v>
      </c>
    </row>
    <row r="25" spans="1:15" x14ac:dyDescent="0.4">
      <c r="B25" s="2" t="s">
        <v>7</v>
      </c>
      <c r="C25" s="2">
        <v>0</v>
      </c>
      <c r="G25" s="2" t="s">
        <v>7</v>
      </c>
      <c r="H25" s="2">
        <v>12</v>
      </c>
      <c r="L25" s="2" t="s">
        <v>7</v>
      </c>
      <c r="M25" s="2">
        <v>148</v>
      </c>
    </row>
    <row r="26" spans="1:15" x14ac:dyDescent="0.4">
      <c r="B26" s="2" t="s">
        <v>8</v>
      </c>
      <c r="C26" s="2">
        <v>0</v>
      </c>
      <c r="G26" s="2" t="s">
        <v>8</v>
      </c>
      <c r="H26" s="2">
        <v>5</v>
      </c>
      <c r="L26" s="2" t="s">
        <v>8</v>
      </c>
      <c r="M26" s="2">
        <v>90</v>
      </c>
    </row>
    <row r="27" spans="1:15" x14ac:dyDescent="0.4">
      <c r="B27" s="2" t="s">
        <v>9</v>
      </c>
      <c r="C27" s="2">
        <v>0</v>
      </c>
      <c r="G27" s="2" t="s">
        <v>9</v>
      </c>
      <c r="H27" s="2">
        <v>2</v>
      </c>
      <c r="L27" s="2" t="s">
        <v>9</v>
      </c>
      <c r="M27" s="2">
        <v>73</v>
      </c>
    </row>
    <row r="28" spans="1:15" x14ac:dyDescent="0.4">
      <c r="B28" s="2" t="s">
        <v>10</v>
      </c>
      <c r="C28" s="2">
        <v>0</v>
      </c>
      <c r="G28" s="2" t="s">
        <v>10</v>
      </c>
      <c r="H28" s="2">
        <v>0</v>
      </c>
      <c r="L28" s="2" t="s">
        <v>10</v>
      </c>
      <c r="M28" s="2">
        <v>16</v>
      </c>
    </row>
    <row r="29" spans="1:15" x14ac:dyDescent="0.4">
      <c r="B29" s="2" t="s">
        <v>11</v>
      </c>
      <c r="C29" s="2">
        <v>0</v>
      </c>
      <c r="G29" s="2" t="s">
        <v>11</v>
      </c>
      <c r="H29" s="2">
        <v>0</v>
      </c>
      <c r="L29" s="2" t="s">
        <v>11</v>
      </c>
      <c r="M29" s="2">
        <v>2</v>
      </c>
    </row>
    <row r="30" spans="1:15" x14ac:dyDescent="0.4">
      <c r="B30" s="2" t="s">
        <v>12</v>
      </c>
      <c r="C30" s="2">
        <v>0</v>
      </c>
      <c r="G30" s="2" t="s">
        <v>12</v>
      </c>
      <c r="H30" s="2">
        <v>0</v>
      </c>
      <c r="L30" s="2" t="s">
        <v>12</v>
      </c>
      <c r="M30" s="2">
        <v>0</v>
      </c>
    </row>
    <row r="31" spans="1:15" x14ac:dyDescent="0.4">
      <c r="A31" s="1">
        <v>201908</v>
      </c>
      <c r="B31" s="2" t="s">
        <v>1</v>
      </c>
      <c r="C31" s="2">
        <v>0</v>
      </c>
      <c r="D31" s="2" t="s">
        <v>2</v>
      </c>
      <c r="E31" s="2">
        <v>5</v>
      </c>
      <c r="F31" s="1">
        <v>202004</v>
      </c>
      <c r="G31" s="2" t="s">
        <v>1</v>
      </c>
      <c r="H31" s="2">
        <v>0</v>
      </c>
      <c r="I31" s="2" t="s">
        <v>2</v>
      </c>
      <c r="J31" s="2">
        <v>110</v>
      </c>
      <c r="K31" s="1">
        <v>202104</v>
      </c>
      <c r="L31" s="2" t="s">
        <v>1</v>
      </c>
      <c r="M31" s="2">
        <v>0</v>
      </c>
      <c r="N31" s="2" t="s">
        <v>2</v>
      </c>
      <c r="O31" s="2">
        <v>229</v>
      </c>
    </row>
    <row r="32" spans="1:15" x14ac:dyDescent="0.4">
      <c r="A32">
        <v>13</v>
      </c>
      <c r="B32" s="2" t="s">
        <v>3</v>
      </c>
      <c r="C32" s="2">
        <v>0</v>
      </c>
      <c r="D32" s="2" t="s">
        <v>4</v>
      </c>
      <c r="E32" s="2">
        <v>8</v>
      </c>
      <c r="F32">
        <v>232</v>
      </c>
      <c r="G32" s="2" t="s">
        <v>3</v>
      </c>
      <c r="H32" s="2">
        <v>0</v>
      </c>
      <c r="I32" s="2" t="s">
        <v>4</v>
      </c>
      <c r="J32" s="2">
        <v>122</v>
      </c>
      <c r="K32">
        <v>458</v>
      </c>
      <c r="L32" s="2" t="s">
        <v>3</v>
      </c>
      <c r="M32" s="2">
        <v>3</v>
      </c>
      <c r="N32" s="2" t="s">
        <v>4</v>
      </c>
      <c r="O32" s="2">
        <v>229</v>
      </c>
    </row>
    <row r="33" spans="1:15" x14ac:dyDescent="0.4">
      <c r="B33" s="2" t="s">
        <v>5</v>
      </c>
      <c r="C33" s="2">
        <v>7</v>
      </c>
      <c r="F33">
        <f>SUM(H31:H40)</f>
        <v>232</v>
      </c>
      <c r="G33" s="2" t="s">
        <v>5</v>
      </c>
      <c r="H33" s="2">
        <v>57</v>
      </c>
      <c r="J33">
        <f>SUM(J31,J32)</f>
        <v>232</v>
      </c>
      <c r="K33">
        <f>SUM(M31:M40)</f>
        <v>458</v>
      </c>
      <c r="L33" s="2" t="s">
        <v>5</v>
      </c>
      <c r="M33" s="2">
        <v>73</v>
      </c>
      <c r="O33">
        <f>SUM(O31:O32)</f>
        <v>458</v>
      </c>
    </row>
    <row r="34" spans="1:15" x14ac:dyDescent="0.4">
      <c r="B34" s="2" t="s">
        <v>6</v>
      </c>
      <c r="C34" s="2">
        <v>5</v>
      </c>
      <c r="G34" s="2" t="s">
        <v>6</v>
      </c>
      <c r="H34" s="2">
        <v>82</v>
      </c>
      <c r="L34" s="2" t="s">
        <v>6</v>
      </c>
      <c r="M34" s="2">
        <v>134</v>
      </c>
    </row>
    <row r="35" spans="1:15" x14ac:dyDescent="0.4">
      <c r="B35" s="2" t="s">
        <v>7</v>
      </c>
      <c r="C35" s="2">
        <v>1</v>
      </c>
      <c r="G35" s="2" t="s">
        <v>7</v>
      </c>
      <c r="H35" s="2">
        <v>59</v>
      </c>
      <c r="L35" s="2" t="s">
        <v>7</v>
      </c>
      <c r="M35" s="2">
        <v>121</v>
      </c>
    </row>
    <row r="36" spans="1:15" x14ac:dyDescent="0.4">
      <c r="B36" s="2" t="s">
        <v>8</v>
      </c>
      <c r="C36" s="2">
        <v>0</v>
      </c>
      <c r="G36" s="2" t="s">
        <v>8</v>
      </c>
      <c r="H36" s="2">
        <v>19</v>
      </c>
      <c r="L36" s="2" t="s">
        <v>8</v>
      </c>
      <c r="M36" s="2">
        <v>66</v>
      </c>
    </row>
    <row r="37" spans="1:15" x14ac:dyDescent="0.4">
      <c r="B37" s="2" t="s">
        <v>9</v>
      </c>
      <c r="C37" s="2">
        <v>0</v>
      </c>
      <c r="G37" s="2" t="s">
        <v>9</v>
      </c>
      <c r="H37" s="2">
        <v>12</v>
      </c>
      <c r="L37" s="2" t="s">
        <v>9</v>
      </c>
      <c r="M37" s="2">
        <v>48</v>
      </c>
    </row>
    <row r="38" spans="1:15" x14ac:dyDescent="0.4">
      <c r="B38" s="2" t="s">
        <v>10</v>
      </c>
      <c r="C38" s="2">
        <v>0</v>
      </c>
      <c r="G38" s="2" t="s">
        <v>10</v>
      </c>
      <c r="H38" s="2">
        <v>3</v>
      </c>
      <c r="L38" s="2" t="s">
        <v>10</v>
      </c>
      <c r="M38" s="2">
        <v>11</v>
      </c>
    </row>
    <row r="39" spans="1:15" x14ac:dyDescent="0.4">
      <c r="B39" s="2" t="s">
        <v>11</v>
      </c>
      <c r="C39" s="2">
        <v>0</v>
      </c>
      <c r="G39" s="2" t="s">
        <v>11</v>
      </c>
      <c r="H39" s="2">
        <v>0</v>
      </c>
      <c r="L39" s="2" t="s">
        <v>11</v>
      </c>
      <c r="M39" s="2">
        <v>2</v>
      </c>
    </row>
    <row r="40" spans="1:15" x14ac:dyDescent="0.4">
      <c r="B40" s="2" t="s">
        <v>12</v>
      </c>
      <c r="C40" s="2">
        <v>0</v>
      </c>
      <c r="G40" s="2" t="s">
        <v>12</v>
      </c>
      <c r="H40" s="2">
        <v>0</v>
      </c>
      <c r="L40" s="2" t="s">
        <v>12</v>
      </c>
      <c r="M40" s="2">
        <v>0</v>
      </c>
    </row>
    <row r="41" spans="1:15" x14ac:dyDescent="0.4">
      <c r="A41" s="1">
        <v>201909</v>
      </c>
      <c r="B41" s="2" t="s">
        <v>1</v>
      </c>
      <c r="C41" s="2">
        <v>0</v>
      </c>
      <c r="D41" s="2" t="s">
        <v>2</v>
      </c>
      <c r="E41" s="2">
        <v>6</v>
      </c>
      <c r="F41" s="1">
        <v>202005</v>
      </c>
      <c r="G41" s="2" t="s">
        <v>1</v>
      </c>
      <c r="H41" s="2">
        <v>0</v>
      </c>
      <c r="I41" s="2" t="s">
        <v>2</v>
      </c>
      <c r="J41" s="2">
        <v>441</v>
      </c>
      <c r="K41" s="1">
        <v>202105</v>
      </c>
      <c r="L41" s="2" t="s">
        <v>1</v>
      </c>
      <c r="M41" s="2">
        <v>0</v>
      </c>
      <c r="N41" s="2" t="s">
        <v>2</v>
      </c>
      <c r="O41" s="2">
        <v>195</v>
      </c>
    </row>
    <row r="42" spans="1:15" x14ac:dyDescent="0.4">
      <c r="A42">
        <v>13</v>
      </c>
      <c r="B42" s="2" t="s">
        <v>3</v>
      </c>
      <c r="C42" s="2">
        <v>0</v>
      </c>
      <c r="D42" s="2" t="s">
        <v>4</v>
      </c>
      <c r="E42" s="2">
        <v>7</v>
      </c>
      <c r="F42">
        <v>919</v>
      </c>
      <c r="G42" s="2" t="s">
        <v>3</v>
      </c>
      <c r="H42" s="2">
        <v>4</v>
      </c>
      <c r="I42" s="2" t="s">
        <v>4</v>
      </c>
      <c r="J42" s="2">
        <v>478</v>
      </c>
      <c r="K42">
        <v>460</v>
      </c>
      <c r="L42" s="2" t="s">
        <v>3</v>
      </c>
      <c r="M42" s="2">
        <v>3</v>
      </c>
      <c r="N42" s="2" t="s">
        <v>4</v>
      </c>
      <c r="O42" s="2">
        <v>265</v>
      </c>
    </row>
    <row r="43" spans="1:15" x14ac:dyDescent="0.4">
      <c r="A43">
        <f>SUM(C41:C49)</f>
        <v>13</v>
      </c>
      <c r="B43" s="2" t="s">
        <v>5</v>
      </c>
      <c r="C43" s="2">
        <v>7</v>
      </c>
      <c r="F43">
        <f>SUM(H41:H50)</f>
        <v>919</v>
      </c>
      <c r="G43" s="2" t="s">
        <v>5</v>
      </c>
      <c r="H43" s="2">
        <v>144</v>
      </c>
      <c r="J43">
        <f>SUM(J41,J42)</f>
        <v>919</v>
      </c>
      <c r="K43">
        <f>SUM(M41:M50)</f>
        <v>460</v>
      </c>
      <c r="L43" s="2" t="s">
        <v>5</v>
      </c>
      <c r="M43" s="2">
        <v>70</v>
      </c>
      <c r="O43">
        <f>SUM(O41:O42)</f>
        <v>460</v>
      </c>
    </row>
    <row r="44" spans="1:15" x14ac:dyDescent="0.4">
      <c r="B44" s="2" t="s">
        <v>6</v>
      </c>
      <c r="C44" s="2">
        <v>6</v>
      </c>
      <c r="G44" s="2" t="s">
        <v>6</v>
      </c>
      <c r="H44" s="2">
        <v>335</v>
      </c>
      <c r="L44" s="2" t="s">
        <v>6</v>
      </c>
      <c r="M44" s="2">
        <v>164</v>
      </c>
    </row>
    <row r="45" spans="1:15" x14ac:dyDescent="0.4">
      <c r="B45" s="2" t="s">
        <v>7</v>
      </c>
      <c r="C45" s="2">
        <v>0</v>
      </c>
      <c r="G45" s="2" t="s">
        <v>7</v>
      </c>
      <c r="H45" s="2">
        <v>212</v>
      </c>
      <c r="L45" s="2" t="s">
        <v>7</v>
      </c>
      <c r="M45" s="2">
        <v>123</v>
      </c>
    </row>
    <row r="46" spans="1:15" x14ac:dyDescent="0.4">
      <c r="B46" s="2" t="s">
        <v>8</v>
      </c>
      <c r="C46" s="2">
        <v>0</v>
      </c>
      <c r="G46" s="2" t="s">
        <v>8</v>
      </c>
      <c r="H46" s="2">
        <v>115</v>
      </c>
      <c r="L46" s="2" t="s">
        <v>8</v>
      </c>
      <c r="M46" s="2">
        <v>55</v>
      </c>
    </row>
    <row r="47" spans="1:15" x14ac:dyDescent="0.4">
      <c r="B47" s="2" t="s">
        <v>9</v>
      </c>
      <c r="C47" s="2">
        <v>0</v>
      </c>
      <c r="G47" s="2" t="s">
        <v>9</v>
      </c>
      <c r="H47" s="2">
        <v>90</v>
      </c>
      <c r="L47" s="2" t="s">
        <v>9</v>
      </c>
      <c r="M47" s="2">
        <v>33</v>
      </c>
    </row>
    <row r="48" spans="1:15" x14ac:dyDescent="0.4">
      <c r="B48" s="2" t="s">
        <v>10</v>
      </c>
      <c r="C48" s="2">
        <v>0</v>
      </c>
      <c r="G48" s="2" t="s">
        <v>10</v>
      </c>
      <c r="H48" s="2">
        <v>13</v>
      </c>
      <c r="L48" s="2" t="s">
        <v>10</v>
      </c>
      <c r="M48" s="2">
        <v>12</v>
      </c>
    </row>
    <row r="49" spans="1:15" x14ac:dyDescent="0.4">
      <c r="B49" s="2" t="s">
        <v>11</v>
      </c>
      <c r="C49" s="2">
        <v>0</v>
      </c>
      <c r="G49" s="2" t="s">
        <v>11</v>
      </c>
      <c r="H49" s="2">
        <v>5</v>
      </c>
      <c r="L49" s="2" t="s">
        <v>11</v>
      </c>
      <c r="M49" s="2">
        <v>0</v>
      </c>
    </row>
    <row r="50" spans="1:15" x14ac:dyDescent="0.4">
      <c r="B50" s="2" t="s">
        <v>12</v>
      </c>
      <c r="C50" s="2">
        <v>0</v>
      </c>
      <c r="G50" s="2" t="s">
        <v>12</v>
      </c>
      <c r="H50" s="2">
        <v>1</v>
      </c>
      <c r="L50" s="2" t="s">
        <v>12</v>
      </c>
      <c r="M50" s="2">
        <v>0</v>
      </c>
    </row>
    <row r="51" spans="1:15" x14ac:dyDescent="0.4">
      <c r="A51" s="1">
        <v>201910</v>
      </c>
      <c r="B51" s="2" t="s">
        <v>1</v>
      </c>
      <c r="C51" s="2">
        <v>0</v>
      </c>
      <c r="D51" s="2" t="s">
        <v>2</v>
      </c>
      <c r="E51" s="2">
        <v>5</v>
      </c>
      <c r="F51" s="1">
        <v>202006</v>
      </c>
      <c r="G51" s="2" t="s">
        <v>1</v>
      </c>
      <c r="H51" s="2">
        <v>0</v>
      </c>
      <c r="I51" s="2" t="s">
        <v>2</v>
      </c>
      <c r="J51" s="2">
        <v>441</v>
      </c>
      <c r="K51" s="1">
        <v>202106</v>
      </c>
      <c r="L51" s="2" t="s">
        <v>1</v>
      </c>
      <c r="M51" s="2">
        <v>0</v>
      </c>
      <c r="N51" s="2" t="s">
        <v>2</v>
      </c>
      <c r="O51" s="2">
        <v>186</v>
      </c>
    </row>
    <row r="52" spans="1:15" x14ac:dyDescent="0.4">
      <c r="A52">
        <v>10</v>
      </c>
      <c r="B52" s="2" t="s">
        <v>3</v>
      </c>
      <c r="C52" s="2">
        <v>0</v>
      </c>
      <c r="D52" s="2" t="s">
        <v>4</v>
      </c>
      <c r="E52" s="2">
        <v>5</v>
      </c>
      <c r="F52">
        <v>982</v>
      </c>
      <c r="G52" s="2" t="s">
        <v>3</v>
      </c>
      <c r="H52" s="2">
        <v>4</v>
      </c>
      <c r="I52" s="2" t="s">
        <v>4</v>
      </c>
      <c r="J52" s="2">
        <v>541</v>
      </c>
      <c r="K52">
        <v>478</v>
      </c>
      <c r="L52" s="2" t="s">
        <v>3</v>
      </c>
      <c r="M52" s="2">
        <v>1</v>
      </c>
      <c r="N52" s="2" t="s">
        <v>4</v>
      </c>
      <c r="O52" s="2">
        <v>292</v>
      </c>
    </row>
    <row r="53" spans="1:15" x14ac:dyDescent="0.4">
      <c r="A53">
        <f>SUM(C51:C59)</f>
        <v>10</v>
      </c>
      <c r="B53" s="2" t="s">
        <v>5</v>
      </c>
      <c r="C53" s="2">
        <v>7</v>
      </c>
      <c r="F53">
        <f>SUM(H51:H60)</f>
        <v>982</v>
      </c>
      <c r="G53" s="2" t="s">
        <v>5</v>
      </c>
      <c r="H53" s="2">
        <v>162</v>
      </c>
      <c r="J53">
        <f>SUM(J51:J52)</f>
        <v>982</v>
      </c>
      <c r="K53">
        <f>SUM(M51:M60)</f>
        <v>478</v>
      </c>
      <c r="L53" s="2" t="s">
        <v>5</v>
      </c>
      <c r="M53" s="2">
        <v>68</v>
      </c>
      <c r="O53">
        <f>SUM(O51:O52)</f>
        <v>478</v>
      </c>
    </row>
    <row r="54" spans="1:15" x14ac:dyDescent="0.4">
      <c r="B54" s="2" t="s">
        <v>6</v>
      </c>
      <c r="C54" s="2">
        <v>3</v>
      </c>
      <c r="G54" s="2" t="s">
        <v>6</v>
      </c>
      <c r="H54" s="2">
        <v>366</v>
      </c>
      <c r="L54" s="2" t="s">
        <v>6</v>
      </c>
      <c r="M54" s="2">
        <v>182</v>
      </c>
    </row>
    <row r="55" spans="1:15" x14ac:dyDescent="0.4">
      <c r="B55" s="2" t="s">
        <v>7</v>
      </c>
      <c r="C55" s="2">
        <v>0</v>
      </c>
      <c r="G55" s="2" t="s">
        <v>7</v>
      </c>
      <c r="H55" s="2">
        <v>206</v>
      </c>
      <c r="L55" s="2" t="s">
        <v>7</v>
      </c>
      <c r="M55" s="2">
        <v>134</v>
      </c>
    </row>
    <row r="56" spans="1:15" x14ac:dyDescent="0.4">
      <c r="B56" s="2" t="s">
        <v>8</v>
      </c>
      <c r="C56" s="2">
        <v>0</v>
      </c>
      <c r="G56" s="2" t="s">
        <v>8</v>
      </c>
      <c r="H56" s="2">
        <v>123</v>
      </c>
      <c r="L56" s="2" t="s">
        <v>8</v>
      </c>
      <c r="M56" s="2">
        <v>51</v>
      </c>
    </row>
    <row r="57" spans="1:15" x14ac:dyDescent="0.4">
      <c r="B57" s="2" t="s">
        <v>9</v>
      </c>
      <c r="C57" s="2">
        <v>0</v>
      </c>
      <c r="G57" s="2" t="s">
        <v>9</v>
      </c>
      <c r="H57" s="2">
        <v>103</v>
      </c>
      <c r="L57" s="2" t="s">
        <v>9</v>
      </c>
      <c r="M57" s="2">
        <v>30</v>
      </c>
    </row>
    <row r="58" spans="1:15" x14ac:dyDescent="0.4">
      <c r="B58" s="2" t="s">
        <v>10</v>
      </c>
      <c r="C58" s="2">
        <v>0</v>
      </c>
      <c r="G58" s="2" t="s">
        <v>10</v>
      </c>
      <c r="H58" s="2">
        <v>11</v>
      </c>
      <c r="L58" s="2" t="s">
        <v>10</v>
      </c>
      <c r="M58" s="2">
        <v>12</v>
      </c>
    </row>
    <row r="59" spans="1:15" x14ac:dyDescent="0.4">
      <c r="B59" s="2" t="s">
        <v>11</v>
      </c>
      <c r="C59" s="2">
        <v>0</v>
      </c>
      <c r="G59" s="2" t="s">
        <v>11</v>
      </c>
      <c r="H59" s="2">
        <v>6</v>
      </c>
      <c r="L59" s="2" t="s">
        <v>11</v>
      </c>
      <c r="M59" s="2">
        <v>0</v>
      </c>
    </row>
    <row r="60" spans="1:15" x14ac:dyDescent="0.4">
      <c r="B60" s="2" t="s">
        <v>12</v>
      </c>
      <c r="C60" s="2">
        <v>0</v>
      </c>
      <c r="G60" s="2" t="s">
        <v>12</v>
      </c>
      <c r="H60" s="2">
        <v>1</v>
      </c>
      <c r="L60" s="2" t="s">
        <v>12</v>
      </c>
      <c r="M60" s="2">
        <v>0</v>
      </c>
    </row>
    <row r="61" spans="1:15" x14ac:dyDescent="0.4">
      <c r="A61" s="1">
        <v>201911</v>
      </c>
      <c r="B61" s="2" t="s">
        <v>1</v>
      </c>
      <c r="C61" s="2">
        <v>0</v>
      </c>
      <c r="D61" s="2" t="s">
        <v>2</v>
      </c>
      <c r="E61" s="2">
        <v>6</v>
      </c>
      <c r="F61" s="1">
        <v>202007</v>
      </c>
      <c r="G61" s="2" t="s">
        <v>1</v>
      </c>
      <c r="H61" s="2">
        <v>0</v>
      </c>
      <c r="I61" s="2" t="s">
        <v>2</v>
      </c>
      <c r="J61" s="2">
        <v>292</v>
      </c>
      <c r="K61" s="1">
        <v>202107</v>
      </c>
      <c r="L61" s="2" t="s">
        <v>1</v>
      </c>
      <c r="M61" s="2">
        <v>0</v>
      </c>
      <c r="N61" s="2" t="s">
        <v>2</v>
      </c>
      <c r="O61" s="2">
        <v>165</v>
      </c>
    </row>
    <row r="62" spans="1:15" x14ac:dyDescent="0.4">
      <c r="A62">
        <v>12</v>
      </c>
      <c r="B62" s="2" t="s">
        <v>3</v>
      </c>
      <c r="C62" s="2">
        <v>0</v>
      </c>
      <c r="D62" s="2" t="s">
        <v>4</v>
      </c>
      <c r="E62" s="2">
        <v>6</v>
      </c>
      <c r="F62">
        <v>670</v>
      </c>
      <c r="G62" s="2" t="s">
        <v>3</v>
      </c>
      <c r="H62" s="2">
        <v>2</v>
      </c>
      <c r="I62" s="2" t="s">
        <v>4</v>
      </c>
      <c r="J62" s="2">
        <v>378</v>
      </c>
      <c r="K62">
        <v>400</v>
      </c>
      <c r="L62" s="2" t="s">
        <v>3</v>
      </c>
      <c r="M62" s="2">
        <v>1</v>
      </c>
      <c r="N62" s="2" t="s">
        <v>4</v>
      </c>
      <c r="O62" s="2">
        <v>235</v>
      </c>
    </row>
    <row r="63" spans="1:15" x14ac:dyDescent="0.4">
      <c r="A63">
        <f>SUM(C61:C69)</f>
        <v>12</v>
      </c>
      <c r="B63" s="2" t="s">
        <v>5</v>
      </c>
      <c r="C63" s="2">
        <v>6</v>
      </c>
      <c r="F63">
        <f>SUM(H61:H70)</f>
        <v>670</v>
      </c>
      <c r="G63" s="2" t="s">
        <v>5</v>
      </c>
      <c r="H63" s="2">
        <v>116</v>
      </c>
      <c r="J63">
        <f>SUM(J61:J62)</f>
        <v>670</v>
      </c>
      <c r="K63">
        <f>SUM(M61:M70)</f>
        <v>400</v>
      </c>
      <c r="L63" s="2" t="s">
        <v>5</v>
      </c>
      <c r="M63" s="2">
        <v>50</v>
      </c>
      <c r="O63">
        <f>SUM(O61:O62)</f>
        <v>400</v>
      </c>
    </row>
    <row r="64" spans="1:15" x14ac:dyDescent="0.4">
      <c r="B64" s="2" t="s">
        <v>6</v>
      </c>
      <c r="C64" s="2">
        <v>5</v>
      </c>
      <c r="G64" s="2" t="s">
        <v>6</v>
      </c>
      <c r="H64" s="2">
        <v>237</v>
      </c>
      <c r="L64" s="2" t="s">
        <v>6</v>
      </c>
      <c r="M64" s="2">
        <v>141</v>
      </c>
    </row>
    <row r="65" spans="1:13" x14ac:dyDescent="0.4">
      <c r="B65" s="2" t="s">
        <v>7</v>
      </c>
      <c r="C65" s="2">
        <v>1</v>
      </c>
      <c r="G65" s="2" t="s">
        <v>7</v>
      </c>
      <c r="H65" s="2">
        <v>155</v>
      </c>
      <c r="L65" s="2" t="s">
        <v>7</v>
      </c>
      <c r="M65" s="2">
        <v>116</v>
      </c>
    </row>
    <row r="66" spans="1:13" x14ac:dyDescent="0.4">
      <c r="B66" s="2" t="s">
        <v>8</v>
      </c>
      <c r="C66" s="2">
        <v>0</v>
      </c>
      <c r="G66" s="2" t="s">
        <v>8</v>
      </c>
      <c r="H66" s="2">
        <v>86</v>
      </c>
      <c r="L66" s="2" t="s">
        <v>8</v>
      </c>
      <c r="M66" s="2">
        <v>53</v>
      </c>
    </row>
    <row r="67" spans="1:13" x14ac:dyDescent="0.4">
      <c r="B67" s="2" t="s">
        <v>9</v>
      </c>
      <c r="C67" s="2">
        <v>0</v>
      </c>
      <c r="G67" s="2" t="s">
        <v>9</v>
      </c>
      <c r="H67" s="2">
        <v>66</v>
      </c>
      <c r="L67" s="2" t="s">
        <v>9</v>
      </c>
      <c r="M67" s="2">
        <v>28</v>
      </c>
    </row>
    <row r="68" spans="1:13" x14ac:dyDescent="0.4">
      <c r="B68" s="2" t="s">
        <v>10</v>
      </c>
      <c r="C68" s="2">
        <v>0</v>
      </c>
      <c r="G68" s="2" t="s">
        <v>10</v>
      </c>
      <c r="H68" s="2">
        <v>6</v>
      </c>
      <c r="L68" s="2" t="s">
        <v>10</v>
      </c>
      <c r="M68" s="2">
        <v>11</v>
      </c>
    </row>
    <row r="69" spans="1:13" x14ac:dyDescent="0.4">
      <c r="B69" s="2" t="s">
        <v>11</v>
      </c>
      <c r="C69" s="2">
        <v>0</v>
      </c>
      <c r="G69" s="2" t="s">
        <v>11</v>
      </c>
      <c r="H69" s="2">
        <v>1</v>
      </c>
      <c r="L69" s="2" t="s">
        <v>11</v>
      </c>
      <c r="M69" s="2">
        <v>0</v>
      </c>
    </row>
    <row r="70" spans="1:13" x14ac:dyDescent="0.4">
      <c r="B70" s="2" t="s">
        <v>12</v>
      </c>
      <c r="C70" s="2">
        <v>0</v>
      </c>
      <c r="G70" s="2" t="s">
        <v>12</v>
      </c>
      <c r="H70" s="2">
        <v>1</v>
      </c>
      <c r="L70" s="2" t="s">
        <v>12</v>
      </c>
      <c r="M70" s="2">
        <v>0</v>
      </c>
    </row>
    <row r="71" spans="1:13" x14ac:dyDescent="0.4">
      <c r="A71" s="1">
        <v>201912</v>
      </c>
      <c r="B71" s="2" t="s">
        <v>1</v>
      </c>
      <c r="C71" s="2">
        <v>0</v>
      </c>
      <c r="D71" s="2" t="s">
        <v>2</v>
      </c>
      <c r="E71" s="2">
        <v>11</v>
      </c>
      <c r="F71" s="1">
        <v>202008</v>
      </c>
      <c r="G71" s="2" t="s">
        <v>1</v>
      </c>
      <c r="H71" s="2">
        <v>0</v>
      </c>
      <c r="I71" s="2" t="s">
        <v>2</v>
      </c>
      <c r="J71" s="2">
        <v>167</v>
      </c>
    </row>
    <row r="72" spans="1:13" x14ac:dyDescent="0.4">
      <c r="A72">
        <v>23</v>
      </c>
      <c r="B72" s="2" t="s">
        <v>3</v>
      </c>
      <c r="C72" s="2">
        <v>0</v>
      </c>
      <c r="D72" s="2" t="s">
        <v>4</v>
      </c>
      <c r="E72" s="2">
        <v>12</v>
      </c>
      <c r="F72">
        <v>412</v>
      </c>
      <c r="G72" s="2" t="s">
        <v>3</v>
      </c>
      <c r="H72" s="2">
        <v>0</v>
      </c>
      <c r="I72" s="2" t="s">
        <v>4</v>
      </c>
      <c r="J72" s="2">
        <v>245</v>
      </c>
    </row>
    <row r="73" spans="1:13" x14ac:dyDescent="0.4">
      <c r="A73">
        <f>SUM(C71:C79)</f>
        <v>23</v>
      </c>
      <c r="B73" s="2" t="s">
        <v>5</v>
      </c>
      <c r="C73" s="2">
        <v>8</v>
      </c>
      <c r="F73">
        <f>SUM(H71:H80)</f>
        <v>412</v>
      </c>
      <c r="G73" s="2" t="s">
        <v>5</v>
      </c>
      <c r="H73" s="2">
        <v>74</v>
      </c>
      <c r="J73">
        <f>SUM(J71:J72)</f>
        <v>412</v>
      </c>
    </row>
    <row r="74" spans="1:13" x14ac:dyDescent="0.4">
      <c r="B74" s="2" t="s">
        <v>6</v>
      </c>
      <c r="C74" s="2">
        <v>7</v>
      </c>
      <c r="G74" s="2" t="s">
        <v>6</v>
      </c>
      <c r="H74" s="2">
        <v>133</v>
      </c>
    </row>
    <row r="75" spans="1:13" x14ac:dyDescent="0.4">
      <c r="B75" s="2" t="s">
        <v>7</v>
      </c>
      <c r="C75" s="2">
        <v>6</v>
      </c>
      <c r="G75" s="2" t="s">
        <v>7</v>
      </c>
      <c r="H75" s="2">
        <v>106</v>
      </c>
    </row>
    <row r="76" spans="1:13" x14ac:dyDescent="0.4">
      <c r="B76" s="2" t="s">
        <v>8</v>
      </c>
      <c r="C76" s="2">
        <v>2</v>
      </c>
      <c r="G76" s="2" t="s">
        <v>8</v>
      </c>
      <c r="H76" s="2">
        <v>53</v>
      </c>
    </row>
    <row r="77" spans="1:13" x14ac:dyDescent="0.4">
      <c r="B77" s="2" t="s">
        <v>9</v>
      </c>
      <c r="C77" s="2">
        <v>0</v>
      </c>
      <c r="G77" s="2" t="s">
        <v>9</v>
      </c>
      <c r="H77" s="2">
        <v>38</v>
      </c>
    </row>
    <row r="78" spans="1:13" x14ac:dyDescent="0.4">
      <c r="B78" s="2" t="s">
        <v>10</v>
      </c>
      <c r="C78" s="2">
        <v>0</v>
      </c>
      <c r="G78" s="2" t="s">
        <v>10</v>
      </c>
      <c r="H78" s="2">
        <v>7</v>
      </c>
    </row>
    <row r="79" spans="1:13" x14ac:dyDescent="0.4">
      <c r="B79" s="2" t="s">
        <v>11</v>
      </c>
      <c r="C79" s="2">
        <v>0</v>
      </c>
      <c r="G79" s="2" t="s">
        <v>11</v>
      </c>
      <c r="H79" s="2">
        <v>1</v>
      </c>
    </row>
    <row r="80" spans="1:13" x14ac:dyDescent="0.4">
      <c r="B80" s="2" t="s">
        <v>12</v>
      </c>
      <c r="C80" s="2">
        <v>0</v>
      </c>
      <c r="G80" s="2" t="s">
        <v>12</v>
      </c>
      <c r="H80" s="2">
        <v>0</v>
      </c>
    </row>
    <row r="81" spans="6:10" x14ac:dyDescent="0.4">
      <c r="F81" s="1">
        <v>202009</v>
      </c>
      <c r="G81" s="2" t="s">
        <v>1</v>
      </c>
      <c r="H81" s="2">
        <v>0</v>
      </c>
      <c r="I81" s="2" t="s">
        <v>2</v>
      </c>
      <c r="J81" s="2">
        <v>115</v>
      </c>
    </row>
    <row r="82" spans="6:10" x14ac:dyDescent="0.4">
      <c r="F82">
        <v>278</v>
      </c>
      <c r="G82" s="2" t="s">
        <v>3</v>
      </c>
      <c r="H82" s="2">
        <v>1</v>
      </c>
      <c r="I82" s="2" t="s">
        <v>4</v>
      </c>
      <c r="J82" s="2">
        <v>163</v>
      </c>
    </row>
    <row r="83" spans="6:10" x14ac:dyDescent="0.4">
      <c r="F83">
        <f>SUM(H81:H90)</f>
        <v>278</v>
      </c>
      <c r="G83" s="2" t="s">
        <v>5</v>
      </c>
      <c r="H83" s="2">
        <v>38</v>
      </c>
      <c r="J83">
        <f>SUM(J81:J82)</f>
        <v>278</v>
      </c>
    </row>
    <row r="84" spans="6:10" x14ac:dyDescent="0.4">
      <c r="G84" s="2" t="s">
        <v>6</v>
      </c>
      <c r="H84" s="2">
        <v>87</v>
      </c>
    </row>
    <row r="85" spans="6:10" x14ac:dyDescent="0.4">
      <c r="G85" s="2" t="s">
        <v>7</v>
      </c>
      <c r="H85" s="2">
        <v>82</v>
      </c>
    </row>
    <row r="86" spans="6:10" x14ac:dyDescent="0.4">
      <c r="G86" s="2" t="s">
        <v>8</v>
      </c>
      <c r="H86" s="2">
        <v>37</v>
      </c>
    </row>
    <row r="87" spans="6:10" x14ac:dyDescent="0.4">
      <c r="G87" s="2" t="s">
        <v>9</v>
      </c>
      <c r="H87" s="2">
        <v>25</v>
      </c>
    </row>
    <row r="88" spans="6:10" x14ac:dyDescent="0.4">
      <c r="G88" s="2" t="s">
        <v>10</v>
      </c>
      <c r="H88" s="2">
        <v>8</v>
      </c>
    </row>
    <row r="89" spans="6:10" x14ac:dyDescent="0.4">
      <c r="G89" s="2" t="s">
        <v>11</v>
      </c>
      <c r="H89" s="2">
        <v>0</v>
      </c>
    </row>
    <row r="90" spans="6:10" x14ac:dyDescent="0.4">
      <c r="G90" s="2" t="s">
        <v>12</v>
      </c>
      <c r="H90" s="2">
        <v>0</v>
      </c>
    </row>
    <row r="91" spans="6:10" x14ac:dyDescent="0.4">
      <c r="F91" s="1">
        <v>202010</v>
      </c>
      <c r="G91" s="2" t="s">
        <v>1</v>
      </c>
      <c r="H91" s="2">
        <v>0</v>
      </c>
      <c r="I91" s="2" t="s">
        <v>2</v>
      </c>
      <c r="J91" s="2">
        <v>115</v>
      </c>
    </row>
    <row r="92" spans="6:10" x14ac:dyDescent="0.4">
      <c r="F92">
        <v>267</v>
      </c>
      <c r="G92" s="2" t="s">
        <v>3</v>
      </c>
      <c r="H92" s="2">
        <v>0</v>
      </c>
      <c r="I92" s="2" t="s">
        <v>4</v>
      </c>
      <c r="J92" s="2">
        <v>152</v>
      </c>
    </row>
    <row r="93" spans="6:10" x14ac:dyDescent="0.4">
      <c r="F93">
        <f>SUM(H91:H100)</f>
        <v>267</v>
      </c>
      <c r="G93" s="2" t="s">
        <v>5</v>
      </c>
      <c r="H93" s="2">
        <v>37</v>
      </c>
      <c r="J93">
        <f>SUM(J91:J92)</f>
        <v>267</v>
      </c>
    </row>
    <row r="94" spans="6:10" x14ac:dyDescent="0.4">
      <c r="G94" s="2" t="s">
        <v>6</v>
      </c>
      <c r="H94" s="2">
        <v>77</v>
      </c>
    </row>
    <row r="95" spans="6:10" x14ac:dyDescent="0.4">
      <c r="G95" s="2" t="s">
        <v>7</v>
      </c>
      <c r="H95" s="2">
        <v>87</v>
      </c>
    </row>
    <row r="96" spans="6:10" x14ac:dyDescent="0.4">
      <c r="G96" s="2" t="s">
        <v>8</v>
      </c>
      <c r="H96" s="2">
        <v>35</v>
      </c>
    </row>
    <row r="97" spans="6:10" x14ac:dyDescent="0.4">
      <c r="G97" s="2" t="s">
        <v>9</v>
      </c>
      <c r="H97" s="2">
        <v>22</v>
      </c>
    </row>
    <row r="98" spans="6:10" x14ac:dyDescent="0.4">
      <c r="G98" s="2" t="s">
        <v>10</v>
      </c>
      <c r="H98" s="2">
        <v>9</v>
      </c>
    </row>
    <row r="99" spans="6:10" x14ac:dyDescent="0.4">
      <c r="G99" s="2" t="s">
        <v>11</v>
      </c>
      <c r="H99" s="2">
        <v>0</v>
      </c>
    </row>
    <row r="100" spans="6:10" x14ac:dyDescent="0.4">
      <c r="G100" s="2" t="s">
        <v>12</v>
      </c>
      <c r="H100" s="2">
        <v>0</v>
      </c>
    </row>
    <row r="101" spans="6:10" x14ac:dyDescent="0.4">
      <c r="F101" s="1">
        <v>202011</v>
      </c>
      <c r="G101" s="2" t="s">
        <v>1</v>
      </c>
      <c r="H101" s="2">
        <v>0</v>
      </c>
      <c r="I101" s="2" t="s">
        <v>2</v>
      </c>
      <c r="J101" s="2">
        <v>118</v>
      </c>
    </row>
    <row r="102" spans="6:10" x14ac:dyDescent="0.4">
      <c r="F102">
        <v>271</v>
      </c>
      <c r="G102" s="2" t="s">
        <v>3</v>
      </c>
      <c r="H102" s="2">
        <v>1</v>
      </c>
      <c r="I102" s="2" t="s">
        <v>4</v>
      </c>
      <c r="J102" s="2">
        <v>153</v>
      </c>
    </row>
    <row r="103" spans="6:10" x14ac:dyDescent="0.4">
      <c r="F103">
        <f>SUM(H101:H110)</f>
        <v>271</v>
      </c>
      <c r="G103" s="2" t="s">
        <v>5</v>
      </c>
      <c r="H103" s="2">
        <v>39</v>
      </c>
      <c r="J103">
        <f>SUM(J101:J102)</f>
        <v>271</v>
      </c>
    </row>
    <row r="104" spans="6:10" x14ac:dyDescent="0.4">
      <c r="G104" s="2" t="s">
        <v>6</v>
      </c>
      <c r="H104" s="2">
        <v>73</v>
      </c>
    </row>
    <row r="105" spans="6:10" x14ac:dyDescent="0.4">
      <c r="G105" s="2" t="s">
        <v>7</v>
      </c>
      <c r="H105" s="2">
        <v>92</v>
      </c>
    </row>
    <row r="106" spans="6:10" x14ac:dyDescent="0.4">
      <c r="G106" s="2" t="s">
        <v>8</v>
      </c>
      <c r="H106" s="2">
        <v>34</v>
      </c>
    </row>
    <row r="107" spans="6:10" x14ac:dyDescent="0.4">
      <c r="G107" s="2" t="s">
        <v>9</v>
      </c>
      <c r="H107" s="2">
        <v>23</v>
      </c>
    </row>
    <row r="108" spans="6:10" x14ac:dyDescent="0.4">
      <c r="G108" s="2" t="s">
        <v>10</v>
      </c>
      <c r="H108" s="2">
        <v>9</v>
      </c>
    </row>
    <row r="109" spans="6:10" x14ac:dyDescent="0.4">
      <c r="G109" s="2" t="s">
        <v>11</v>
      </c>
      <c r="H109" s="2">
        <v>0</v>
      </c>
    </row>
    <row r="110" spans="6:10" x14ac:dyDescent="0.4">
      <c r="G110" s="2" t="s">
        <v>12</v>
      </c>
      <c r="H110" s="2">
        <v>0</v>
      </c>
    </row>
    <row r="111" spans="6:10" x14ac:dyDescent="0.4">
      <c r="F111" s="1">
        <v>202012</v>
      </c>
      <c r="G111" s="2" t="s">
        <v>1</v>
      </c>
      <c r="H111" s="2">
        <v>0</v>
      </c>
      <c r="I111" s="2" t="s">
        <v>2</v>
      </c>
      <c r="J111" s="2">
        <v>134</v>
      </c>
    </row>
    <row r="112" spans="6:10" x14ac:dyDescent="0.4">
      <c r="F112">
        <v>283</v>
      </c>
      <c r="G112" s="2" t="s">
        <v>3</v>
      </c>
      <c r="H112" s="2">
        <v>1</v>
      </c>
      <c r="I112" s="2" t="s">
        <v>4</v>
      </c>
      <c r="J112" s="2">
        <v>149</v>
      </c>
    </row>
    <row r="113" spans="6:10" x14ac:dyDescent="0.4">
      <c r="F113">
        <f>SUM(H111:H120)</f>
        <v>283</v>
      </c>
      <c r="G113" s="2" t="s">
        <v>5</v>
      </c>
      <c r="H113" s="2">
        <v>48</v>
      </c>
      <c r="J113">
        <f>SUM(J111:J112)</f>
        <v>283</v>
      </c>
    </row>
    <row r="114" spans="6:10" x14ac:dyDescent="0.4">
      <c r="G114" s="2" t="s">
        <v>6</v>
      </c>
      <c r="H114" s="2">
        <v>71</v>
      </c>
    </row>
    <row r="115" spans="6:10" x14ac:dyDescent="0.4">
      <c r="G115" s="2" t="s">
        <v>7</v>
      </c>
      <c r="H115" s="2">
        <v>79</v>
      </c>
    </row>
    <row r="116" spans="6:10" x14ac:dyDescent="0.4">
      <c r="G116" s="2" t="s">
        <v>8</v>
      </c>
      <c r="H116" s="2">
        <v>41</v>
      </c>
    </row>
    <row r="117" spans="6:10" x14ac:dyDescent="0.4">
      <c r="G117" s="2" t="s">
        <v>9</v>
      </c>
      <c r="H117" s="2">
        <v>35</v>
      </c>
    </row>
    <row r="118" spans="6:10" x14ac:dyDescent="0.4">
      <c r="G118" s="2" t="s">
        <v>10</v>
      </c>
      <c r="H118" s="2">
        <v>8</v>
      </c>
    </row>
    <row r="119" spans="6:10" x14ac:dyDescent="0.4">
      <c r="G119" s="2" t="s">
        <v>11</v>
      </c>
      <c r="H119" s="2">
        <v>0</v>
      </c>
    </row>
    <row r="120" spans="6:10" x14ac:dyDescent="0.4">
      <c r="G120" s="2" t="s">
        <v>12</v>
      </c>
      <c r="H120" s="2">
        <v>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4EFB2-E3DB-4DE9-B876-8BF50D07F4A7}">
  <dimension ref="A1:Y120"/>
  <sheetViews>
    <sheetView topLeftCell="K1" workbookViewId="0">
      <selection activeCell="Y3" sqref="Y3"/>
    </sheetView>
  </sheetViews>
  <sheetFormatPr defaultRowHeight="17.399999999999999" x14ac:dyDescent="0.4"/>
  <sheetData>
    <row r="1" spans="1:25" x14ac:dyDescent="0.4">
      <c r="A1" s="1">
        <v>201905</v>
      </c>
      <c r="B1" s="2" t="s">
        <v>1</v>
      </c>
      <c r="C1" s="2">
        <v>0</v>
      </c>
      <c r="D1" s="2" t="s">
        <v>2</v>
      </c>
      <c r="E1" s="2">
        <v>9</v>
      </c>
      <c r="F1" s="1">
        <v>202001</v>
      </c>
      <c r="G1" s="2" t="s">
        <v>1</v>
      </c>
      <c r="H1" s="2">
        <v>0</v>
      </c>
      <c r="I1" s="2" t="s">
        <v>2</v>
      </c>
      <c r="J1" s="2">
        <v>35</v>
      </c>
      <c r="K1" s="1">
        <v>202101</v>
      </c>
      <c r="L1" s="2" t="s">
        <v>1</v>
      </c>
      <c r="M1" s="2">
        <v>0</v>
      </c>
      <c r="N1" s="2" t="s">
        <v>2</v>
      </c>
      <c r="O1" s="2">
        <v>283</v>
      </c>
      <c r="R1" t="s">
        <v>3</v>
      </c>
      <c r="S1">
        <f>SUM(C2,C12,C22,C32,C42,C52,C62,C72,H2,H12,H22,H32,H42,H52,H62,H72,H82,H92,H102,H112,M2,M12,M22,M32,M42,M52,M62)</f>
        <v>83</v>
      </c>
    </row>
    <row r="2" spans="1:25" x14ac:dyDescent="0.4">
      <c r="A2">
        <v>16</v>
      </c>
      <c r="B2" s="2" t="s">
        <v>3</v>
      </c>
      <c r="C2" s="2">
        <v>0</v>
      </c>
      <c r="D2" s="2" t="s">
        <v>4</v>
      </c>
      <c r="E2" s="2">
        <v>7</v>
      </c>
      <c r="F2">
        <v>61</v>
      </c>
      <c r="G2" s="2" t="s">
        <v>3</v>
      </c>
      <c r="H2" s="2">
        <v>0</v>
      </c>
      <c r="I2" s="2" t="s">
        <v>4</v>
      </c>
      <c r="J2" s="2">
        <v>26</v>
      </c>
      <c r="K2">
        <v>564</v>
      </c>
      <c r="L2" s="2" t="s">
        <v>3</v>
      </c>
      <c r="M2" s="2">
        <v>3</v>
      </c>
      <c r="N2" s="2" t="s">
        <v>4</v>
      </c>
      <c r="O2" s="2">
        <v>281</v>
      </c>
      <c r="R2" t="s">
        <v>5</v>
      </c>
      <c r="S2">
        <f>SUM(C3,C13,C23,C33,C43,C53,C63,C73,H3,H13,H23,H33,H43,H53,H63,H73,H82,H93,H103,H113,M3,M13,M23,M33,M43,M53,M63)</f>
        <v>2075</v>
      </c>
      <c r="U2" t="s">
        <v>26</v>
      </c>
      <c r="V2">
        <f>SUM(S1:S5)</f>
        <v>12357</v>
      </c>
      <c r="X2" t="s">
        <v>392</v>
      </c>
      <c r="Y2">
        <f>SUM(S2:S3)</f>
        <v>5675</v>
      </c>
    </row>
    <row r="3" spans="1:25" x14ac:dyDescent="0.4">
      <c r="B3" s="2" t="s">
        <v>5</v>
      </c>
      <c r="C3" s="2">
        <v>14</v>
      </c>
      <c r="F3">
        <f>SUM(H1:H9)</f>
        <v>61</v>
      </c>
      <c r="G3" s="2" t="s">
        <v>5</v>
      </c>
      <c r="H3" s="2">
        <v>23</v>
      </c>
      <c r="K3">
        <f>SUM(M1:M10)</f>
        <v>564</v>
      </c>
      <c r="L3" s="2" t="s">
        <v>5</v>
      </c>
      <c r="M3" s="2">
        <v>68</v>
      </c>
      <c r="O3">
        <f>SUM(O1:O2)</f>
        <v>564</v>
      </c>
      <c r="R3" t="s">
        <v>6</v>
      </c>
      <c r="S3">
        <f>SUM(C4,C14,C24,C34,C44,C54,C64,C74,H4,H14,H24,H34,H44,H54,H64,H74,H84,H94,H104,H114,M4,M14,M24,M33,M44,M54,M64)</f>
        <v>3600</v>
      </c>
      <c r="U3" t="s">
        <v>27</v>
      </c>
      <c r="V3">
        <f>SUM(S6:S9)</f>
        <v>1464</v>
      </c>
      <c r="X3" t="s">
        <v>394</v>
      </c>
      <c r="Y3">
        <f>Y2/S10</f>
        <v>0.41060704724694308</v>
      </c>
    </row>
    <row r="4" spans="1:25" x14ac:dyDescent="0.4">
      <c r="B4" s="2" t="s">
        <v>6</v>
      </c>
      <c r="C4" s="2">
        <v>1</v>
      </c>
      <c r="G4" s="2" t="s">
        <v>6</v>
      </c>
      <c r="H4" s="2">
        <v>18</v>
      </c>
      <c r="L4" s="2" t="s">
        <v>6</v>
      </c>
      <c r="M4" s="2">
        <v>146</v>
      </c>
      <c r="R4" t="s">
        <v>7</v>
      </c>
      <c r="S4">
        <f>SUM(C5,C15,C25,C35,C45,C55,C65,C75,H5,H15,H25,H35,H45,H55,H65,H75,H85,H95,H105,H115,M5,M15,M25,M35,M45,M55,M65)</f>
        <v>3658</v>
      </c>
      <c r="U4" t="s">
        <v>28</v>
      </c>
      <c r="V4">
        <f>V3/S10</f>
        <v>0.10592576514000435</v>
      </c>
    </row>
    <row r="5" spans="1:25" x14ac:dyDescent="0.4">
      <c r="B5" s="2" t="s">
        <v>7</v>
      </c>
      <c r="C5" s="2">
        <v>1</v>
      </c>
      <c r="G5" s="2" t="s">
        <v>7</v>
      </c>
      <c r="H5" s="2">
        <v>11</v>
      </c>
      <c r="L5" s="2" t="s">
        <v>7</v>
      </c>
      <c r="M5" s="2">
        <v>146</v>
      </c>
      <c r="R5" t="s">
        <v>8</v>
      </c>
      <c r="S5">
        <f>SUM(C6,C16,C26,C36,C46,C56,C66,C76,H6,H16,H26,H36,H46,H56,H66,H76,H86,H96,H106,H116,M6,M16,M26,M36,M46,M56,M66)</f>
        <v>2941</v>
      </c>
    </row>
    <row r="6" spans="1:25" x14ac:dyDescent="0.4">
      <c r="B6" s="2" t="s">
        <v>8</v>
      </c>
      <c r="C6" s="2">
        <v>0</v>
      </c>
      <c r="G6" s="2" t="s">
        <v>8</v>
      </c>
      <c r="H6" s="2">
        <v>6</v>
      </c>
      <c r="L6" s="2" t="s">
        <v>8</v>
      </c>
      <c r="M6" s="2">
        <v>139</v>
      </c>
      <c r="R6" t="s">
        <v>9</v>
      </c>
      <c r="S6">
        <f>SUM(C7,C17,C27,C37,C47,C57,C67,C77,H7,H17,H27,H37,H47,H57,H67,H77,H87,H97,H107,H117,M7,M17,M27,M37,M47,M57,M67)</f>
        <v>1127</v>
      </c>
    </row>
    <row r="7" spans="1:25" x14ac:dyDescent="0.4">
      <c r="B7" s="2" t="s">
        <v>9</v>
      </c>
      <c r="C7" s="2">
        <v>0</v>
      </c>
      <c r="G7" s="2" t="s">
        <v>9</v>
      </c>
      <c r="H7" s="2">
        <v>2</v>
      </c>
      <c r="L7" s="2" t="s">
        <v>9</v>
      </c>
      <c r="M7" s="2">
        <v>48</v>
      </c>
      <c r="R7" t="s">
        <v>10</v>
      </c>
      <c r="S7">
        <f>SUM(C8,C18,C28,C38,C48,C58,C68,C78,H8,H18,H28,H38,H48,H58,H68,H78,H88,H98,H108,H118,M8,M18,M28,M38,M48,M58,M68)</f>
        <v>267</v>
      </c>
    </row>
    <row r="8" spans="1:25" x14ac:dyDescent="0.4">
      <c r="B8" s="2" t="s">
        <v>10</v>
      </c>
      <c r="C8" s="2">
        <v>0</v>
      </c>
      <c r="G8" s="2" t="s">
        <v>10</v>
      </c>
      <c r="H8" s="2">
        <v>1</v>
      </c>
      <c r="L8" s="2" t="s">
        <v>10</v>
      </c>
      <c r="M8" s="2">
        <v>12</v>
      </c>
      <c r="R8" t="s">
        <v>11</v>
      </c>
      <c r="S8">
        <f>SUM(C9,C19,C29,C39,C49,C59,C69,C79,H9,H19,H29,H39,H49,H59,H69,H79,H89,H99,H109,H119,M9,M19,M29,M39,M49,M59,M69)</f>
        <v>69</v>
      </c>
    </row>
    <row r="9" spans="1:25" x14ac:dyDescent="0.4">
      <c r="B9" s="2" t="s">
        <v>11</v>
      </c>
      <c r="C9" s="2">
        <v>0</v>
      </c>
      <c r="G9" s="2" t="s">
        <v>11</v>
      </c>
      <c r="H9" s="2">
        <v>0</v>
      </c>
      <c r="L9" s="2" t="s">
        <v>11</v>
      </c>
      <c r="M9" s="2">
        <v>2</v>
      </c>
      <c r="R9" t="s">
        <v>12</v>
      </c>
      <c r="S9">
        <f>SUM(C10,H110,H100,H80,H70,H60,H50,M20,M30,M40,M50)</f>
        <v>1</v>
      </c>
    </row>
    <row r="10" spans="1:25" x14ac:dyDescent="0.4">
      <c r="B10" s="2" t="s">
        <v>12</v>
      </c>
      <c r="C10" s="2">
        <v>0</v>
      </c>
      <c r="G10" s="2" t="s">
        <v>12</v>
      </c>
      <c r="H10" s="2">
        <v>0</v>
      </c>
      <c r="L10" s="2" t="s">
        <v>12</v>
      </c>
      <c r="M10" s="2">
        <v>0</v>
      </c>
      <c r="S10">
        <f>SUM(S1:S9)</f>
        <v>13821</v>
      </c>
    </row>
    <row r="11" spans="1:25" x14ac:dyDescent="0.4">
      <c r="A11" s="1">
        <v>201906</v>
      </c>
      <c r="B11" s="2" t="s">
        <v>1</v>
      </c>
      <c r="C11" s="2">
        <v>0</v>
      </c>
      <c r="D11" s="2" t="s">
        <v>2</v>
      </c>
      <c r="E11" s="2">
        <v>17</v>
      </c>
      <c r="F11" s="1">
        <v>202002</v>
      </c>
      <c r="G11" s="2" t="s">
        <v>1</v>
      </c>
      <c r="H11" s="2">
        <v>0</v>
      </c>
      <c r="I11" s="2" t="s">
        <v>2</v>
      </c>
      <c r="J11" s="2">
        <v>51</v>
      </c>
      <c r="K11" s="1">
        <v>202102</v>
      </c>
      <c r="L11" s="2" t="s">
        <v>1</v>
      </c>
      <c r="M11" s="2">
        <v>0</v>
      </c>
      <c r="N11" s="2" t="s">
        <v>2</v>
      </c>
      <c r="O11" s="2">
        <v>572</v>
      </c>
    </row>
    <row r="12" spans="1:25" x14ac:dyDescent="0.4">
      <c r="A12">
        <v>22</v>
      </c>
      <c r="B12" s="2" t="s">
        <v>3</v>
      </c>
      <c r="C12" s="2">
        <v>0</v>
      </c>
      <c r="D12" s="2" t="s">
        <v>4</v>
      </c>
      <c r="E12" s="2">
        <v>5</v>
      </c>
      <c r="F12">
        <v>102</v>
      </c>
      <c r="G12" s="2" t="s">
        <v>3</v>
      </c>
      <c r="H12" s="2">
        <v>0</v>
      </c>
      <c r="I12" s="2" t="s">
        <v>4</v>
      </c>
      <c r="J12" s="2">
        <v>51</v>
      </c>
      <c r="K12">
        <v>1134</v>
      </c>
      <c r="L12" s="2" t="s">
        <v>3</v>
      </c>
      <c r="M12" s="2">
        <v>5</v>
      </c>
      <c r="N12" s="2" t="s">
        <v>4</v>
      </c>
      <c r="O12" s="2">
        <v>562</v>
      </c>
    </row>
    <row r="13" spans="1:25" x14ac:dyDescent="0.4">
      <c r="A13">
        <f>SUM(C11:C19)</f>
        <v>22</v>
      </c>
      <c r="B13" s="2" t="s">
        <v>5</v>
      </c>
      <c r="C13" s="2">
        <v>19</v>
      </c>
      <c r="F13">
        <f>SUM(H11:H19)</f>
        <v>102</v>
      </c>
      <c r="G13" s="2" t="s">
        <v>5</v>
      </c>
      <c r="H13" s="2">
        <v>18</v>
      </c>
      <c r="K13">
        <f>SUM(M11:M20)</f>
        <v>1134</v>
      </c>
      <c r="L13" s="2" t="s">
        <v>5</v>
      </c>
      <c r="M13" s="2">
        <v>186</v>
      </c>
      <c r="O13">
        <f>SUM(O11:O12)</f>
        <v>1134</v>
      </c>
    </row>
    <row r="14" spans="1:25" x14ac:dyDescent="0.4">
      <c r="B14" s="2" t="s">
        <v>6</v>
      </c>
      <c r="C14" s="2">
        <v>2</v>
      </c>
      <c r="G14" s="2" t="s">
        <v>6</v>
      </c>
      <c r="H14" s="2">
        <v>36</v>
      </c>
      <c r="L14" s="2" t="s">
        <v>6</v>
      </c>
      <c r="M14" s="2">
        <v>276</v>
      </c>
    </row>
    <row r="15" spans="1:25" x14ac:dyDescent="0.4">
      <c r="B15" s="2" t="s">
        <v>7</v>
      </c>
      <c r="C15" s="2">
        <v>1</v>
      </c>
      <c r="G15" s="2" t="s">
        <v>7</v>
      </c>
      <c r="H15" s="2">
        <v>22</v>
      </c>
      <c r="L15" s="2" t="s">
        <v>7</v>
      </c>
      <c r="M15" s="2">
        <v>290</v>
      </c>
    </row>
    <row r="16" spans="1:25" x14ac:dyDescent="0.4">
      <c r="B16" s="2" t="s">
        <v>8</v>
      </c>
      <c r="C16" s="2">
        <v>0</v>
      </c>
      <c r="G16" s="2" t="s">
        <v>8</v>
      </c>
      <c r="H16" s="2">
        <v>22</v>
      </c>
      <c r="L16" s="2" t="s">
        <v>8</v>
      </c>
      <c r="M16" s="2">
        <v>244</v>
      </c>
    </row>
    <row r="17" spans="1:15" x14ac:dyDescent="0.4">
      <c r="B17" s="2" t="s">
        <v>9</v>
      </c>
      <c r="C17" s="2">
        <v>0</v>
      </c>
      <c r="G17" s="2" t="s">
        <v>9</v>
      </c>
      <c r="H17" s="2">
        <v>3</v>
      </c>
      <c r="L17" s="2" t="s">
        <v>9</v>
      </c>
      <c r="M17" s="2">
        <v>104</v>
      </c>
    </row>
    <row r="18" spans="1:15" x14ac:dyDescent="0.4">
      <c r="B18" s="2" t="s">
        <v>10</v>
      </c>
      <c r="C18" s="2">
        <v>0</v>
      </c>
      <c r="G18" s="2" t="s">
        <v>10</v>
      </c>
      <c r="H18" s="2">
        <v>1</v>
      </c>
      <c r="L18" s="2" t="s">
        <v>10</v>
      </c>
      <c r="M18" s="2">
        <v>22</v>
      </c>
    </row>
    <row r="19" spans="1:15" x14ac:dyDescent="0.4">
      <c r="B19" s="2" t="s">
        <v>11</v>
      </c>
      <c r="C19" s="2">
        <v>0</v>
      </c>
      <c r="G19" s="2" t="s">
        <v>11</v>
      </c>
      <c r="H19" s="2">
        <v>0</v>
      </c>
      <c r="L19" s="2" t="s">
        <v>11</v>
      </c>
      <c r="M19" s="2">
        <v>7</v>
      </c>
    </row>
    <row r="20" spans="1:15" x14ac:dyDescent="0.4">
      <c r="B20" s="2" t="s">
        <v>12</v>
      </c>
      <c r="C20" s="2">
        <v>0</v>
      </c>
      <c r="G20" s="2" t="s">
        <v>12</v>
      </c>
      <c r="H20" s="2">
        <v>0</v>
      </c>
      <c r="L20" s="2" t="s">
        <v>12</v>
      </c>
      <c r="M20" s="2">
        <v>0</v>
      </c>
    </row>
    <row r="21" spans="1:15" x14ac:dyDescent="0.4">
      <c r="A21" s="1">
        <v>201907</v>
      </c>
      <c r="B21" s="2" t="s">
        <v>1</v>
      </c>
      <c r="C21" s="2">
        <v>0</v>
      </c>
      <c r="D21" s="2" t="s">
        <v>2</v>
      </c>
      <c r="E21" s="2">
        <v>19</v>
      </c>
      <c r="F21" s="1">
        <v>202003</v>
      </c>
      <c r="G21" s="2" t="s">
        <v>1</v>
      </c>
      <c r="H21" s="2">
        <v>0</v>
      </c>
      <c r="I21" s="2" t="s">
        <v>2</v>
      </c>
      <c r="J21" s="2">
        <v>69</v>
      </c>
      <c r="K21" s="1">
        <v>202103</v>
      </c>
      <c r="L21" s="2" t="s">
        <v>1</v>
      </c>
      <c r="M21" s="2">
        <v>0</v>
      </c>
      <c r="N21" s="2" t="s">
        <v>2</v>
      </c>
      <c r="O21" s="2">
        <v>597</v>
      </c>
    </row>
    <row r="22" spans="1:15" x14ac:dyDescent="0.4">
      <c r="A22">
        <v>28</v>
      </c>
      <c r="B22" s="2" t="s">
        <v>3</v>
      </c>
      <c r="C22" s="2">
        <v>0</v>
      </c>
      <c r="D22" s="2" t="s">
        <v>4</v>
      </c>
      <c r="E22" s="2">
        <v>9</v>
      </c>
      <c r="F22">
        <v>150</v>
      </c>
      <c r="G22" s="2" t="s">
        <v>3</v>
      </c>
      <c r="H22" s="2">
        <v>0</v>
      </c>
      <c r="I22" s="2" t="s">
        <v>4</v>
      </c>
      <c r="J22" s="2">
        <v>81</v>
      </c>
      <c r="K22">
        <v>1155</v>
      </c>
      <c r="L22" s="2" t="s">
        <v>3</v>
      </c>
      <c r="M22" s="2">
        <v>17</v>
      </c>
      <c r="N22" s="2" t="s">
        <v>4</v>
      </c>
      <c r="O22" s="2">
        <v>558</v>
      </c>
    </row>
    <row r="23" spans="1:15" x14ac:dyDescent="0.4">
      <c r="B23" s="2" t="s">
        <v>5</v>
      </c>
      <c r="C23" s="2">
        <v>23</v>
      </c>
      <c r="F23">
        <f>SUM(H21:H29)</f>
        <v>150</v>
      </c>
      <c r="G23" s="2" t="s">
        <v>5</v>
      </c>
      <c r="H23" s="2">
        <v>27</v>
      </c>
      <c r="J23">
        <f>SUM(J21,J22)</f>
        <v>150</v>
      </c>
      <c r="K23">
        <f>SUM(M21:M30)</f>
        <v>1155</v>
      </c>
      <c r="L23" s="2" t="s">
        <v>5</v>
      </c>
      <c r="M23" s="2">
        <v>195</v>
      </c>
      <c r="O23">
        <f>SUM(O21:O22)</f>
        <v>1155</v>
      </c>
    </row>
    <row r="24" spans="1:15" x14ac:dyDescent="0.4">
      <c r="B24" s="2" t="s">
        <v>6</v>
      </c>
      <c r="C24" s="2">
        <v>3</v>
      </c>
      <c r="G24" s="2" t="s">
        <v>6</v>
      </c>
      <c r="H24" s="2">
        <v>48</v>
      </c>
      <c r="L24" s="2" t="s">
        <v>6</v>
      </c>
      <c r="M24" s="2">
        <v>279</v>
      </c>
    </row>
    <row r="25" spans="1:15" x14ac:dyDescent="0.4">
      <c r="B25" s="2" t="s">
        <v>7</v>
      </c>
      <c r="C25" s="2">
        <v>1</v>
      </c>
      <c r="G25" s="2" t="s">
        <v>7</v>
      </c>
      <c r="H25" s="2">
        <v>36</v>
      </c>
      <c r="L25" s="2" t="s">
        <v>7</v>
      </c>
      <c r="M25" s="2">
        <v>287</v>
      </c>
    </row>
    <row r="26" spans="1:15" x14ac:dyDescent="0.4">
      <c r="B26" s="2" t="s">
        <v>8</v>
      </c>
      <c r="C26" s="2">
        <v>1</v>
      </c>
      <c r="G26" s="2" t="s">
        <v>8</v>
      </c>
      <c r="H26" s="2">
        <v>29</v>
      </c>
      <c r="L26" s="2" t="s">
        <v>8</v>
      </c>
      <c r="M26" s="2">
        <v>238</v>
      </c>
    </row>
    <row r="27" spans="1:15" x14ac:dyDescent="0.4">
      <c r="B27" s="2" t="s">
        <v>9</v>
      </c>
      <c r="C27" s="2">
        <v>0</v>
      </c>
      <c r="G27" s="2" t="s">
        <v>9</v>
      </c>
      <c r="H27" s="2">
        <v>9</v>
      </c>
      <c r="L27" s="2" t="s">
        <v>9</v>
      </c>
      <c r="M27" s="2">
        <v>102</v>
      </c>
    </row>
    <row r="28" spans="1:15" x14ac:dyDescent="0.4">
      <c r="B28" s="2" t="s">
        <v>10</v>
      </c>
      <c r="C28" s="2">
        <v>0</v>
      </c>
      <c r="G28" s="2" t="s">
        <v>10</v>
      </c>
      <c r="H28" s="2">
        <v>1</v>
      </c>
      <c r="L28" s="2" t="s">
        <v>10</v>
      </c>
      <c r="M28" s="2">
        <v>27</v>
      </c>
    </row>
    <row r="29" spans="1:15" x14ac:dyDescent="0.4">
      <c r="B29" s="2" t="s">
        <v>11</v>
      </c>
      <c r="C29" s="2">
        <v>0</v>
      </c>
      <c r="G29" s="2" t="s">
        <v>11</v>
      </c>
      <c r="H29" s="2">
        <v>0</v>
      </c>
      <c r="L29" s="2" t="s">
        <v>11</v>
      </c>
      <c r="M29" s="2">
        <v>10</v>
      </c>
    </row>
    <row r="30" spans="1:15" x14ac:dyDescent="0.4">
      <c r="B30" s="2" t="s">
        <v>12</v>
      </c>
      <c r="C30" s="2">
        <v>0</v>
      </c>
      <c r="G30" s="2" t="s">
        <v>12</v>
      </c>
      <c r="H30" s="2">
        <v>0</v>
      </c>
      <c r="L30" s="2" t="s">
        <v>12</v>
      </c>
      <c r="M30" s="2">
        <v>0</v>
      </c>
    </row>
    <row r="31" spans="1:15" x14ac:dyDescent="0.4">
      <c r="A31" s="1">
        <v>201908</v>
      </c>
      <c r="B31" s="2" t="s">
        <v>1</v>
      </c>
      <c r="C31" s="2">
        <v>0</v>
      </c>
      <c r="D31" s="2" t="s">
        <v>2</v>
      </c>
      <c r="E31" s="2">
        <v>19</v>
      </c>
      <c r="F31" s="1">
        <v>202004</v>
      </c>
      <c r="G31" s="2" t="s">
        <v>1</v>
      </c>
      <c r="H31" s="2">
        <v>0</v>
      </c>
      <c r="I31" s="2" t="s">
        <v>2</v>
      </c>
      <c r="J31" s="2">
        <v>223</v>
      </c>
      <c r="K31" s="1">
        <v>202104</v>
      </c>
      <c r="L31" s="2" t="s">
        <v>1</v>
      </c>
      <c r="M31" s="2">
        <v>0</v>
      </c>
      <c r="N31" s="2" t="s">
        <v>2</v>
      </c>
      <c r="O31" s="2">
        <v>456</v>
      </c>
    </row>
    <row r="32" spans="1:15" x14ac:dyDescent="0.4">
      <c r="A32">
        <v>30</v>
      </c>
      <c r="B32" s="2" t="s">
        <v>3</v>
      </c>
      <c r="C32" s="2">
        <v>0</v>
      </c>
      <c r="D32" s="2" t="s">
        <v>4</v>
      </c>
      <c r="E32" s="2">
        <v>11</v>
      </c>
      <c r="F32">
        <v>441</v>
      </c>
      <c r="G32" s="2" t="s">
        <v>3</v>
      </c>
      <c r="H32" s="2">
        <v>1</v>
      </c>
      <c r="I32" s="2" t="s">
        <v>4</v>
      </c>
      <c r="J32" s="2">
        <v>218</v>
      </c>
      <c r="K32">
        <v>926</v>
      </c>
      <c r="L32" s="2" t="s">
        <v>3</v>
      </c>
      <c r="M32" s="2">
        <v>9</v>
      </c>
      <c r="N32" s="2" t="s">
        <v>4</v>
      </c>
      <c r="O32" s="2">
        <v>470</v>
      </c>
    </row>
    <row r="33" spans="1:15" x14ac:dyDescent="0.4">
      <c r="B33" s="2" t="s">
        <v>5</v>
      </c>
      <c r="C33" s="2">
        <v>25</v>
      </c>
      <c r="F33">
        <f>SUM(H31:H40)</f>
        <v>441</v>
      </c>
      <c r="G33" s="2" t="s">
        <v>5</v>
      </c>
      <c r="H33" s="2">
        <v>105</v>
      </c>
      <c r="J33">
        <f>SUM(J31,J32)</f>
        <v>441</v>
      </c>
      <c r="K33">
        <f>SUM(M31:M40)</f>
        <v>926</v>
      </c>
      <c r="L33" s="2" t="s">
        <v>5</v>
      </c>
      <c r="M33" s="2">
        <v>169</v>
      </c>
      <c r="O33">
        <f>SUM(O31:O32)</f>
        <v>926</v>
      </c>
    </row>
    <row r="34" spans="1:15" x14ac:dyDescent="0.4">
      <c r="B34" s="2" t="s">
        <v>6</v>
      </c>
      <c r="C34" s="2">
        <v>4</v>
      </c>
      <c r="G34" s="2" t="s">
        <v>6</v>
      </c>
      <c r="H34" s="2">
        <v>136</v>
      </c>
      <c r="L34" s="2" t="s">
        <v>6</v>
      </c>
      <c r="M34" s="2">
        <v>234</v>
      </c>
    </row>
    <row r="35" spans="1:15" x14ac:dyDescent="0.4">
      <c r="B35" s="2" t="s">
        <v>7</v>
      </c>
      <c r="C35" s="2">
        <v>0</v>
      </c>
      <c r="G35" s="2" t="s">
        <v>7</v>
      </c>
      <c r="H35" s="2">
        <v>96</v>
      </c>
      <c r="L35" s="2" t="s">
        <v>7</v>
      </c>
      <c r="M35" s="2">
        <v>244</v>
      </c>
    </row>
    <row r="36" spans="1:15" x14ac:dyDescent="0.4">
      <c r="B36" s="2" t="s">
        <v>8</v>
      </c>
      <c r="C36" s="2">
        <v>1</v>
      </c>
      <c r="G36" s="2" t="s">
        <v>8</v>
      </c>
      <c r="H36" s="2">
        <v>70</v>
      </c>
      <c r="L36" s="2" t="s">
        <v>8</v>
      </c>
      <c r="M36" s="2">
        <v>179</v>
      </c>
    </row>
    <row r="37" spans="1:15" x14ac:dyDescent="0.4">
      <c r="B37" s="2" t="s">
        <v>9</v>
      </c>
      <c r="C37" s="2">
        <v>0</v>
      </c>
      <c r="G37" s="2" t="s">
        <v>9</v>
      </c>
      <c r="H37" s="2">
        <v>27</v>
      </c>
      <c r="L37" s="2" t="s">
        <v>9</v>
      </c>
      <c r="M37" s="2">
        <v>67</v>
      </c>
    </row>
    <row r="38" spans="1:15" x14ac:dyDescent="0.4">
      <c r="B38" s="2" t="s">
        <v>10</v>
      </c>
      <c r="C38" s="2">
        <v>0</v>
      </c>
      <c r="G38" s="2" t="s">
        <v>10</v>
      </c>
      <c r="H38" s="2">
        <v>4</v>
      </c>
      <c r="L38" s="2" t="s">
        <v>10</v>
      </c>
      <c r="M38" s="2">
        <v>17</v>
      </c>
    </row>
    <row r="39" spans="1:15" x14ac:dyDescent="0.4">
      <c r="B39" s="2" t="s">
        <v>11</v>
      </c>
      <c r="C39" s="2">
        <v>0</v>
      </c>
      <c r="G39" s="2" t="s">
        <v>11</v>
      </c>
      <c r="H39" s="2">
        <v>1</v>
      </c>
      <c r="L39" s="2" t="s">
        <v>11</v>
      </c>
      <c r="M39" s="2">
        <v>7</v>
      </c>
    </row>
    <row r="40" spans="1:15" x14ac:dyDescent="0.4">
      <c r="B40" s="2" t="s">
        <v>12</v>
      </c>
      <c r="C40" s="2">
        <v>0</v>
      </c>
      <c r="G40" s="2" t="s">
        <v>12</v>
      </c>
      <c r="H40" s="2">
        <v>1</v>
      </c>
      <c r="L40" s="2" t="s">
        <v>12</v>
      </c>
      <c r="M40" s="2">
        <v>0</v>
      </c>
    </row>
    <row r="41" spans="1:15" x14ac:dyDescent="0.4">
      <c r="A41" s="1">
        <v>201909</v>
      </c>
      <c r="B41" s="2" t="s">
        <v>1</v>
      </c>
      <c r="C41" s="2">
        <v>0</v>
      </c>
      <c r="D41" s="2" t="s">
        <v>2</v>
      </c>
      <c r="E41" s="2">
        <v>18</v>
      </c>
      <c r="F41" s="1">
        <v>202005</v>
      </c>
      <c r="G41" s="2" t="s">
        <v>1</v>
      </c>
      <c r="H41" s="2">
        <v>0</v>
      </c>
      <c r="K41" s="1">
        <v>202105</v>
      </c>
      <c r="L41" s="2" t="s">
        <v>1</v>
      </c>
      <c r="M41" s="2">
        <v>0</v>
      </c>
      <c r="N41" s="2" t="s">
        <v>2</v>
      </c>
      <c r="O41" s="2">
        <v>377</v>
      </c>
    </row>
    <row r="42" spans="1:15" x14ac:dyDescent="0.4">
      <c r="A42">
        <v>26</v>
      </c>
      <c r="B42" s="2" t="s">
        <v>3</v>
      </c>
      <c r="C42" s="2">
        <v>0</v>
      </c>
      <c r="D42" s="2" t="s">
        <v>4</v>
      </c>
      <c r="E42" s="2">
        <v>8</v>
      </c>
      <c r="F42">
        <v>1478</v>
      </c>
      <c r="G42" s="2" t="s">
        <v>3</v>
      </c>
      <c r="H42" s="2">
        <v>4</v>
      </c>
      <c r="I42" s="2" t="s">
        <v>2</v>
      </c>
      <c r="J42" s="2">
        <f>539+246</f>
        <v>785</v>
      </c>
      <c r="K42">
        <v>777</v>
      </c>
      <c r="L42" s="2" t="s">
        <v>3</v>
      </c>
      <c r="M42" s="2">
        <v>6</v>
      </c>
      <c r="N42" s="2" t="s">
        <v>4</v>
      </c>
      <c r="O42" s="2">
        <v>400</v>
      </c>
    </row>
    <row r="43" spans="1:15" x14ac:dyDescent="0.4">
      <c r="A43">
        <f>SUM(C41:C49)</f>
        <v>26</v>
      </c>
      <c r="B43" s="2" t="s">
        <v>5</v>
      </c>
      <c r="C43" s="2">
        <v>15</v>
      </c>
      <c r="F43">
        <f>SUM(H41:H50)</f>
        <v>1478</v>
      </c>
      <c r="G43" s="2" t="s">
        <v>5</v>
      </c>
      <c r="H43" s="2">
        <f>156 + 48</f>
        <v>204</v>
      </c>
      <c r="I43" s="2" t="s">
        <v>4</v>
      </c>
      <c r="J43" s="2">
        <f>461+232</f>
        <v>693</v>
      </c>
      <c r="K43">
        <f>SUM(M41:M50)</f>
        <v>777</v>
      </c>
      <c r="L43" s="2" t="s">
        <v>5</v>
      </c>
      <c r="M43" s="2">
        <v>128</v>
      </c>
      <c r="O43">
        <f>SUM(O41:O42)</f>
        <v>777</v>
      </c>
    </row>
    <row r="44" spans="1:15" x14ac:dyDescent="0.4">
      <c r="B44" s="2" t="s">
        <v>6</v>
      </c>
      <c r="C44" s="2">
        <v>9</v>
      </c>
      <c r="G44" s="2" t="s">
        <v>6</v>
      </c>
      <c r="H44" s="2">
        <f>260 + 139</f>
        <v>399</v>
      </c>
      <c r="J44">
        <f>SUM(J42,J43)</f>
        <v>1478</v>
      </c>
      <c r="L44" s="2" t="s">
        <v>6</v>
      </c>
      <c r="M44" s="2">
        <v>191</v>
      </c>
    </row>
    <row r="45" spans="1:15" x14ac:dyDescent="0.4">
      <c r="B45" s="2" t="s">
        <v>7</v>
      </c>
      <c r="C45" s="2">
        <v>1</v>
      </c>
      <c r="G45" s="2" t="s">
        <v>7</v>
      </c>
      <c r="H45" s="2">
        <f>273 +114</f>
        <v>387</v>
      </c>
      <c r="L45" s="2" t="s">
        <v>7</v>
      </c>
      <c r="M45" s="2">
        <v>213</v>
      </c>
    </row>
    <row r="46" spans="1:15" x14ac:dyDescent="0.4">
      <c r="B46" s="2" t="s">
        <v>8</v>
      </c>
      <c r="C46" s="2">
        <v>1</v>
      </c>
      <c r="G46" s="2" t="s">
        <v>8</v>
      </c>
      <c r="H46" s="2">
        <f>205 + 115</f>
        <v>320</v>
      </c>
      <c r="L46" s="2" t="s">
        <v>8</v>
      </c>
      <c r="M46" s="2">
        <v>160</v>
      </c>
    </row>
    <row r="47" spans="1:15" x14ac:dyDescent="0.4">
      <c r="B47" s="2" t="s">
        <v>9</v>
      </c>
      <c r="C47" s="2">
        <v>0</v>
      </c>
      <c r="G47" s="2" t="s">
        <v>9</v>
      </c>
      <c r="H47" s="2">
        <f>87 + 45</f>
        <v>132</v>
      </c>
      <c r="L47" s="2" t="s">
        <v>9</v>
      </c>
      <c r="M47" s="2">
        <v>56</v>
      </c>
    </row>
    <row r="48" spans="1:15" x14ac:dyDescent="0.4">
      <c r="B48" s="2" t="s">
        <v>10</v>
      </c>
      <c r="C48" s="2">
        <v>0</v>
      </c>
      <c r="G48" s="2" t="s">
        <v>10</v>
      </c>
      <c r="H48" s="2">
        <v>25</v>
      </c>
      <c r="L48" s="2" t="s">
        <v>10</v>
      </c>
      <c r="M48" s="2">
        <v>19</v>
      </c>
    </row>
    <row r="49" spans="1:15" x14ac:dyDescent="0.4">
      <c r="B49" s="2" t="s">
        <v>11</v>
      </c>
      <c r="C49" s="2">
        <v>0</v>
      </c>
      <c r="G49" s="2" t="s">
        <v>11</v>
      </c>
      <c r="H49" s="2">
        <v>6</v>
      </c>
      <c r="L49" s="2" t="s">
        <v>11</v>
      </c>
      <c r="M49" s="2">
        <v>4</v>
      </c>
    </row>
    <row r="50" spans="1:15" x14ac:dyDescent="0.4">
      <c r="B50" s="2" t="s">
        <v>12</v>
      </c>
      <c r="C50" s="2">
        <v>0</v>
      </c>
      <c r="G50" s="2" t="s">
        <v>12</v>
      </c>
      <c r="H50" s="2">
        <v>1</v>
      </c>
      <c r="L50" s="2" t="s">
        <v>12</v>
      </c>
      <c r="M50" s="2">
        <v>0</v>
      </c>
    </row>
    <row r="51" spans="1:15" x14ac:dyDescent="0.4">
      <c r="A51" s="1">
        <v>201910</v>
      </c>
      <c r="B51" s="2" t="s">
        <v>1</v>
      </c>
      <c r="C51" s="2">
        <v>0</v>
      </c>
      <c r="D51" s="2" t="s">
        <v>2</v>
      </c>
      <c r="E51" s="2">
        <v>22</v>
      </c>
      <c r="F51" s="1">
        <v>202006</v>
      </c>
      <c r="G51" s="2" t="s">
        <v>1</v>
      </c>
      <c r="H51" s="2">
        <v>0</v>
      </c>
      <c r="I51" s="2" t="s">
        <v>2</v>
      </c>
      <c r="J51" s="2">
        <v>824</v>
      </c>
      <c r="K51" s="1">
        <v>202106</v>
      </c>
      <c r="L51" s="2" t="s">
        <v>1</v>
      </c>
      <c r="M51" s="2">
        <v>0</v>
      </c>
      <c r="N51" s="2" t="s">
        <v>2</v>
      </c>
      <c r="O51" s="2">
        <v>373</v>
      </c>
    </row>
    <row r="52" spans="1:15" x14ac:dyDescent="0.4">
      <c r="A52">
        <v>32</v>
      </c>
      <c r="B52" s="2" t="s">
        <v>3</v>
      </c>
      <c r="C52" s="2">
        <v>0</v>
      </c>
      <c r="D52" s="2" t="s">
        <v>4</v>
      </c>
      <c r="E52" s="2">
        <v>10</v>
      </c>
      <c r="F52">
        <v>1526</v>
      </c>
      <c r="G52" s="2" t="s">
        <v>3</v>
      </c>
      <c r="H52" s="2">
        <v>4</v>
      </c>
      <c r="I52" s="2" t="s">
        <v>4</v>
      </c>
      <c r="J52" s="2">
        <v>702</v>
      </c>
      <c r="K52">
        <v>745</v>
      </c>
      <c r="L52" s="2" t="s">
        <v>3</v>
      </c>
      <c r="M52" s="2">
        <v>6</v>
      </c>
      <c r="N52" s="2" t="s">
        <v>4</v>
      </c>
      <c r="O52" s="2">
        <v>372</v>
      </c>
    </row>
    <row r="53" spans="1:15" x14ac:dyDescent="0.4">
      <c r="A53">
        <f>SUM(C51:C59)</f>
        <v>32</v>
      </c>
      <c r="B53" s="2" t="s">
        <v>5</v>
      </c>
      <c r="C53" s="2">
        <v>19</v>
      </c>
      <c r="F53">
        <f>SUM(H51:H60)</f>
        <v>1526</v>
      </c>
      <c r="G53" s="2" t="s">
        <v>5</v>
      </c>
      <c r="H53" s="2">
        <v>181</v>
      </c>
      <c r="J53">
        <f>SUM(J51:J52)</f>
        <v>1526</v>
      </c>
      <c r="K53">
        <f>SUM(M51:M60)</f>
        <v>745</v>
      </c>
      <c r="L53" s="2" t="s">
        <v>5</v>
      </c>
      <c r="M53" s="2">
        <v>105</v>
      </c>
      <c r="O53">
        <f>SUM(O51:O52)</f>
        <v>745</v>
      </c>
    </row>
    <row r="54" spans="1:15" x14ac:dyDescent="0.4">
      <c r="B54" s="2" t="s">
        <v>6</v>
      </c>
      <c r="C54" s="2">
        <v>10</v>
      </c>
      <c r="G54" s="2" t="s">
        <v>6</v>
      </c>
      <c r="H54" s="2">
        <v>421</v>
      </c>
      <c r="L54" s="2" t="s">
        <v>6</v>
      </c>
      <c r="M54" s="2">
        <v>189</v>
      </c>
    </row>
    <row r="55" spans="1:15" x14ac:dyDescent="0.4">
      <c r="B55" s="2" t="s">
        <v>7</v>
      </c>
      <c r="C55" s="2">
        <v>2</v>
      </c>
      <c r="G55" s="2" t="s">
        <v>7</v>
      </c>
      <c r="H55" s="2">
        <v>404</v>
      </c>
      <c r="L55" s="2" t="s">
        <v>7</v>
      </c>
      <c r="M55" s="2">
        <v>221</v>
      </c>
    </row>
    <row r="56" spans="1:15" x14ac:dyDescent="0.4">
      <c r="B56" s="2" t="s">
        <v>8</v>
      </c>
      <c r="C56" s="2">
        <v>1</v>
      </c>
      <c r="G56" s="2" t="s">
        <v>8</v>
      </c>
      <c r="H56" s="2">
        <v>338</v>
      </c>
      <c r="L56" s="2" t="s">
        <v>8</v>
      </c>
      <c r="M56" s="2">
        <v>151</v>
      </c>
    </row>
    <row r="57" spans="1:15" x14ac:dyDescent="0.4">
      <c r="B57" s="2" t="s">
        <v>9</v>
      </c>
      <c r="C57" s="2">
        <v>0</v>
      </c>
      <c r="G57" s="2" t="s">
        <v>9</v>
      </c>
      <c r="H57" s="2">
        <v>146</v>
      </c>
      <c r="L57" s="2" t="s">
        <v>9</v>
      </c>
      <c r="M57" s="2">
        <v>54</v>
      </c>
    </row>
    <row r="58" spans="1:15" x14ac:dyDescent="0.4">
      <c r="B58" s="2" t="s">
        <v>10</v>
      </c>
      <c r="C58" s="2">
        <v>0</v>
      </c>
      <c r="G58" s="2" t="s">
        <v>10</v>
      </c>
      <c r="H58" s="2">
        <v>24</v>
      </c>
      <c r="L58" s="2" t="s">
        <v>10</v>
      </c>
      <c r="M58" s="2">
        <v>15</v>
      </c>
    </row>
    <row r="59" spans="1:15" x14ac:dyDescent="0.4">
      <c r="B59" s="2" t="s">
        <v>11</v>
      </c>
      <c r="C59" s="2">
        <v>0</v>
      </c>
      <c r="G59" s="2" t="s">
        <v>11</v>
      </c>
      <c r="H59" s="2">
        <v>8</v>
      </c>
      <c r="L59" s="2" t="s">
        <v>11</v>
      </c>
      <c r="M59" s="2">
        <v>4</v>
      </c>
    </row>
    <row r="60" spans="1:15" x14ac:dyDescent="0.4">
      <c r="B60" s="2" t="s">
        <v>12</v>
      </c>
      <c r="C60" s="2">
        <v>0</v>
      </c>
      <c r="G60" s="2" t="s">
        <v>12</v>
      </c>
      <c r="H60" s="2">
        <v>0</v>
      </c>
      <c r="L60" s="2" t="s">
        <v>12</v>
      </c>
      <c r="M60" s="2">
        <v>0</v>
      </c>
    </row>
    <row r="61" spans="1:15" x14ac:dyDescent="0.4">
      <c r="A61" s="1">
        <v>201911</v>
      </c>
      <c r="B61" s="2" t="s">
        <v>1</v>
      </c>
      <c r="C61" s="2">
        <v>0</v>
      </c>
      <c r="D61" s="2" t="s">
        <v>2</v>
      </c>
      <c r="E61" s="2">
        <v>23</v>
      </c>
      <c r="F61" s="1">
        <v>202007</v>
      </c>
      <c r="G61" s="2" t="s">
        <v>1</v>
      </c>
      <c r="H61" s="2">
        <v>0</v>
      </c>
      <c r="I61" s="2" t="s">
        <v>2</v>
      </c>
      <c r="J61" s="2">
        <v>559</v>
      </c>
      <c r="K61" s="1">
        <v>202107</v>
      </c>
      <c r="L61" s="2" t="s">
        <v>1</v>
      </c>
      <c r="M61" s="2">
        <v>0</v>
      </c>
      <c r="N61" s="2" t="s">
        <v>2</v>
      </c>
      <c r="O61" s="2">
        <v>324</v>
      </c>
    </row>
    <row r="62" spans="1:15" x14ac:dyDescent="0.4">
      <c r="A62">
        <v>31</v>
      </c>
      <c r="B62" s="2" t="s">
        <v>3</v>
      </c>
      <c r="C62" s="2">
        <v>0</v>
      </c>
      <c r="D62" s="2" t="s">
        <v>4</v>
      </c>
      <c r="E62" s="2">
        <v>8</v>
      </c>
      <c r="F62">
        <v>1037</v>
      </c>
      <c r="G62" s="2" t="s">
        <v>3</v>
      </c>
      <c r="H62" s="2">
        <v>3</v>
      </c>
      <c r="I62" s="2" t="s">
        <v>4</v>
      </c>
      <c r="J62" s="2">
        <v>478</v>
      </c>
      <c r="K62">
        <v>656</v>
      </c>
      <c r="L62" s="2" t="s">
        <v>3</v>
      </c>
      <c r="M62" s="2">
        <v>7</v>
      </c>
      <c r="N62" s="2" t="s">
        <v>4</v>
      </c>
      <c r="O62" s="2">
        <v>332</v>
      </c>
    </row>
    <row r="63" spans="1:15" x14ac:dyDescent="0.4">
      <c r="A63">
        <f>SUM(C61:C69)</f>
        <v>31</v>
      </c>
      <c r="B63" s="2" t="s">
        <v>5</v>
      </c>
      <c r="C63" s="2">
        <v>19</v>
      </c>
      <c r="F63">
        <f>SUM(H61:H70)</f>
        <v>1037</v>
      </c>
      <c r="G63" s="2" t="s">
        <v>5</v>
      </c>
      <c r="H63" s="2">
        <v>128</v>
      </c>
      <c r="J63">
        <f>SUM(J61:J62)</f>
        <v>1037</v>
      </c>
      <c r="K63">
        <f>SUM(M61:M70)</f>
        <v>656</v>
      </c>
      <c r="L63" s="2" t="s">
        <v>5</v>
      </c>
      <c r="M63" s="2">
        <v>82</v>
      </c>
      <c r="O63">
        <f>SUM(O61:O62)</f>
        <v>656</v>
      </c>
    </row>
    <row r="64" spans="1:15" x14ac:dyDescent="0.4">
      <c r="B64" s="2" t="s">
        <v>6</v>
      </c>
      <c r="C64" s="2">
        <v>8</v>
      </c>
      <c r="G64" s="2" t="s">
        <v>6</v>
      </c>
      <c r="H64" s="2">
        <v>283</v>
      </c>
      <c r="L64" s="2" t="s">
        <v>6</v>
      </c>
      <c r="M64" s="2">
        <v>169</v>
      </c>
    </row>
    <row r="65" spans="1:13" x14ac:dyDescent="0.4">
      <c r="B65" s="2" t="s">
        <v>7</v>
      </c>
      <c r="C65" s="2">
        <v>3</v>
      </c>
      <c r="G65" s="2" t="s">
        <v>7</v>
      </c>
      <c r="H65" s="2">
        <v>271</v>
      </c>
      <c r="L65" s="2" t="s">
        <v>7</v>
      </c>
      <c r="M65" s="2">
        <v>194</v>
      </c>
    </row>
    <row r="66" spans="1:13" x14ac:dyDescent="0.4">
      <c r="B66" s="2" t="s">
        <v>8</v>
      </c>
      <c r="C66" s="2">
        <v>1</v>
      </c>
      <c r="G66" s="2" t="s">
        <v>8</v>
      </c>
      <c r="H66" s="2">
        <v>227</v>
      </c>
      <c r="L66" s="2" t="s">
        <v>8</v>
      </c>
      <c r="M66" s="2">
        <v>137</v>
      </c>
    </row>
    <row r="67" spans="1:13" x14ac:dyDescent="0.4">
      <c r="B67" s="2" t="s">
        <v>9</v>
      </c>
      <c r="C67" s="2">
        <v>0</v>
      </c>
      <c r="G67" s="2" t="s">
        <v>9</v>
      </c>
      <c r="H67" s="2">
        <v>97</v>
      </c>
      <c r="L67" s="2" t="s">
        <v>9</v>
      </c>
      <c r="M67" s="2">
        <v>50</v>
      </c>
    </row>
    <row r="68" spans="1:13" x14ac:dyDescent="0.4">
      <c r="B68" s="2" t="s">
        <v>10</v>
      </c>
      <c r="C68" s="2">
        <v>0</v>
      </c>
      <c r="G68" s="2" t="s">
        <v>10</v>
      </c>
      <c r="H68" s="2">
        <v>23</v>
      </c>
      <c r="L68" s="2" t="s">
        <v>10</v>
      </c>
      <c r="M68" s="2">
        <v>14</v>
      </c>
    </row>
    <row r="69" spans="1:13" x14ac:dyDescent="0.4">
      <c r="B69" s="2" t="s">
        <v>11</v>
      </c>
      <c r="C69" s="2">
        <v>0</v>
      </c>
      <c r="G69" s="2" t="s">
        <v>11</v>
      </c>
      <c r="H69" s="2">
        <v>5</v>
      </c>
      <c r="L69" s="2" t="s">
        <v>11</v>
      </c>
      <c r="M69" s="2">
        <v>3</v>
      </c>
    </row>
    <row r="70" spans="1:13" x14ac:dyDescent="0.4">
      <c r="B70" s="2" t="s">
        <v>12</v>
      </c>
      <c r="C70" s="2">
        <v>0</v>
      </c>
      <c r="G70" s="2" t="s">
        <v>12</v>
      </c>
      <c r="H70" s="2">
        <v>0</v>
      </c>
      <c r="L70" s="2" t="s">
        <v>12</v>
      </c>
      <c r="M70" s="2">
        <v>0</v>
      </c>
    </row>
    <row r="71" spans="1:13" ht="18" customHeight="1" x14ac:dyDescent="0.4">
      <c r="A71" s="1">
        <v>201912</v>
      </c>
      <c r="B71" s="2" t="s">
        <v>1</v>
      </c>
      <c r="C71" s="2">
        <v>0</v>
      </c>
      <c r="D71" s="2" t="s">
        <v>2</v>
      </c>
      <c r="E71" s="2">
        <v>30</v>
      </c>
      <c r="F71" s="1">
        <v>202008</v>
      </c>
      <c r="G71" s="2" t="s">
        <v>1</v>
      </c>
      <c r="H71" s="2">
        <v>0</v>
      </c>
      <c r="I71" s="2" t="s">
        <v>2</v>
      </c>
      <c r="J71" s="2">
        <v>400</v>
      </c>
    </row>
    <row r="72" spans="1:13" x14ac:dyDescent="0.4">
      <c r="A72">
        <v>49</v>
      </c>
      <c r="B72" s="2" t="s">
        <v>3</v>
      </c>
      <c r="C72" s="2">
        <v>0</v>
      </c>
      <c r="D72" s="2" t="s">
        <v>4</v>
      </c>
      <c r="E72" s="2">
        <v>19</v>
      </c>
      <c r="F72">
        <v>745</v>
      </c>
      <c r="G72" s="2" t="s">
        <v>3</v>
      </c>
      <c r="H72" s="2">
        <v>3</v>
      </c>
      <c r="I72" s="2" t="s">
        <v>4</v>
      </c>
      <c r="J72" s="2">
        <v>345</v>
      </c>
    </row>
    <row r="73" spans="1:13" x14ac:dyDescent="0.4">
      <c r="A73">
        <f>SUM(C71:C79)</f>
        <v>49</v>
      </c>
      <c r="B73" s="2" t="s">
        <v>5</v>
      </c>
      <c r="C73" s="2">
        <v>25</v>
      </c>
      <c r="F73">
        <f>SUM(H71:H80)</f>
        <v>745</v>
      </c>
      <c r="G73" s="2" t="s">
        <v>5</v>
      </c>
      <c r="H73" s="2">
        <v>96</v>
      </c>
      <c r="J73">
        <f>SUM(J71:J72)</f>
        <v>745</v>
      </c>
    </row>
    <row r="74" spans="1:13" x14ac:dyDescent="0.4">
      <c r="B74" s="2" t="s">
        <v>6</v>
      </c>
      <c r="C74" s="2">
        <v>16</v>
      </c>
      <c r="G74" s="2" t="s">
        <v>6</v>
      </c>
      <c r="H74" s="2">
        <v>210</v>
      </c>
    </row>
    <row r="75" spans="1:13" x14ac:dyDescent="0.4">
      <c r="B75" s="2" t="s">
        <v>7</v>
      </c>
      <c r="C75" s="2">
        <v>6</v>
      </c>
      <c r="G75" s="2" t="s">
        <v>7</v>
      </c>
      <c r="H75" s="2">
        <v>200</v>
      </c>
    </row>
    <row r="76" spans="1:13" x14ac:dyDescent="0.4">
      <c r="B76" s="2" t="s">
        <v>8</v>
      </c>
      <c r="C76" s="2">
        <v>1</v>
      </c>
      <c r="G76" s="2" t="s">
        <v>8</v>
      </c>
      <c r="H76" s="2">
        <v>158</v>
      </c>
    </row>
    <row r="77" spans="1:13" x14ac:dyDescent="0.4">
      <c r="B77" s="2" t="s">
        <v>9</v>
      </c>
      <c r="C77" s="2">
        <v>1</v>
      </c>
      <c r="G77" s="2" t="s">
        <v>9</v>
      </c>
      <c r="H77" s="2">
        <v>55</v>
      </c>
    </row>
    <row r="78" spans="1:13" x14ac:dyDescent="0.4">
      <c r="B78" s="2" t="s">
        <v>10</v>
      </c>
      <c r="C78" s="2">
        <v>0</v>
      </c>
      <c r="G78" s="2" t="s">
        <v>10</v>
      </c>
      <c r="H78" s="2">
        <v>20</v>
      </c>
    </row>
    <row r="79" spans="1:13" x14ac:dyDescent="0.4">
      <c r="B79" s="2" t="s">
        <v>11</v>
      </c>
      <c r="C79" s="2">
        <v>0</v>
      </c>
      <c r="G79" s="2" t="s">
        <v>11</v>
      </c>
      <c r="H79" s="2">
        <v>3</v>
      </c>
    </row>
    <row r="80" spans="1:13" x14ac:dyDescent="0.4">
      <c r="B80" s="2" t="s">
        <v>12</v>
      </c>
      <c r="C80" s="2">
        <v>0</v>
      </c>
      <c r="G80" s="2" t="s">
        <v>12</v>
      </c>
      <c r="H80" s="2">
        <v>0</v>
      </c>
    </row>
    <row r="81" spans="6:10" x14ac:dyDescent="0.4">
      <c r="F81" s="1">
        <v>202009</v>
      </c>
      <c r="G81" s="2" t="s">
        <v>1</v>
      </c>
      <c r="H81" s="2">
        <v>0</v>
      </c>
      <c r="I81" s="2" t="s">
        <v>2</v>
      </c>
      <c r="J81" s="2">
        <v>283</v>
      </c>
    </row>
    <row r="82" spans="6:10" x14ac:dyDescent="0.4">
      <c r="F82">
        <v>552</v>
      </c>
      <c r="G82" s="2" t="s">
        <v>3</v>
      </c>
      <c r="H82" s="2">
        <v>6</v>
      </c>
      <c r="I82" s="2" t="s">
        <v>4</v>
      </c>
      <c r="J82" s="2">
        <v>269</v>
      </c>
    </row>
    <row r="83" spans="6:10" x14ac:dyDescent="0.4">
      <c r="F83">
        <f>SUM(H81:H90)</f>
        <v>552</v>
      </c>
      <c r="G83" s="2" t="s">
        <v>5</v>
      </c>
      <c r="H83" s="2">
        <v>70</v>
      </c>
      <c r="J83">
        <f>SUM(J81:J82)</f>
        <v>552</v>
      </c>
    </row>
    <row r="84" spans="6:10" x14ac:dyDescent="0.4">
      <c r="G84" s="2" t="s">
        <v>6</v>
      </c>
      <c r="H84" s="2">
        <v>149</v>
      </c>
    </row>
    <row r="85" spans="6:10" x14ac:dyDescent="0.4">
      <c r="G85" s="2" t="s">
        <v>7</v>
      </c>
      <c r="H85" s="2">
        <v>153</v>
      </c>
    </row>
    <row r="86" spans="6:10" x14ac:dyDescent="0.4">
      <c r="G86" s="2" t="s">
        <v>8</v>
      </c>
      <c r="H86" s="2">
        <v>121</v>
      </c>
    </row>
    <row r="87" spans="6:10" x14ac:dyDescent="0.4">
      <c r="G87" s="2" t="s">
        <v>9</v>
      </c>
      <c r="H87" s="2">
        <v>40</v>
      </c>
    </row>
    <row r="88" spans="6:10" x14ac:dyDescent="0.4">
      <c r="G88" s="2" t="s">
        <v>10</v>
      </c>
      <c r="H88" s="2">
        <v>11</v>
      </c>
    </row>
    <row r="89" spans="6:10" x14ac:dyDescent="0.4">
      <c r="G89" s="2" t="s">
        <v>11</v>
      </c>
      <c r="H89" s="2">
        <v>2</v>
      </c>
    </row>
    <row r="90" spans="6:10" x14ac:dyDescent="0.4">
      <c r="G90" s="2" t="s">
        <v>12</v>
      </c>
      <c r="H90" s="2">
        <v>0</v>
      </c>
    </row>
    <row r="91" spans="6:10" x14ac:dyDescent="0.4">
      <c r="F91" s="1">
        <v>202010</v>
      </c>
      <c r="G91" s="2" t="s">
        <v>1</v>
      </c>
      <c r="H91" s="2">
        <v>0</v>
      </c>
      <c r="I91" s="2" t="s">
        <v>2</v>
      </c>
      <c r="J91" s="2">
        <v>278</v>
      </c>
    </row>
    <row r="92" spans="6:10" x14ac:dyDescent="0.4">
      <c r="F92">
        <v>554</v>
      </c>
      <c r="G92" s="2" t="s">
        <v>3</v>
      </c>
      <c r="H92" s="2">
        <v>3</v>
      </c>
      <c r="I92" s="2" t="s">
        <v>4</v>
      </c>
      <c r="J92" s="2">
        <v>276</v>
      </c>
    </row>
    <row r="93" spans="6:10" x14ac:dyDescent="0.4">
      <c r="F93">
        <f>SUM(H91:H100)</f>
        <v>554</v>
      </c>
      <c r="G93" s="2" t="s">
        <v>5</v>
      </c>
      <c r="H93" s="2">
        <v>55</v>
      </c>
      <c r="J93">
        <f>SUM(J91:J92)</f>
        <v>554</v>
      </c>
    </row>
    <row r="94" spans="6:10" x14ac:dyDescent="0.4">
      <c r="G94" s="2" t="s">
        <v>6</v>
      </c>
      <c r="H94" s="2">
        <v>151</v>
      </c>
    </row>
    <row r="95" spans="6:10" x14ac:dyDescent="0.4">
      <c r="G95" s="2" t="s">
        <v>7</v>
      </c>
      <c r="H95" s="2">
        <v>159</v>
      </c>
    </row>
    <row r="96" spans="6:10" x14ac:dyDescent="0.4">
      <c r="G96" s="2" t="s">
        <v>8</v>
      </c>
      <c r="H96" s="2">
        <v>128</v>
      </c>
    </row>
    <row r="97" spans="6:10" x14ac:dyDescent="0.4">
      <c r="G97" s="2" t="s">
        <v>9</v>
      </c>
      <c r="H97" s="2">
        <v>46</v>
      </c>
    </row>
    <row r="98" spans="6:10" x14ac:dyDescent="0.4">
      <c r="G98" s="2" t="s">
        <v>10</v>
      </c>
      <c r="H98" s="2">
        <v>10</v>
      </c>
    </row>
    <row r="99" spans="6:10" x14ac:dyDescent="0.4">
      <c r="G99" s="2" t="s">
        <v>11</v>
      </c>
      <c r="H99" s="2">
        <v>2</v>
      </c>
    </row>
    <row r="100" spans="6:10" x14ac:dyDescent="0.4">
      <c r="G100" s="2" t="s">
        <v>12</v>
      </c>
      <c r="H100" s="2">
        <v>0</v>
      </c>
    </row>
    <row r="101" spans="6:10" x14ac:dyDescent="0.4">
      <c r="F101" s="1">
        <v>202011</v>
      </c>
      <c r="G101" s="2" t="s">
        <v>1</v>
      </c>
      <c r="H101" s="2">
        <v>0</v>
      </c>
      <c r="I101" s="2" t="s">
        <v>2</v>
      </c>
      <c r="J101" s="2">
        <v>263</v>
      </c>
    </row>
    <row r="102" spans="6:10" x14ac:dyDescent="0.4">
      <c r="F102">
        <v>528</v>
      </c>
      <c r="G102" s="2" t="s">
        <v>3</v>
      </c>
      <c r="H102" s="2">
        <v>3</v>
      </c>
      <c r="I102" s="2" t="s">
        <v>4</v>
      </c>
      <c r="J102" s="2">
        <v>265</v>
      </c>
    </row>
    <row r="103" spans="6:10" x14ac:dyDescent="0.4">
      <c r="F103">
        <f>SUM(H101:H110)</f>
        <v>528</v>
      </c>
      <c r="G103" s="2" t="s">
        <v>5</v>
      </c>
      <c r="H103" s="2">
        <v>59</v>
      </c>
      <c r="J103">
        <f>SUM(J101:J102)</f>
        <v>528</v>
      </c>
    </row>
    <row r="104" spans="6:10" x14ac:dyDescent="0.4">
      <c r="G104" s="2" t="s">
        <v>6</v>
      </c>
      <c r="H104" s="2">
        <v>132</v>
      </c>
    </row>
    <row r="105" spans="6:10" x14ac:dyDescent="0.4">
      <c r="G105" s="2" t="s">
        <v>7</v>
      </c>
      <c r="H105" s="2">
        <v>152</v>
      </c>
    </row>
    <row r="106" spans="6:10" x14ac:dyDescent="0.4">
      <c r="G106" s="2" t="s">
        <v>8</v>
      </c>
      <c r="H106" s="2">
        <v>131</v>
      </c>
    </row>
    <row r="107" spans="6:10" x14ac:dyDescent="0.4">
      <c r="G107" s="2" t="s">
        <v>9</v>
      </c>
      <c r="H107" s="2">
        <v>39</v>
      </c>
    </row>
    <row r="108" spans="6:10" x14ac:dyDescent="0.4">
      <c r="G108" s="2" t="s">
        <v>10</v>
      </c>
      <c r="H108" s="2">
        <v>10</v>
      </c>
    </row>
    <row r="109" spans="6:10" x14ac:dyDescent="0.4">
      <c r="G109" s="2" t="s">
        <v>11</v>
      </c>
      <c r="H109" s="2">
        <v>2</v>
      </c>
    </row>
    <row r="110" spans="6:10" x14ac:dyDescent="0.4">
      <c r="G110" s="2" t="s">
        <v>12</v>
      </c>
      <c r="H110" s="2">
        <v>0</v>
      </c>
    </row>
    <row r="111" spans="6:10" x14ac:dyDescent="0.4">
      <c r="F111" s="1">
        <v>202012</v>
      </c>
      <c r="G111" s="2" t="s">
        <v>1</v>
      </c>
      <c r="H111" s="2">
        <v>0</v>
      </c>
      <c r="I111" s="2" t="s">
        <v>2</v>
      </c>
      <c r="J111" s="2">
        <v>287</v>
      </c>
    </row>
    <row r="112" spans="6:10" x14ac:dyDescent="0.4">
      <c r="F112">
        <v>586</v>
      </c>
      <c r="G112" s="2" t="s">
        <v>3</v>
      </c>
      <c r="H112" s="2">
        <v>3</v>
      </c>
      <c r="I112" s="2" t="s">
        <v>4</v>
      </c>
      <c r="J112" s="2">
        <v>299</v>
      </c>
    </row>
    <row r="113" spans="6:10" x14ac:dyDescent="0.4">
      <c r="F113">
        <f>SUM(H111:H120)</f>
        <v>586</v>
      </c>
      <c r="G113" s="2" t="s">
        <v>5</v>
      </c>
      <c r="H113" s="2">
        <v>81</v>
      </c>
      <c r="J113">
        <f>SUM(J111:J112)</f>
        <v>586</v>
      </c>
    </row>
    <row r="114" spans="6:10" x14ac:dyDescent="0.4">
      <c r="G114" s="2" t="s">
        <v>6</v>
      </c>
      <c r="H114" s="2">
        <v>145</v>
      </c>
    </row>
    <row r="115" spans="6:10" x14ac:dyDescent="0.4">
      <c r="G115" s="2" t="s">
        <v>7</v>
      </c>
      <c r="H115" s="2">
        <v>157</v>
      </c>
    </row>
    <row r="116" spans="6:10" x14ac:dyDescent="0.4">
      <c r="G116" s="2" t="s">
        <v>8</v>
      </c>
      <c r="H116" s="2">
        <v>137</v>
      </c>
    </row>
    <row r="117" spans="6:10" x14ac:dyDescent="0.4">
      <c r="G117" s="2" t="s">
        <v>9</v>
      </c>
      <c r="H117" s="2">
        <v>49</v>
      </c>
    </row>
    <row r="118" spans="6:10" x14ac:dyDescent="0.4">
      <c r="G118" s="2" t="s">
        <v>10</v>
      </c>
      <c r="H118" s="2">
        <v>11</v>
      </c>
    </row>
    <row r="119" spans="6:10" x14ac:dyDescent="0.4">
      <c r="G119" s="2" t="s">
        <v>11</v>
      </c>
      <c r="H119" s="2">
        <v>3</v>
      </c>
    </row>
    <row r="120" spans="6:10" x14ac:dyDescent="0.4">
      <c r="G120" s="2" t="s">
        <v>12</v>
      </c>
      <c r="H120" s="2">
        <v>0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0441D-08BA-4E90-A4AE-3394436943F8}">
  <dimension ref="A1:Y120"/>
  <sheetViews>
    <sheetView topLeftCell="J1" workbookViewId="0">
      <selection activeCell="Y3" sqref="Y3"/>
    </sheetView>
  </sheetViews>
  <sheetFormatPr defaultRowHeight="17.399999999999999" x14ac:dyDescent="0.4"/>
  <sheetData>
    <row r="1" spans="1:25" x14ac:dyDescent="0.4">
      <c r="A1" s="1">
        <v>201905</v>
      </c>
      <c r="B1" s="2" t="s">
        <v>1</v>
      </c>
      <c r="C1" s="2">
        <v>0</v>
      </c>
      <c r="D1" s="2" t="s">
        <v>2</v>
      </c>
      <c r="E1" s="2">
        <v>6</v>
      </c>
      <c r="F1" s="1">
        <v>202001</v>
      </c>
      <c r="G1" s="2" t="s">
        <v>1</v>
      </c>
      <c r="H1" s="2">
        <v>0</v>
      </c>
      <c r="I1" s="2" t="s">
        <v>2</v>
      </c>
      <c r="J1" s="2">
        <v>21</v>
      </c>
      <c r="K1" s="1">
        <v>202101</v>
      </c>
      <c r="L1" s="2" t="s">
        <v>1</v>
      </c>
      <c r="M1" s="2">
        <v>0</v>
      </c>
      <c r="N1" s="2" t="s">
        <v>2</v>
      </c>
      <c r="O1" s="2">
        <v>233</v>
      </c>
      <c r="R1" t="s">
        <v>3</v>
      </c>
      <c r="S1">
        <f>SUM(C2,C12,C22,C32,C42,C52,C62,C72,H2,H12,H22,H32,H42,H52,H62,H72,H82,H92,H102,H112,M2,M12,M22,M32,M42,M52,M62)</f>
        <v>35</v>
      </c>
    </row>
    <row r="2" spans="1:25" x14ac:dyDescent="0.4">
      <c r="A2">
        <v>11</v>
      </c>
      <c r="B2" s="2" t="s">
        <v>3</v>
      </c>
      <c r="C2" s="2">
        <v>0</v>
      </c>
      <c r="D2" s="2" t="s">
        <v>4</v>
      </c>
      <c r="E2" s="2">
        <v>5</v>
      </c>
      <c r="F2">
        <v>42</v>
      </c>
      <c r="G2" s="2" t="s">
        <v>3</v>
      </c>
      <c r="H2" s="2">
        <v>0</v>
      </c>
      <c r="I2" s="2" t="s">
        <v>4</v>
      </c>
      <c r="J2" s="2">
        <v>21</v>
      </c>
      <c r="K2">
        <v>436</v>
      </c>
      <c r="L2" s="2" t="s">
        <v>3</v>
      </c>
      <c r="M2" s="2">
        <v>0</v>
      </c>
      <c r="N2" s="2" t="s">
        <v>4</v>
      </c>
      <c r="O2" s="2">
        <v>203</v>
      </c>
      <c r="R2" t="s">
        <v>5</v>
      </c>
      <c r="S2">
        <f>SUM(C3,C13,C23,C33,C43,C53,C63,C73,H3,H13,H23,H33,H43,H53,H63,H73,H82,H93,H103,H113,M3,M13,M23,M33,M43,M53,M63)</f>
        <v>1649</v>
      </c>
      <c r="U2" t="s">
        <v>26</v>
      </c>
      <c r="V2">
        <f>SUM(S1:S5)</f>
        <v>8883</v>
      </c>
      <c r="X2" t="s">
        <v>392</v>
      </c>
      <c r="Y2">
        <f>SUM(S2:S3)</f>
        <v>3471</v>
      </c>
    </row>
    <row r="3" spans="1:25" x14ac:dyDescent="0.4">
      <c r="B3" s="2" t="s">
        <v>5</v>
      </c>
      <c r="C3" s="2">
        <v>6</v>
      </c>
      <c r="F3">
        <f>SUM(H1:H9)</f>
        <v>42</v>
      </c>
      <c r="G3" s="2" t="s">
        <v>5</v>
      </c>
      <c r="H3" s="2">
        <v>26</v>
      </c>
      <c r="K3">
        <f>SUM(M1:M10)</f>
        <v>436</v>
      </c>
      <c r="L3" s="2" t="s">
        <v>5</v>
      </c>
      <c r="M3" s="2">
        <v>68</v>
      </c>
      <c r="O3">
        <f>SUM(O1:O2)</f>
        <v>436</v>
      </c>
      <c r="R3" t="s">
        <v>6</v>
      </c>
      <c r="S3">
        <f>SUM(C4,C14,C24,C34,C44,C54,C64,C74,H4,H14,H24,H34,H44,H54,H64,H74,H84,H94,H104,H114,M4,M14,M24,M33,M44,M54,M64)</f>
        <v>1822</v>
      </c>
      <c r="U3" t="s">
        <v>27</v>
      </c>
      <c r="V3">
        <f>SUM(S6:S9)</f>
        <v>1680</v>
      </c>
      <c r="X3" t="s">
        <v>394</v>
      </c>
      <c r="Y3">
        <f>Y2/S10</f>
        <v>0.32859982959386536</v>
      </c>
    </row>
    <row r="4" spans="1:25" x14ac:dyDescent="0.4">
      <c r="B4" s="2" t="s">
        <v>6</v>
      </c>
      <c r="C4" s="2">
        <v>4</v>
      </c>
      <c r="G4" s="2" t="s">
        <v>6</v>
      </c>
      <c r="H4" s="2">
        <v>6</v>
      </c>
      <c r="L4" s="2" t="s">
        <v>6</v>
      </c>
      <c r="M4" s="2">
        <v>59</v>
      </c>
      <c r="R4" t="s">
        <v>7</v>
      </c>
      <c r="S4">
        <f>SUM(C5,C15,C25,C35,C45,C55,C65,C75,H5,H15,H25,H35,H45,H55,H65,H75,H85,H95,H105,H115,M5,M15,M25,M35,M45,M55,M65)</f>
        <v>2818</v>
      </c>
      <c r="U4" t="s">
        <v>28</v>
      </c>
      <c r="V4">
        <f>V3/S10</f>
        <v>0.15904572564612326</v>
      </c>
    </row>
    <row r="5" spans="1:25" x14ac:dyDescent="0.4">
      <c r="B5" s="2" t="s">
        <v>7</v>
      </c>
      <c r="C5" s="2">
        <v>0</v>
      </c>
      <c r="G5" s="2" t="s">
        <v>7</v>
      </c>
      <c r="H5" s="2">
        <v>5</v>
      </c>
      <c r="L5" s="2" t="s">
        <v>7</v>
      </c>
      <c r="M5" s="2">
        <v>110</v>
      </c>
      <c r="R5" t="s">
        <v>8</v>
      </c>
      <c r="S5">
        <f>SUM(C6,C16,C26,C36,C46,C56,C66,C76,H6,H16,H26,H36,H46,H56,H66,H76,H86,H96,H106,H116,M6,M16,M26,M36,M46,M56,M66)</f>
        <v>2559</v>
      </c>
    </row>
    <row r="6" spans="1:25" x14ac:dyDescent="0.4">
      <c r="B6" s="2" t="s">
        <v>8</v>
      </c>
      <c r="C6" s="2">
        <v>1</v>
      </c>
      <c r="G6" s="2" t="s">
        <v>8</v>
      </c>
      <c r="H6" s="2">
        <v>5</v>
      </c>
      <c r="L6" s="2" t="s">
        <v>8</v>
      </c>
      <c r="M6" s="2">
        <v>121</v>
      </c>
      <c r="R6" t="s">
        <v>9</v>
      </c>
      <c r="S6">
        <f>SUM(C7,C17,C27,C37,C47,C57,C67,C77,H7,H17,H27,H37,H47,H57,H67,H77,H87,H97,H107,H117,M7,M17,M27,M37,M47,M57,M67)</f>
        <v>1357</v>
      </c>
    </row>
    <row r="7" spans="1:25" x14ac:dyDescent="0.4">
      <c r="B7" s="2" t="s">
        <v>9</v>
      </c>
      <c r="C7" s="2">
        <v>0</v>
      </c>
      <c r="G7" s="2" t="s">
        <v>9</v>
      </c>
      <c r="H7" s="2">
        <v>0</v>
      </c>
      <c r="L7" s="2" t="s">
        <v>9</v>
      </c>
      <c r="M7" s="2">
        <v>65</v>
      </c>
      <c r="R7" t="s">
        <v>10</v>
      </c>
      <c r="S7">
        <f>SUM(C8,C18,C28,C38,C48,C58,C68,C78,H8,H18,H28,H38,H48,H58,H68,H78,H88,H98,H108,H118,M8,M18,M28,M38,M48,M58,M68)</f>
        <v>289</v>
      </c>
    </row>
    <row r="8" spans="1:25" x14ac:dyDescent="0.4">
      <c r="B8" s="2" t="s">
        <v>10</v>
      </c>
      <c r="C8" s="2">
        <v>0</v>
      </c>
      <c r="G8" s="2" t="s">
        <v>10</v>
      </c>
      <c r="H8" s="2">
        <v>0</v>
      </c>
      <c r="L8" s="2" t="s">
        <v>10</v>
      </c>
      <c r="M8" s="2">
        <v>11</v>
      </c>
      <c r="R8" t="s">
        <v>11</v>
      </c>
      <c r="S8">
        <f>SUM(C9,C19,C29,C39,C49,C59,C69,C79,H9,H19,H29,H39,H49,H59,H69,H79,H89,H99,H109,H119,M9,M19,M29,M39,M49,M59,M69)</f>
        <v>34</v>
      </c>
    </row>
    <row r="9" spans="1:25" x14ac:dyDescent="0.4">
      <c r="B9" s="2" t="s">
        <v>11</v>
      </c>
      <c r="C9" s="2">
        <v>0</v>
      </c>
      <c r="G9" s="2" t="s">
        <v>11</v>
      </c>
      <c r="H9" s="2">
        <v>0</v>
      </c>
      <c r="L9" s="2" t="s">
        <v>11</v>
      </c>
      <c r="M9" s="2">
        <v>2</v>
      </c>
      <c r="R9" t="s">
        <v>12</v>
      </c>
      <c r="S9">
        <f>SUM(C10,H110,H100,H80,H70,H60,H50,M20,M30,M40,M50)</f>
        <v>0</v>
      </c>
    </row>
    <row r="10" spans="1:25" x14ac:dyDescent="0.4">
      <c r="B10" s="2" t="s">
        <v>12</v>
      </c>
      <c r="C10" s="2">
        <v>0</v>
      </c>
      <c r="G10" s="2" t="s">
        <v>12</v>
      </c>
      <c r="H10" s="2">
        <v>0</v>
      </c>
      <c r="L10" s="2" t="s">
        <v>12</v>
      </c>
      <c r="M10" s="2">
        <v>0</v>
      </c>
      <c r="S10">
        <f>SUM(S1:S9)</f>
        <v>10563</v>
      </c>
    </row>
    <row r="11" spans="1:25" x14ac:dyDescent="0.4">
      <c r="A11" s="1">
        <v>201906</v>
      </c>
      <c r="B11" s="2" t="s">
        <v>1</v>
      </c>
      <c r="C11" s="2">
        <v>0</v>
      </c>
      <c r="D11" s="2" t="s">
        <v>2</v>
      </c>
      <c r="E11" s="2">
        <v>8</v>
      </c>
      <c r="F11" s="1">
        <v>202002</v>
      </c>
      <c r="G11" s="2" t="s">
        <v>1</v>
      </c>
      <c r="H11" s="2">
        <v>0</v>
      </c>
      <c r="I11" s="2" t="s">
        <v>2</v>
      </c>
      <c r="J11" s="2">
        <v>14</v>
      </c>
      <c r="K11" s="1">
        <v>202102</v>
      </c>
      <c r="L11" s="2" t="s">
        <v>1</v>
      </c>
      <c r="M11" s="2">
        <v>0</v>
      </c>
      <c r="N11" s="2" t="s">
        <v>2</v>
      </c>
      <c r="O11" s="2">
        <v>503</v>
      </c>
    </row>
    <row r="12" spans="1:25" x14ac:dyDescent="0.4">
      <c r="A12">
        <v>14</v>
      </c>
      <c r="B12" s="2" t="s">
        <v>3</v>
      </c>
      <c r="C12" s="2">
        <v>0</v>
      </c>
      <c r="D12" s="2" t="s">
        <v>4</v>
      </c>
      <c r="E12" s="2">
        <v>6</v>
      </c>
      <c r="F12">
        <v>28</v>
      </c>
      <c r="G12" s="2" t="s">
        <v>3</v>
      </c>
      <c r="H12" s="2">
        <v>0</v>
      </c>
      <c r="I12" s="2" t="s">
        <v>4</v>
      </c>
      <c r="J12" s="2">
        <v>14</v>
      </c>
      <c r="K12">
        <v>955</v>
      </c>
      <c r="L12" s="2" t="s">
        <v>3</v>
      </c>
      <c r="M12" s="2">
        <v>4</v>
      </c>
      <c r="N12" s="2" t="s">
        <v>4</v>
      </c>
      <c r="O12" s="2">
        <v>452</v>
      </c>
    </row>
    <row r="13" spans="1:25" x14ac:dyDescent="0.4">
      <c r="A13">
        <f>SUM(C11:C19)</f>
        <v>14</v>
      </c>
      <c r="B13" s="2" t="s">
        <v>5</v>
      </c>
      <c r="C13" s="2">
        <v>9</v>
      </c>
      <c r="F13">
        <f>SUM(H11:H19)</f>
        <v>28</v>
      </c>
      <c r="G13" s="2" t="s">
        <v>5</v>
      </c>
      <c r="H13" s="2">
        <v>11</v>
      </c>
      <c r="K13">
        <f>SUM(M11:M20)</f>
        <v>955</v>
      </c>
      <c r="L13" s="2" t="s">
        <v>5</v>
      </c>
      <c r="M13" s="2">
        <v>164</v>
      </c>
      <c r="O13">
        <f>SUM(O11:O12)</f>
        <v>955</v>
      </c>
    </row>
    <row r="14" spans="1:25" x14ac:dyDescent="0.4">
      <c r="B14" s="2" t="s">
        <v>6</v>
      </c>
      <c r="C14" s="2">
        <v>4</v>
      </c>
      <c r="G14" s="2" t="s">
        <v>6</v>
      </c>
      <c r="H14" s="2">
        <v>5</v>
      </c>
      <c r="L14" s="2" t="s">
        <v>6</v>
      </c>
      <c r="M14" s="2">
        <v>148</v>
      </c>
    </row>
    <row r="15" spans="1:25" x14ac:dyDescent="0.4">
      <c r="B15" s="2" t="s">
        <v>7</v>
      </c>
      <c r="C15" s="2">
        <v>0</v>
      </c>
      <c r="G15" s="2" t="s">
        <v>7</v>
      </c>
      <c r="H15" s="2">
        <v>6</v>
      </c>
      <c r="L15" s="2" t="s">
        <v>7</v>
      </c>
      <c r="M15" s="2">
        <v>248</v>
      </c>
    </row>
    <row r="16" spans="1:25" x14ac:dyDescent="0.4">
      <c r="B16" s="2" t="s">
        <v>8</v>
      </c>
      <c r="C16" s="2">
        <v>1</v>
      </c>
      <c r="G16" s="2" t="s">
        <v>8</v>
      </c>
      <c r="H16" s="2">
        <v>5</v>
      </c>
      <c r="L16" s="2" t="s">
        <v>8</v>
      </c>
      <c r="M16" s="2">
        <v>219</v>
      </c>
    </row>
    <row r="17" spans="1:15" x14ac:dyDescent="0.4">
      <c r="B17" s="2" t="s">
        <v>9</v>
      </c>
      <c r="C17" s="2">
        <v>0</v>
      </c>
      <c r="G17" s="2" t="s">
        <v>9</v>
      </c>
      <c r="H17" s="2">
        <v>0</v>
      </c>
      <c r="L17" s="2" t="s">
        <v>9</v>
      </c>
      <c r="M17" s="2">
        <v>131</v>
      </c>
    </row>
    <row r="18" spans="1:15" x14ac:dyDescent="0.4">
      <c r="B18" s="2" t="s">
        <v>10</v>
      </c>
      <c r="C18" s="2">
        <v>0</v>
      </c>
      <c r="G18" s="2" t="s">
        <v>10</v>
      </c>
      <c r="H18" s="2">
        <v>1</v>
      </c>
      <c r="L18" s="2" t="s">
        <v>10</v>
      </c>
      <c r="M18" s="2">
        <v>36</v>
      </c>
    </row>
    <row r="19" spans="1:15" x14ac:dyDescent="0.4">
      <c r="B19" s="2" t="s">
        <v>11</v>
      </c>
      <c r="C19" s="2">
        <v>0</v>
      </c>
      <c r="G19" s="2" t="s">
        <v>11</v>
      </c>
      <c r="H19" s="2">
        <v>0</v>
      </c>
      <c r="L19" s="2" t="s">
        <v>11</v>
      </c>
      <c r="M19" s="2">
        <v>5</v>
      </c>
    </row>
    <row r="20" spans="1:15" x14ac:dyDescent="0.4">
      <c r="B20" s="2" t="s">
        <v>12</v>
      </c>
      <c r="C20" s="2">
        <v>0</v>
      </c>
      <c r="G20" s="2" t="s">
        <v>12</v>
      </c>
      <c r="H20" s="2">
        <v>0</v>
      </c>
      <c r="L20" s="2" t="s">
        <v>12</v>
      </c>
      <c r="M20" s="2">
        <v>0</v>
      </c>
    </row>
    <row r="21" spans="1:15" x14ac:dyDescent="0.4">
      <c r="A21" s="1">
        <v>201907</v>
      </c>
      <c r="B21" s="2" t="s">
        <v>1</v>
      </c>
      <c r="C21" s="2">
        <v>0</v>
      </c>
      <c r="D21" s="2" t="s">
        <v>2</v>
      </c>
      <c r="E21" s="2">
        <v>8</v>
      </c>
      <c r="F21" s="1">
        <v>202003</v>
      </c>
      <c r="G21" s="2" t="s">
        <v>1</v>
      </c>
      <c r="H21" s="2">
        <v>0</v>
      </c>
      <c r="I21" s="2" t="s">
        <v>2</v>
      </c>
      <c r="J21" s="2">
        <v>24</v>
      </c>
      <c r="K21" s="1">
        <v>202103</v>
      </c>
      <c r="L21" s="2" t="s">
        <v>1</v>
      </c>
      <c r="M21" s="2">
        <v>0</v>
      </c>
      <c r="N21" s="2" t="s">
        <v>2</v>
      </c>
      <c r="O21" s="2">
        <v>485</v>
      </c>
    </row>
    <row r="22" spans="1:15" x14ac:dyDescent="0.4">
      <c r="A22">
        <v>16</v>
      </c>
      <c r="B22" s="2" t="s">
        <v>3</v>
      </c>
      <c r="C22" s="2">
        <v>0</v>
      </c>
      <c r="D22" s="2" t="s">
        <v>4</v>
      </c>
      <c r="E22" s="2">
        <v>8</v>
      </c>
      <c r="F22">
        <v>53</v>
      </c>
      <c r="G22" s="2" t="s">
        <v>3</v>
      </c>
      <c r="H22" s="2">
        <v>0</v>
      </c>
      <c r="I22" s="2" t="s">
        <v>4</v>
      </c>
      <c r="J22" s="2">
        <v>29</v>
      </c>
      <c r="K22">
        <v>883</v>
      </c>
      <c r="L22" s="2" t="s">
        <v>3</v>
      </c>
      <c r="M22" s="2">
        <v>5</v>
      </c>
      <c r="N22" s="2" t="s">
        <v>4</v>
      </c>
      <c r="O22" s="2">
        <v>398</v>
      </c>
    </row>
    <row r="23" spans="1:15" x14ac:dyDescent="0.4">
      <c r="B23" s="2" t="s">
        <v>5</v>
      </c>
      <c r="C23" s="2">
        <v>12</v>
      </c>
      <c r="F23">
        <f>SUM(H21:H29)</f>
        <v>53</v>
      </c>
      <c r="G23" s="2" t="s">
        <v>5</v>
      </c>
      <c r="H23" s="2">
        <v>14</v>
      </c>
      <c r="J23">
        <f>SUM(J21,J22)</f>
        <v>53</v>
      </c>
      <c r="K23">
        <f>SUM(M21:M30)</f>
        <v>883</v>
      </c>
      <c r="L23" s="2" t="s">
        <v>5</v>
      </c>
      <c r="M23" s="2">
        <v>138</v>
      </c>
      <c r="O23">
        <f>SUM(O21:O22)</f>
        <v>883</v>
      </c>
    </row>
    <row r="24" spans="1:15" x14ac:dyDescent="0.4">
      <c r="B24" s="2" t="s">
        <v>6</v>
      </c>
      <c r="C24" s="2">
        <v>3</v>
      </c>
      <c r="G24" s="2" t="s">
        <v>6</v>
      </c>
      <c r="H24" s="2">
        <v>11</v>
      </c>
      <c r="L24" s="2" t="s">
        <v>6</v>
      </c>
      <c r="M24" s="2">
        <v>148</v>
      </c>
    </row>
    <row r="25" spans="1:15" x14ac:dyDescent="0.4">
      <c r="B25" s="2" t="s">
        <v>7</v>
      </c>
      <c r="C25" s="2">
        <v>0</v>
      </c>
      <c r="G25" s="2" t="s">
        <v>7</v>
      </c>
      <c r="H25" s="2">
        <v>10</v>
      </c>
      <c r="L25" s="2" t="s">
        <v>7</v>
      </c>
      <c r="M25" s="2">
        <v>235</v>
      </c>
    </row>
    <row r="26" spans="1:15" x14ac:dyDescent="0.4">
      <c r="B26" s="2" t="s">
        <v>8</v>
      </c>
      <c r="C26" s="2">
        <v>1</v>
      </c>
      <c r="G26" s="2" t="s">
        <v>8</v>
      </c>
      <c r="H26" s="2">
        <v>15</v>
      </c>
      <c r="L26" s="2" t="s">
        <v>8</v>
      </c>
      <c r="M26" s="2">
        <v>203</v>
      </c>
    </row>
    <row r="27" spans="1:15" x14ac:dyDescent="0.4">
      <c r="B27" s="2" t="s">
        <v>9</v>
      </c>
      <c r="C27" s="2">
        <v>0</v>
      </c>
      <c r="G27" s="2" t="s">
        <v>9</v>
      </c>
      <c r="H27" s="2">
        <v>2</v>
      </c>
      <c r="L27" s="2" t="s">
        <v>9</v>
      </c>
      <c r="M27" s="2">
        <v>116</v>
      </c>
    </row>
    <row r="28" spans="1:15" x14ac:dyDescent="0.4">
      <c r="B28" s="2" t="s">
        <v>10</v>
      </c>
      <c r="C28" s="2">
        <v>0</v>
      </c>
      <c r="G28" s="2" t="s">
        <v>10</v>
      </c>
      <c r="H28" s="2">
        <v>1</v>
      </c>
      <c r="L28" s="2" t="s">
        <v>10</v>
      </c>
      <c r="M28" s="2">
        <v>34</v>
      </c>
    </row>
    <row r="29" spans="1:15" x14ac:dyDescent="0.4">
      <c r="B29" s="2" t="s">
        <v>11</v>
      </c>
      <c r="C29" s="2">
        <v>0</v>
      </c>
      <c r="G29" s="2" t="s">
        <v>11</v>
      </c>
      <c r="H29" s="2">
        <v>0</v>
      </c>
      <c r="L29" s="2" t="s">
        <v>11</v>
      </c>
      <c r="M29" s="2">
        <v>4</v>
      </c>
    </row>
    <row r="30" spans="1:15" x14ac:dyDescent="0.4">
      <c r="B30" s="2" t="s">
        <v>12</v>
      </c>
      <c r="C30" s="2">
        <v>0</v>
      </c>
      <c r="G30" s="2" t="s">
        <v>12</v>
      </c>
      <c r="H30" s="2">
        <v>0</v>
      </c>
      <c r="L30" s="2" t="s">
        <v>12</v>
      </c>
      <c r="M30" s="2">
        <v>0</v>
      </c>
    </row>
    <row r="31" spans="1:15" x14ac:dyDescent="0.4">
      <c r="A31" s="1">
        <v>201908</v>
      </c>
      <c r="B31" s="2" t="s">
        <v>1</v>
      </c>
      <c r="C31" s="2">
        <v>0</v>
      </c>
      <c r="D31" s="2" t="s">
        <v>2</v>
      </c>
      <c r="E31" s="2">
        <v>6</v>
      </c>
      <c r="F31" s="1">
        <v>202004</v>
      </c>
      <c r="G31" s="2" t="s">
        <v>1</v>
      </c>
      <c r="H31" s="2">
        <v>0</v>
      </c>
      <c r="I31" s="2" t="s">
        <v>2</v>
      </c>
      <c r="J31" s="2">
        <v>162</v>
      </c>
      <c r="K31" s="1">
        <v>202104</v>
      </c>
      <c r="L31" s="2" t="s">
        <v>1</v>
      </c>
      <c r="M31" s="2">
        <v>0</v>
      </c>
      <c r="N31" s="2" t="s">
        <v>2</v>
      </c>
      <c r="O31" s="2">
        <v>345</v>
      </c>
    </row>
    <row r="32" spans="1:15" x14ac:dyDescent="0.4">
      <c r="A32">
        <v>13</v>
      </c>
      <c r="B32" s="2" t="s">
        <v>3</v>
      </c>
      <c r="C32" s="2">
        <v>0</v>
      </c>
      <c r="D32" s="2" t="s">
        <v>4</v>
      </c>
      <c r="E32" s="2">
        <v>7</v>
      </c>
      <c r="F32">
        <v>324</v>
      </c>
      <c r="G32" s="2" t="s">
        <v>3</v>
      </c>
      <c r="H32" s="2">
        <v>0</v>
      </c>
      <c r="I32" s="2" t="s">
        <v>4</v>
      </c>
      <c r="J32" s="2">
        <v>162</v>
      </c>
      <c r="K32">
        <v>643</v>
      </c>
      <c r="L32" s="2" t="s">
        <v>3</v>
      </c>
      <c r="M32" s="2">
        <v>5</v>
      </c>
      <c r="N32" s="2" t="s">
        <v>4</v>
      </c>
      <c r="O32" s="2">
        <v>298</v>
      </c>
    </row>
    <row r="33" spans="1:15" x14ac:dyDescent="0.4">
      <c r="B33" s="2" t="s">
        <v>5</v>
      </c>
      <c r="C33" s="2">
        <v>10</v>
      </c>
      <c r="F33">
        <f>SUM(H31:H40)</f>
        <v>324</v>
      </c>
      <c r="G33" s="2" t="s">
        <v>5</v>
      </c>
      <c r="H33" s="2">
        <v>83</v>
      </c>
      <c r="J33">
        <f>SUM(J31,J32)</f>
        <v>324</v>
      </c>
      <c r="K33">
        <f>SUM(M31:M40)</f>
        <v>643</v>
      </c>
      <c r="L33" s="2" t="s">
        <v>5</v>
      </c>
      <c r="M33" s="2">
        <v>105</v>
      </c>
      <c r="O33">
        <f>SUM(O31:O32)</f>
        <v>643</v>
      </c>
    </row>
    <row r="34" spans="1:15" x14ac:dyDescent="0.4">
      <c r="B34" s="2" t="s">
        <v>6</v>
      </c>
      <c r="C34" s="2">
        <v>2</v>
      </c>
      <c r="G34" s="2" t="s">
        <v>6</v>
      </c>
      <c r="H34" s="2">
        <v>62</v>
      </c>
      <c r="L34" s="2" t="s">
        <v>6</v>
      </c>
      <c r="M34" s="2">
        <v>97</v>
      </c>
    </row>
    <row r="35" spans="1:15" x14ac:dyDescent="0.4">
      <c r="B35" s="2" t="s">
        <v>7</v>
      </c>
      <c r="C35" s="2">
        <v>0</v>
      </c>
      <c r="G35" s="2" t="s">
        <v>7</v>
      </c>
      <c r="H35" s="2">
        <v>71</v>
      </c>
      <c r="L35" s="2" t="s">
        <v>7</v>
      </c>
      <c r="M35" s="2">
        <v>159</v>
      </c>
    </row>
    <row r="36" spans="1:15" x14ac:dyDescent="0.4">
      <c r="B36" s="2" t="s">
        <v>8</v>
      </c>
      <c r="C36" s="2">
        <v>1</v>
      </c>
      <c r="G36" s="2" t="s">
        <v>8</v>
      </c>
      <c r="H36" s="2">
        <v>65</v>
      </c>
      <c r="L36" s="2" t="s">
        <v>8</v>
      </c>
      <c r="M36" s="2">
        <v>159</v>
      </c>
    </row>
    <row r="37" spans="1:15" x14ac:dyDescent="0.4">
      <c r="B37" s="2" t="s">
        <v>9</v>
      </c>
      <c r="C37" s="2">
        <v>0</v>
      </c>
      <c r="G37" s="2" t="s">
        <v>9</v>
      </c>
      <c r="H37" s="2">
        <v>38</v>
      </c>
      <c r="L37" s="2" t="s">
        <v>9</v>
      </c>
      <c r="M37" s="2">
        <v>95</v>
      </c>
    </row>
    <row r="38" spans="1:15" x14ac:dyDescent="0.4">
      <c r="B38" s="2" t="s">
        <v>10</v>
      </c>
      <c r="C38" s="2">
        <v>0</v>
      </c>
      <c r="G38" s="2" t="s">
        <v>10</v>
      </c>
      <c r="H38" s="2">
        <v>4</v>
      </c>
      <c r="L38" s="2" t="s">
        <v>10</v>
      </c>
      <c r="M38" s="2">
        <v>20</v>
      </c>
    </row>
    <row r="39" spans="1:15" x14ac:dyDescent="0.4">
      <c r="B39" s="2" t="s">
        <v>11</v>
      </c>
      <c r="C39" s="2">
        <v>0</v>
      </c>
      <c r="G39" s="2" t="s">
        <v>11</v>
      </c>
      <c r="H39" s="2">
        <v>1</v>
      </c>
      <c r="L39" s="2" t="s">
        <v>11</v>
      </c>
      <c r="M39" s="2">
        <v>3</v>
      </c>
    </row>
    <row r="40" spans="1:15" x14ac:dyDescent="0.4">
      <c r="B40" s="2" t="s">
        <v>12</v>
      </c>
      <c r="C40" s="2">
        <v>0</v>
      </c>
      <c r="G40" s="2" t="s">
        <v>12</v>
      </c>
      <c r="H40" s="2">
        <v>0</v>
      </c>
      <c r="L40" s="2" t="s">
        <v>12</v>
      </c>
      <c r="M40" s="2">
        <v>0</v>
      </c>
    </row>
    <row r="41" spans="1:15" x14ac:dyDescent="0.4">
      <c r="A41" s="1">
        <v>201909</v>
      </c>
      <c r="B41" s="2" t="s">
        <v>1</v>
      </c>
      <c r="C41" s="2">
        <v>0</v>
      </c>
      <c r="D41" s="2" t="s">
        <v>2</v>
      </c>
      <c r="E41" s="2">
        <v>5</v>
      </c>
      <c r="F41" s="1">
        <v>202005</v>
      </c>
      <c r="G41" s="2" t="s">
        <v>1</v>
      </c>
      <c r="H41" s="2">
        <v>0</v>
      </c>
      <c r="I41" s="2" t="s">
        <v>2</v>
      </c>
      <c r="J41" s="2">
        <f>559+144</f>
        <v>703</v>
      </c>
      <c r="K41" s="1">
        <v>202105</v>
      </c>
      <c r="L41" s="2" t="s">
        <v>1</v>
      </c>
      <c r="M41" s="2">
        <v>0</v>
      </c>
      <c r="N41" s="2" t="s">
        <v>2</v>
      </c>
      <c r="O41" s="2">
        <v>284</v>
      </c>
    </row>
    <row r="42" spans="1:15" x14ac:dyDescent="0.4">
      <c r="A42">
        <v>11</v>
      </c>
      <c r="B42" s="2" t="s">
        <v>3</v>
      </c>
      <c r="C42" s="2">
        <v>0</v>
      </c>
      <c r="D42" s="2" t="s">
        <v>4</v>
      </c>
      <c r="E42" s="2">
        <v>6</v>
      </c>
      <c r="F42">
        <v>1311</v>
      </c>
      <c r="G42" s="2" t="s">
        <v>3</v>
      </c>
      <c r="H42" s="2">
        <v>2</v>
      </c>
      <c r="I42" s="2" t="s">
        <v>4</v>
      </c>
      <c r="J42" s="2">
        <f>441+167</f>
        <v>608</v>
      </c>
      <c r="K42">
        <v>568</v>
      </c>
      <c r="L42" s="2" t="s">
        <v>3</v>
      </c>
      <c r="M42" s="2">
        <v>4</v>
      </c>
      <c r="N42" s="2" t="s">
        <v>4</v>
      </c>
      <c r="O42" s="2">
        <v>284</v>
      </c>
    </row>
    <row r="43" spans="1:15" x14ac:dyDescent="0.4">
      <c r="A43">
        <f>SUM(C41:C49)</f>
        <v>11</v>
      </c>
      <c r="B43" s="2" t="s">
        <v>5</v>
      </c>
      <c r="C43" s="2">
        <v>9</v>
      </c>
      <c r="F43">
        <f>SUM(H41:H50)</f>
        <v>1311</v>
      </c>
      <c r="G43" s="2" t="s">
        <v>5</v>
      </c>
      <c r="H43" s="2">
        <f>142 + 37</f>
        <v>179</v>
      </c>
      <c r="J43">
        <f>SUM(J41,J42)</f>
        <v>1311</v>
      </c>
      <c r="K43">
        <f>SUM(M41:M50)</f>
        <v>568</v>
      </c>
      <c r="L43" s="2" t="s">
        <v>5</v>
      </c>
      <c r="M43" s="2">
        <v>100</v>
      </c>
      <c r="O43">
        <f>SUM(O41:O42)</f>
        <v>568</v>
      </c>
    </row>
    <row r="44" spans="1:15" x14ac:dyDescent="0.4">
      <c r="B44" s="2" t="s">
        <v>6</v>
      </c>
      <c r="C44" s="2">
        <v>2</v>
      </c>
      <c r="G44" s="2" t="s">
        <v>6</v>
      </c>
      <c r="H44" s="2">
        <f>175+66</f>
        <v>241</v>
      </c>
      <c r="L44" s="2" t="s">
        <v>6</v>
      </c>
      <c r="M44" s="2">
        <v>96</v>
      </c>
    </row>
    <row r="45" spans="1:15" x14ac:dyDescent="0.4">
      <c r="B45" s="2" t="s">
        <v>7</v>
      </c>
      <c r="C45" s="2">
        <v>0</v>
      </c>
      <c r="G45" s="2" t="s">
        <v>7</v>
      </c>
      <c r="H45" s="2">
        <f>307+66</f>
        <v>373</v>
      </c>
      <c r="L45" s="2" t="s">
        <v>7</v>
      </c>
      <c r="M45" s="2">
        <v>158</v>
      </c>
    </row>
    <row r="46" spans="1:15" x14ac:dyDescent="0.4">
      <c r="B46" s="2" t="s">
        <v>8</v>
      </c>
      <c r="C46" s="2">
        <v>0</v>
      </c>
      <c r="G46" s="2" t="s">
        <v>8</v>
      </c>
      <c r="H46" s="2">
        <f>227+77</f>
        <v>304</v>
      </c>
      <c r="L46" s="2" t="s">
        <v>8</v>
      </c>
      <c r="M46" s="2">
        <v>127</v>
      </c>
    </row>
    <row r="47" spans="1:15" x14ac:dyDescent="0.4">
      <c r="B47" s="2" t="s">
        <v>9</v>
      </c>
      <c r="C47" s="2">
        <v>0</v>
      </c>
      <c r="G47" s="2" t="s">
        <v>9</v>
      </c>
      <c r="H47" s="2">
        <f>120 + 53</f>
        <v>173</v>
      </c>
      <c r="L47" s="2" t="s">
        <v>9</v>
      </c>
      <c r="M47" s="2">
        <v>69</v>
      </c>
    </row>
    <row r="48" spans="1:15" x14ac:dyDescent="0.4">
      <c r="B48" s="2" t="s">
        <v>10</v>
      </c>
      <c r="C48" s="2">
        <v>0</v>
      </c>
      <c r="G48" s="2" t="s">
        <v>10</v>
      </c>
      <c r="H48" s="2">
        <f>22+12</f>
        <v>34</v>
      </c>
      <c r="L48" s="2" t="s">
        <v>10</v>
      </c>
      <c r="M48" s="2">
        <v>14</v>
      </c>
    </row>
    <row r="49" spans="1:15" x14ac:dyDescent="0.4">
      <c r="B49" s="2" t="s">
        <v>11</v>
      </c>
      <c r="C49" s="2">
        <v>0</v>
      </c>
      <c r="G49" s="2" t="s">
        <v>11</v>
      </c>
      <c r="H49" s="2">
        <v>5</v>
      </c>
      <c r="L49" s="2" t="s">
        <v>11</v>
      </c>
      <c r="M49" s="2">
        <v>0</v>
      </c>
    </row>
    <row r="50" spans="1:15" x14ac:dyDescent="0.4">
      <c r="B50" s="2" t="s">
        <v>12</v>
      </c>
      <c r="C50" s="2">
        <v>0</v>
      </c>
      <c r="G50" s="2" t="s">
        <v>12</v>
      </c>
      <c r="H50" s="2">
        <v>0</v>
      </c>
      <c r="L50" s="2" t="s">
        <v>12</v>
      </c>
      <c r="M50" s="2">
        <v>0</v>
      </c>
    </row>
    <row r="51" spans="1:15" x14ac:dyDescent="0.4">
      <c r="A51" s="1">
        <v>201910</v>
      </c>
      <c r="B51" s="2" t="s">
        <v>1</v>
      </c>
      <c r="C51" s="2">
        <v>0</v>
      </c>
      <c r="D51" s="2" t="s">
        <v>2</v>
      </c>
      <c r="E51" s="2">
        <v>11</v>
      </c>
      <c r="F51" s="1">
        <v>202006</v>
      </c>
      <c r="G51" s="2" t="s">
        <v>1</v>
      </c>
      <c r="H51" s="2">
        <v>0</v>
      </c>
      <c r="I51" s="2" t="s">
        <v>2</v>
      </c>
      <c r="J51" s="2">
        <v>691</v>
      </c>
      <c r="K51" s="1">
        <v>202106</v>
      </c>
      <c r="L51" s="2" t="s">
        <v>1</v>
      </c>
      <c r="M51" s="2">
        <v>0</v>
      </c>
      <c r="N51" s="2" t="s">
        <v>2</v>
      </c>
      <c r="O51" s="2">
        <v>278</v>
      </c>
    </row>
    <row r="52" spans="1:15" x14ac:dyDescent="0.4">
      <c r="A52">
        <v>17</v>
      </c>
      <c r="B52" s="2" t="s">
        <v>3</v>
      </c>
      <c r="C52" s="2">
        <v>0</v>
      </c>
      <c r="D52" s="2" t="s">
        <v>4</v>
      </c>
      <c r="E52" s="2">
        <v>6</v>
      </c>
      <c r="F52">
        <v>1289</v>
      </c>
      <c r="G52" s="2" t="s">
        <v>3</v>
      </c>
      <c r="H52" s="2">
        <v>3</v>
      </c>
      <c r="I52" s="2" t="s">
        <v>4</v>
      </c>
      <c r="J52" s="2">
        <v>598</v>
      </c>
      <c r="K52">
        <v>566</v>
      </c>
      <c r="L52" s="2" t="s">
        <v>3</v>
      </c>
      <c r="M52" s="2">
        <v>5</v>
      </c>
      <c r="N52" s="2" t="s">
        <v>4</v>
      </c>
      <c r="O52" s="2">
        <v>288</v>
      </c>
    </row>
    <row r="53" spans="1:15" x14ac:dyDescent="0.4">
      <c r="A53">
        <f>SUM(C51:C59)</f>
        <v>17</v>
      </c>
      <c r="B53" s="2" t="s">
        <v>5</v>
      </c>
      <c r="C53" s="2">
        <v>14</v>
      </c>
      <c r="F53">
        <f>SUM(H51:H60)</f>
        <v>1289</v>
      </c>
      <c r="G53" s="2" t="s">
        <v>5</v>
      </c>
      <c r="H53" s="2">
        <v>168</v>
      </c>
      <c r="J53">
        <f>SUM(J51:J52)</f>
        <v>1289</v>
      </c>
      <c r="K53">
        <f>SUM(M51:M60)</f>
        <v>566</v>
      </c>
      <c r="L53" s="2" t="s">
        <v>5</v>
      </c>
      <c r="M53" s="2">
        <v>91</v>
      </c>
      <c r="O53">
        <f>SUM(O51:O52)</f>
        <v>566</v>
      </c>
    </row>
    <row r="54" spans="1:15" x14ac:dyDescent="0.4">
      <c r="B54" s="2" t="s">
        <v>6</v>
      </c>
      <c r="C54" s="2">
        <v>3</v>
      </c>
      <c r="G54" s="2" t="s">
        <v>6</v>
      </c>
      <c r="H54" s="2">
        <v>238</v>
      </c>
      <c r="L54" s="2" t="s">
        <v>6</v>
      </c>
      <c r="M54" s="2">
        <v>112</v>
      </c>
    </row>
    <row r="55" spans="1:15" x14ac:dyDescent="0.4">
      <c r="B55" s="2" t="s">
        <v>7</v>
      </c>
      <c r="C55" s="2">
        <v>0</v>
      </c>
      <c r="G55" s="2" t="s">
        <v>7</v>
      </c>
      <c r="H55" s="2">
        <v>363</v>
      </c>
      <c r="L55" s="2" t="s">
        <v>7</v>
      </c>
      <c r="M55" s="2">
        <v>152</v>
      </c>
    </row>
    <row r="56" spans="1:15" x14ac:dyDescent="0.4">
      <c r="B56" s="2" t="s">
        <v>8</v>
      </c>
      <c r="C56" s="2">
        <v>0</v>
      </c>
      <c r="G56" s="2" t="s">
        <v>8</v>
      </c>
      <c r="H56" s="2">
        <v>308</v>
      </c>
      <c r="L56" s="2" t="s">
        <v>8</v>
      </c>
      <c r="M56" s="2">
        <v>131</v>
      </c>
    </row>
    <row r="57" spans="1:15" x14ac:dyDescent="0.4">
      <c r="B57" s="2" t="s">
        <v>9</v>
      </c>
      <c r="C57" s="2">
        <v>0</v>
      </c>
      <c r="G57" s="2" t="s">
        <v>9</v>
      </c>
      <c r="H57" s="2">
        <v>166</v>
      </c>
      <c r="L57" s="2" t="s">
        <v>9</v>
      </c>
      <c r="M57" s="2">
        <v>58</v>
      </c>
    </row>
    <row r="58" spans="1:15" x14ac:dyDescent="0.4">
      <c r="B58" s="2" t="s">
        <v>10</v>
      </c>
      <c r="C58" s="2">
        <v>0</v>
      </c>
      <c r="G58" s="2" t="s">
        <v>10</v>
      </c>
      <c r="H58" s="2">
        <v>36</v>
      </c>
      <c r="L58" s="2" t="s">
        <v>10</v>
      </c>
      <c r="M58" s="2">
        <v>16</v>
      </c>
    </row>
    <row r="59" spans="1:15" x14ac:dyDescent="0.4">
      <c r="B59" s="2" t="s">
        <v>11</v>
      </c>
      <c r="C59" s="2">
        <v>0</v>
      </c>
      <c r="G59" s="2" t="s">
        <v>11</v>
      </c>
      <c r="H59" s="2">
        <v>7</v>
      </c>
      <c r="L59" s="2" t="s">
        <v>11</v>
      </c>
      <c r="M59" s="2">
        <v>1</v>
      </c>
    </row>
    <row r="60" spans="1:15" x14ac:dyDescent="0.4">
      <c r="B60" s="2" t="s">
        <v>12</v>
      </c>
      <c r="C60" s="2">
        <v>0</v>
      </c>
      <c r="G60" s="2" t="s">
        <v>12</v>
      </c>
      <c r="H60" s="2">
        <v>0</v>
      </c>
      <c r="L60" s="2" t="s">
        <v>12</v>
      </c>
      <c r="M60" s="2">
        <v>0</v>
      </c>
    </row>
    <row r="61" spans="1:15" x14ac:dyDescent="0.4">
      <c r="A61" s="1">
        <v>201911</v>
      </c>
      <c r="B61" s="2" t="s">
        <v>1</v>
      </c>
      <c r="C61" s="2">
        <v>0</v>
      </c>
      <c r="D61" s="2" t="s">
        <v>2</v>
      </c>
      <c r="E61" s="2">
        <v>10</v>
      </c>
      <c r="F61" s="1">
        <v>202007</v>
      </c>
      <c r="G61" s="2" t="s">
        <v>1</v>
      </c>
      <c r="H61" s="2">
        <v>0</v>
      </c>
      <c r="I61" s="2" t="s">
        <v>2</v>
      </c>
      <c r="J61" s="2">
        <v>460</v>
      </c>
      <c r="K61" s="1">
        <v>202107</v>
      </c>
      <c r="L61" s="2" t="s">
        <v>1</v>
      </c>
      <c r="M61" s="2">
        <v>0</v>
      </c>
      <c r="N61" s="2" t="s">
        <v>2</v>
      </c>
      <c r="O61" s="2">
        <v>250</v>
      </c>
    </row>
    <row r="62" spans="1:15" x14ac:dyDescent="0.4">
      <c r="A62">
        <v>18</v>
      </c>
      <c r="B62" s="2" t="s">
        <v>3</v>
      </c>
      <c r="C62" s="2">
        <v>0</v>
      </c>
      <c r="D62" s="2" t="s">
        <v>4</v>
      </c>
      <c r="E62" s="2">
        <v>8</v>
      </c>
      <c r="F62">
        <v>846</v>
      </c>
      <c r="G62" s="2" t="s">
        <v>3</v>
      </c>
      <c r="H62" s="2">
        <v>1</v>
      </c>
      <c r="I62" s="2" t="s">
        <v>4</v>
      </c>
      <c r="J62" s="2">
        <v>386</v>
      </c>
      <c r="K62">
        <v>497</v>
      </c>
      <c r="L62" s="2" t="s">
        <v>3</v>
      </c>
      <c r="M62" s="2">
        <v>4</v>
      </c>
      <c r="N62" s="2" t="s">
        <v>4</v>
      </c>
      <c r="O62" s="2">
        <v>247</v>
      </c>
    </row>
    <row r="63" spans="1:15" x14ac:dyDescent="0.4">
      <c r="A63">
        <f>SUM(C61:C69)</f>
        <v>18</v>
      </c>
      <c r="B63" s="2" t="s">
        <v>5</v>
      </c>
      <c r="C63" s="2">
        <v>14</v>
      </c>
      <c r="F63">
        <f>SUM(H61:H70)</f>
        <v>846</v>
      </c>
      <c r="G63" s="2" t="s">
        <v>5</v>
      </c>
      <c r="H63" s="2">
        <v>127</v>
      </c>
      <c r="J63">
        <f>SUM(J61:J62)</f>
        <v>846</v>
      </c>
      <c r="K63">
        <f>SUM(M61:M70)</f>
        <v>497</v>
      </c>
      <c r="L63" s="2" t="s">
        <v>5</v>
      </c>
      <c r="M63" s="2">
        <v>68</v>
      </c>
      <c r="O63">
        <f>SUM(O61:O62)</f>
        <v>497</v>
      </c>
    </row>
    <row r="64" spans="1:15" x14ac:dyDescent="0.4">
      <c r="B64" s="2" t="s">
        <v>6</v>
      </c>
      <c r="C64" s="2">
        <v>3</v>
      </c>
      <c r="G64" s="2" t="s">
        <v>6</v>
      </c>
      <c r="H64" s="2">
        <v>149</v>
      </c>
      <c r="L64" s="2" t="s">
        <v>6</v>
      </c>
      <c r="M64" s="2">
        <v>100</v>
      </c>
    </row>
    <row r="65" spans="1:13" x14ac:dyDescent="0.4">
      <c r="B65" s="2" t="s">
        <v>7</v>
      </c>
      <c r="C65" s="2">
        <v>0</v>
      </c>
      <c r="G65" s="2" t="s">
        <v>7</v>
      </c>
      <c r="H65" s="2">
        <v>234</v>
      </c>
      <c r="L65" s="2" t="s">
        <v>7</v>
      </c>
      <c r="M65" s="2">
        <v>135</v>
      </c>
    </row>
    <row r="66" spans="1:13" x14ac:dyDescent="0.4">
      <c r="B66" s="2" t="s">
        <v>8</v>
      </c>
      <c r="C66" s="2">
        <v>1</v>
      </c>
      <c r="G66" s="2" t="s">
        <v>8</v>
      </c>
      <c r="H66" s="2">
        <v>193</v>
      </c>
      <c r="L66" s="2" t="s">
        <v>8</v>
      </c>
      <c r="M66" s="2">
        <v>117</v>
      </c>
    </row>
    <row r="67" spans="1:13" x14ac:dyDescent="0.4">
      <c r="B67" s="2" t="s">
        <v>9</v>
      </c>
      <c r="C67" s="2">
        <v>0</v>
      </c>
      <c r="G67" s="2" t="s">
        <v>9</v>
      </c>
      <c r="H67" s="2">
        <v>114</v>
      </c>
      <c r="L67" s="2" t="s">
        <v>9</v>
      </c>
      <c r="M67" s="2">
        <v>56</v>
      </c>
    </row>
    <row r="68" spans="1:13" x14ac:dyDescent="0.4">
      <c r="B68" s="2" t="s">
        <v>10</v>
      </c>
      <c r="C68" s="2">
        <v>0</v>
      </c>
      <c r="G68" s="2" t="s">
        <v>10</v>
      </c>
      <c r="H68" s="2">
        <v>24</v>
      </c>
      <c r="L68" s="2" t="s">
        <v>10</v>
      </c>
      <c r="M68" s="2">
        <v>17</v>
      </c>
    </row>
    <row r="69" spans="1:13" x14ac:dyDescent="0.4">
      <c r="B69" s="2" t="s">
        <v>11</v>
      </c>
      <c r="C69" s="2">
        <v>0</v>
      </c>
      <c r="G69" s="2" t="s">
        <v>11</v>
      </c>
      <c r="H69" s="2">
        <v>4</v>
      </c>
      <c r="L69" s="2" t="s">
        <v>11</v>
      </c>
      <c r="M69" s="2">
        <v>0</v>
      </c>
    </row>
    <row r="70" spans="1:13" x14ac:dyDescent="0.4">
      <c r="B70" s="2" t="s">
        <v>12</v>
      </c>
      <c r="C70" s="2">
        <v>0</v>
      </c>
      <c r="G70" s="2" t="s">
        <v>12</v>
      </c>
      <c r="H70" s="2">
        <v>0</v>
      </c>
      <c r="L70" s="2" t="s">
        <v>12</v>
      </c>
      <c r="M70" s="2">
        <v>0</v>
      </c>
    </row>
    <row r="71" spans="1:13" x14ac:dyDescent="0.4">
      <c r="A71" s="1">
        <v>201912</v>
      </c>
      <c r="B71" s="2" t="s">
        <v>1</v>
      </c>
      <c r="C71" s="2">
        <v>0</v>
      </c>
      <c r="D71" s="2" t="s">
        <v>2</v>
      </c>
      <c r="E71" s="2">
        <v>16</v>
      </c>
      <c r="F71" s="1">
        <v>202008</v>
      </c>
      <c r="G71" s="2" t="s">
        <v>1</v>
      </c>
      <c r="H71" s="2">
        <v>0</v>
      </c>
      <c r="I71" s="2" t="s">
        <v>2</v>
      </c>
      <c r="J71" s="2">
        <v>284</v>
      </c>
    </row>
    <row r="72" spans="1:13" x14ac:dyDescent="0.4">
      <c r="A72">
        <v>28</v>
      </c>
      <c r="B72" s="2" t="s">
        <v>3</v>
      </c>
      <c r="C72" s="2">
        <v>0</v>
      </c>
      <c r="D72" s="2" t="s">
        <v>4</v>
      </c>
      <c r="E72" s="2">
        <v>12</v>
      </c>
      <c r="F72">
        <v>521</v>
      </c>
      <c r="G72" s="2" t="s">
        <v>3</v>
      </c>
      <c r="H72" s="2">
        <v>1</v>
      </c>
      <c r="I72" s="2" t="s">
        <v>4</v>
      </c>
      <c r="J72" s="2">
        <v>237</v>
      </c>
    </row>
    <row r="73" spans="1:13" x14ac:dyDescent="0.4">
      <c r="A73">
        <f>SUM(C71:C79)</f>
        <v>28</v>
      </c>
      <c r="B73" s="2" t="s">
        <v>5</v>
      </c>
      <c r="C73" s="2">
        <v>19</v>
      </c>
      <c r="F73">
        <f>SUM(H71:H80)</f>
        <v>521</v>
      </c>
      <c r="G73" s="2" t="s">
        <v>5</v>
      </c>
      <c r="H73" s="2">
        <v>79</v>
      </c>
      <c r="J73">
        <f>SUM(J71:J72)</f>
        <v>521</v>
      </c>
    </row>
    <row r="74" spans="1:13" x14ac:dyDescent="0.4">
      <c r="B74" s="2" t="s">
        <v>6</v>
      </c>
      <c r="C74" s="2">
        <v>4</v>
      </c>
      <c r="G74" s="2" t="s">
        <v>6</v>
      </c>
      <c r="H74" s="2">
        <v>84</v>
      </c>
    </row>
    <row r="75" spans="1:13" x14ac:dyDescent="0.4">
      <c r="B75" s="2" t="s">
        <v>7</v>
      </c>
      <c r="C75" s="2">
        <v>2</v>
      </c>
      <c r="G75" s="2" t="s">
        <v>7</v>
      </c>
      <c r="H75" s="2">
        <v>143</v>
      </c>
    </row>
    <row r="76" spans="1:13" x14ac:dyDescent="0.4">
      <c r="B76" s="2" t="s">
        <v>8</v>
      </c>
      <c r="C76" s="2">
        <v>3</v>
      </c>
      <c r="G76" s="2" t="s">
        <v>8</v>
      </c>
      <c r="H76" s="2">
        <v>131</v>
      </c>
    </row>
    <row r="77" spans="1:13" x14ac:dyDescent="0.4">
      <c r="B77" s="2" t="s">
        <v>9</v>
      </c>
      <c r="C77" s="2">
        <v>0</v>
      </c>
      <c r="G77" s="2" t="s">
        <v>9</v>
      </c>
      <c r="H77" s="2">
        <v>69</v>
      </c>
    </row>
    <row r="78" spans="1:13" x14ac:dyDescent="0.4">
      <c r="B78" s="2" t="s">
        <v>10</v>
      </c>
      <c r="C78" s="2">
        <v>0</v>
      </c>
      <c r="G78" s="2" t="s">
        <v>10</v>
      </c>
      <c r="H78" s="2">
        <v>14</v>
      </c>
    </row>
    <row r="79" spans="1:13" x14ac:dyDescent="0.4">
      <c r="B79" s="2" t="s">
        <v>11</v>
      </c>
      <c r="C79" s="2">
        <v>0</v>
      </c>
      <c r="G79" s="2" t="s">
        <v>11</v>
      </c>
      <c r="H79" s="2">
        <v>0</v>
      </c>
    </row>
    <row r="80" spans="1:13" x14ac:dyDescent="0.4">
      <c r="B80" s="2" t="s">
        <v>12</v>
      </c>
      <c r="C80" s="2">
        <v>0</v>
      </c>
      <c r="G80" s="2" t="s">
        <v>12</v>
      </c>
      <c r="H80" s="2">
        <v>0</v>
      </c>
    </row>
    <row r="81" spans="6:10" x14ac:dyDescent="0.4">
      <c r="F81" s="1">
        <v>202009</v>
      </c>
      <c r="G81" s="2" t="s">
        <v>1</v>
      </c>
      <c r="H81" s="2">
        <v>0</v>
      </c>
      <c r="I81" s="2" t="s">
        <v>2</v>
      </c>
      <c r="J81" s="2">
        <v>201</v>
      </c>
    </row>
    <row r="82" spans="6:10" x14ac:dyDescent="0.4">
      <c r="F82">
        <v>362</v>
      </c>
      <c r="G82" s="2" t="s">
        <v>3</v>
      </c>
      <c r="H82" s="2">
        <v>1</v>
      </c>
      <c r="I82" s="2" t="s">
        <v>4</v>
      </c>
      <c r="J82" s="2">
        <v>161</v>
      </c>
    </row>
    <row r="83" spans="6:10" x14ac:dyDescent="0.4">
      <c r="F83">
        <f>SUM(H81:H90)</f>
        <v>362</v>
      </c>
      <c r="G83" s="2" t="s">
        <v>5</v>
      </c>
      <c r="H83" s="2">
        <v>49</v>
      </c>
      <c r="J83">
        <f>SUM(J81:J82)</f>
        <v>362</v>
      </c>
    </row>
    <row r="84" spans="6:10" x14ac:dyDescent="0.4">
      <c r="G84" s="2" t="s">
        <v>6</v>
      </c>
      <c r="H84" s="2">
        <v>57</v>
      </c>
    </row>
    <row r="85" spans="6:10" x14ac:dyDescent="0.4">
      <c r="G85" s="2" t="s">
        <v>7</v>
      </c>
      <c r="H85" s="2">
        <v>106</v>
      </c>
    </row>
    <row r="86" spans="6:10" x14ac:dyDescent="0.4">
      <c r="G86" s="2" t="s">
        <v>8</v>
      </c>
      <c r="H86" s="2">
        <v>98</v>
      </c>
    </row>
    <row r="87" spans="6:10" x14ac:dyDescent="0.4">
      <c r="G87" s="2" t="s">
        <v>9</v>
      </c>
      <c r="H87" s="2">
        <v>45</v>
      </c>
    </row>
    <row r="88" spans="6:10" x14ac:dyDescent="0.4">
      <c r="G88" s="2" t="s">
        <v>10</v>
      </c>
      <c r="H88" s="2">
        <v>6</v>
      </c>
    </row>
    <row r="89" spans="6:10" x14ac:dyDescent="0.4">
      <c r="G89" s="2" t="s">
        <v>11</v>
      </c>
      <c r="H89" s="2">
        <v>0</v>
      </c>
    </row>
    <row r="90" spans="6:10" x14ac:dyDescent="0.4">
      <c r="G90" s="2" t="s">
        <v>12</v>
      </c>
      <c r="H90" s="2">
        <v>0</v>
      </c>
    </row>
    <row r="91" spans="6:10" x14ac:dyDescent="0.4">
      <c r="F91" s="1">
        <v>202010</v>
      </c>
      <c r="G91" s="2" t="s">
        <v>1</v>
      </c>
      <c r="H91" s="2">
        <v>0</v>
      </c>
      <c r="I91" s="2" t="s">
        <v>2</v>
      </c>
      <c r="J91" s="2">
        <v>186</v>
      </c>
    </row>
    <row r="92" spans="6:10" x14ac:dyDescent="0.4">
      <c r="F92">
        <v>346</v>
      </c>
      <c r="G92" s="2" t="s">
        <v>3</v>
      </c>
      <c r="H92" s="2">
        <v>0</v>
      </c>
      <c r="I92" s="2" t="s">
        <v>4</v>
      </c>
      <c r="J92" s="2">
        <v>160</v>
      </c>
    </row>
    <row r="93" spans="6:10" x14ac:dyDescent="0.4">
      <c r="F93">
        <f>SUM(H91:H100)</f>
        <v>346</v>
      </c>
      <c r="G93" s="2" t="s">
        <v>5</v>
      </c>
      <c r="H93" s="2">
        <v>38</v>
      </c>
      <c r="J93">
        <f>SUM(J91:J92)</f>
        <v>346</v>
      </c>
    </row>
    <row r="94" spans="6:10" x14ac:dyDescent="0.4">
      <c r="G94" s="2" t="s">
        <v>6</v>
      </c>
      <c r="H94" s="2">
        <v>56</v>
      </c>
    </row>
    <row r="95" spans="6:10" x14ac:dyDescent="0.4">
      <c r="G95" s="2" t="s">
        <v>7</v>
      </c>
      <c r="H95" s="2">
        <v>100</v>
      </c>
    </row>
    <row r="96" spans="6:10" x14ac:dyDescent="0.4">
      <c r="G96" s="2" t="s">
        <v>8</v>
      </c>
      <c r="H96" s="2">
        <v>97</v>
      </c>
    </row>
    <row r="97" spans="6:10" x14ac:dyDescent="0.4">
      <c r="G97" s="2" t="s">
        <v>9</v>
      </c>
      <c r="H97" s="2">
        <v>48</v>
      </c>
    </row>
    <row r="98" spans="6:10" x14ac:dyDescent="0.4">
      <c r="G98" s="2" t="s">
        <v>10</v>
      </c>
      <c r="H98" s="2">
        <v>7</v>
      </c>
    </row>
    <row r="99" spans="6:10" x14ac:dyDescent="0.4">
      <c r="G99" s="2" t="s">
        <v>11</v>
      </c>
      <c r="H99" s="2">
        <v>0</v>
      </c>
    </row>
    <row r="100" spans="6:10" x14ac:dyDescent="0.4">
      <c r="G100" s="2" t="s">
        <v>12</v>
      </c>
      <c r="H100" s="2">
        <v>0</v>
      </c>
    </row>
    <row r="101" spans="6:10" x14ac:dyDescent="0.4">
      <c r="F101" s="1">
        <v>202011</v>
      </c>
      <c r="G101" s="2" t="s">
        <v>1</v>
      </c>
      <c r="H101" s="2">
        <v>0</v>
      </c>
      <c r="I101" s="2" t="s">
        <v>2</v>
      </c>
      <c r="J101" s="2">
        <v>187</v>
      </c>
    </row>
    <row r="102" spans="6:10" x14ac:dyDescent="0.4">
      <c r="F102">
        <v>350</v>
      </c>
      <c r="G102" s="2" t="s">
        <v>3</v>
      </c>
      <c r="H102" s="2">
        <v>0</v>
      </c>
      <c r="I102" s="2" t="s">
        <v>4</v>
      </c>
      <c r="J102" s="2">
        <v>163</v>
      </c>
    </row>
    <row r="103" spans="6:10" x14ac:dyDescent="0.4">
      <c r="F103">
        <f>SUM(H101:H110)</f>
        <v>350</v>
      </c>
      <c r="G103" s="2" t="s">
        <v>5</v>
      </c>
      <c r="H103" s="2">
        <v>40</v>
      </c>
      <c r="J103">
        <f>SUM(J101:J102)</f>
        <v>350</v>
      </c>
    </row>
    <row r="104" spans="6:10" x14ac:dyDescent="0.4">
      <c r="G104" s="2" t="s">
        <v>6</v>
      </c>
      <c r="H104" s="2">
        <v>53</v>
      </c>
    </row>
    <row r="105" spans="6:10" x14ac:dyDescent="0.4">
      <c r="G105" s="2" t="s">
        <v>7</v>
      </c>
      <c r="H105" s="2">
        <v>92</v>
      </c>
    </row>
    <row r="106" spans="6:10" x14ac:dyDescent="0.4">
      <c r="G106" s="2" t="s">
        <v>8</v>
      </c>
      <c r="H106" s="2">
        <v>112</v>
      </c>
    </row>
    <row r="107" spans="6:10" x14ac:dyDescent="0.4">
      <c r="G107" s="2" t="s">
        <v>9</v>
      </c>
      <c r="H107" s="2">
        <v>48</v>
      </c>
    </row>
    <row r="108" spans="6:10" x14ac:dyDescent="0.4">
      <c r="G108" s="2" t="s">
        <v>10</v>
      </c>
      <c r="H108" s="2">
        <v>5</v>
      </c>
    </row>
    <row r="109" spans="6:10" x14ac:dyDescent="0.4">
      <c r="G109" s="2" t="s">
        <v>11</v>
      </c>
      <c r="H109" s="2">
        <v>0</v>
      </c>
    </row>
    <row r="110" spans="6:10" x14ac:dyDescent="0.4">
      <c r="G110" s="2" t="s">
        <v>12</v>
      </c>
      <c r="H110" s="2">
        <v>0</v>
      </c>
    </row>
    <row r="111" spans="6:10" x14ac:dyDescent="0.4">
      <c r="F111" s="1">
        <v>202012</v>
      </c>
      <c r="G111" s="2" t="s">
        <v>1</v>
      </c>
      <c r="H111" s="2">
        <v>0</v>
      </c>
      <c r="I111" s="2" t="s">
        <v>2</v>
      </c>
      <c r="J111" s="2">
        <v>240</v>
      </c>
    </row>
    <row r="112" spans="6:10" x14ac:dyDescent="0.4">
      <c r="F112">
        <v>455</v>
      </c>
      <c r="G112" s="2" t="s">
        <v>3</v>
      </c>
      <c r="H112" s="2">
        <v>0</v>
      </c>
      <c r="I112" s="2" t="s">
        <v>4</v>
      </c>
      <c r="J112" s="2">
        <v>215</v>
      </c>
    </row>
    <row r="113" spans="6:10" x14ac:dyDescent="0.4">
      <c r="F113">
        <f>SUM(H111:H120)</f>
        <v>455</v>
      </c>
      <c r="G113" s="2" t="s">
        <v>5</v>
      </c>
      <c r="H113" s="2">
        <v>56</v>
      </c>
      <c r="J113">
        <f>SUM(J111:J112)</f>
        <v>455</v>
      </c>
    </row>
    <row r="114" spans="6:10" x14ac:dyDescent="0.4">
      <c r="G114" s="2" t="s">
        <v>6</v>
      </c>
      <c r="H114" s="2">
        <v>67</v>
      </c>
    </row>
    <row r="115" spans="6:10" x14ac:dyDescent="0.4">
      <c r="G115" s="2" t="s">
        <v>7</v>
      </c>
      <c r="H115" s="2">
        <v>116</v>
      </c>
    </row>
    <row r="116" spans="6:10" x14ac:dyDescent="0.4">
      <c r="G116" s="2" t="s">
        <v>8</v>
      </c>
      <c r="H116" s="2">
        <v>141</v>
      </c>
    </row>
    <row r="117" spans="6:10" x14ac:dyDescent="0.4">
      <c r="G117" s="2" t="s">
        <v>9</v>
      </c>
      <c r="H117" s="2">
        <v>64</v>
      </c>
    </row>
    <row r="118" spans="6:10" x14ac:dyDescent="0.4">
      <c r="G118" s="2" t="s">
        <v>10</v>
      </c>
      <c r="H118" s="2">
        <v>9</v>
      </c>
    </row>
    <row r="119" spans="6:10" x14ac:dyDescent="0.4">
      <c r="G119" s="2" t="s">
        <v>11</v>
      </c>
      <c r="H119" s="2">
        <v>2</v>
      </c>
    </row>
    <row r="120" spans="6:10" x14ac:dyDescent="0.4">
      <c r="G120" s="2" t="s">
        <v>12</v>
      </c>
      <c r="H120" s="2">
        <v>0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624F8-703F-4A5F-9D5E-AADB35F4AD5A}">
  <dimension ref="A1:Y120"/>
  <sheetViews>
    <sheetView topLeftCell="P1" workbookViewId="0">
      <selection activeCell="Y3" sqref="Y3"/>
    </sheetView>
  </sheetViews>
  <sheetFormatPr defaultRowHeight="17.399999999999999" x14ac:dyDescent="0.4"/>
  <sheetData>
    <row r="1" spans="1:25" x14ac:dyDescent="0.4">
      <c r="A1" s="1">
        <v>201905</v>
      </c>
      <c r="B1" s="2" t="s">
        <v>1</v>
      </c>
      <c r="C1" s="2">
        <v>0</v>
      </c>
      <c r="D1" s="2" t="s">
        <v>2</v>
      </c>
      <c r="E1" s="2">
        <v>5</v>
      </c>
      <c r="F1" s="1">
        <v>202001</v>
      </c>
      <c r="G1" s="2" t="s">
        <v>1</v>
      </c>
      <c r="H1" s="2">
        <v>0</v>
      </c>
      <c r="I1" s="2" t="s">
        <v>2</v>
      </c>
      <c r="J1" s="2">
        <v>19</v>
      </c>
      <c r="K1" s="1">
        <v>202101</v>
      </c>
      <c r="L1" s="2" t="s">
        <v>1</v>
      </c>
      <c r="M1" s="2">
        <v>0</v>
      </c>
      <c r="N1" s="2" t="s">
        <v>2</v>
      </c>
      <c r="O1" s="2">
        <v>156</v>
      </c>
      <c r="R1" t="s">
        <v>3</v>
      </c>
      <c r="S1">
        <f>SUM(C2,C12,C22,C32,C42,C52,C62,C72,H2,H12,H22,H32,H42,H52,H62,H72,H82,H92,H102,H112,M2,M12,M22,M32,M42,M52,M62)</f>
        <v>61</v>
      </c>
    </row>
    <row r="2" spans="1:25" x14ac:dyDescent="0.4">
      <c r="A2">
        <v>9</v>
      </c>
      <c r="B2" s="2" t="s">
        <v>3</v>
      </c>
      <c r="C2" s="2">
        <v>0</v>
      </c>
      <c r="D2" s="2" t="s">
        <v>4</v>
      </c>
      <c r="E2" s="2">
        <v>4</v>
      </c>
      <c r="F2">
        <v>30</v>
      </c>
      <c r="G2" s="2" t="s">
        <v>3</v>
      </c>
      <c r="H2" s="2">
        <v>0</v>
      </c>
      <c r="I2" s="2" t="s">
        <v>4</v>
      </c>
      <c r="J2" s="2">
        <v>11</v>
      </c>
      <c r="K2">
        <v>312</v>
      </c>
      <c r="L2" s="2" t="s">
        <v>3</v>
      </c>
      <c r="M2" s="2">
        <v>3</v>
      </c>
      <c r="N2" s="2" t="s">
        <v>4</v>
      </c>
      <c r="O2" s="2">
        <v>156</v>
      </c>
      <c r="R2" t="s">
        <v>5</v>
      </c>
      <c r="S2">
        <f>SUM(C3,C13,C23,C33,C43,C53,C63,C73,H3,H13,H23,H33,H43,H53,H63,H73,H82,H93,H103,H113,M3,M13,M23,M33,M43,M53,M63)</f>
        <v>1527</v>
      </c>
      <c r="U2" t="s">
        <v>26</v>
      </c>
      <c r="V2">
        <f>SUM(S1:S5)</f>
        <v>7340</v>
      </c>
      <c r="X2" t="s">
        <v>392</v>
      </c>
      <c r="Y2">
        <f>SUM(S2:S3)</f>
        <v>3061</v>
      </c>
    </row>
    <row r="3" spans="1:25" x14ac:dyDescent="0.4">
      <c r="B3" s="2" t="s">
        <v>5</v>
      </c>
      <c r="C3" s="2">
        <v>6</v>
      </c>
      <c r="F3">
        <f>SUM(H1:H9)</f>
        <v>30</v>
      </c>
      <c r="G3" s="2" t="s">
        <v>5</v>
      </c>
      <c r="H3" s="2">
        <v>20</v>
      </c>
      <c r="K3">
        <f>SUM(M1:M10)</f>
        <v>312</v>
      </c>
      <c r="L3" s="2" t="s">
        <v>5</v>
      </c>
      <c r="M3" s="2">
        <v>66</v>
      </c>
      <c r="O3">
        <f>SUM(O1:O2)</f>
        <v>312</v>
      </c>
      <c r="R3" t="s">
        <v>6</v>
      </c>
      <c r="S3">
        <f>SUM(C4,C14,C24,C34,C44,C54,C64,C74,H4,H14,H24,H34,H44,H54,H64,H74,H84,H94,H104,H114,M4,M14,M24,M33,M44,M54,M64)</f>
        <v>1534</v>
      </c>
      <c r="U3" t="s">
        <v>27</v>
      </c>
      <c r="V3">
        <f>SUM(S6:S9)</f>
        <v>1224</v>
      </c>
      <c r="X3" t="s">
        <v>394</v>
      </c>
      <c r="Y3">
        <f>Y2/S10</f>
        <v>0.35742643624474546</v>
      </c>
    </row>
    <row r="4" spans="1:25" x14ac:dyDescent="0.4">
      <c r="B4" s="2" t="s">
        <v>6</v>
      </c>
      <c r="C4" s="2">
        <v>3</v>
      </c>
      <c r="G4" s="2" t="s">
        <v>6</v>
      </c>
      <c r="H4" s="2">
        <v>2</v>
      </c>
      <c r="L4" s="2" t="s">
        <v>6</v>
      </c>
      <c r="M4" s="2">
        <v>38</v>
      </c>
      <c r="R4" t="s">
        <v>7</v>
      </c>
      <c r="S4">
        <f>SUM(C5,C15,C25,C35,C45,C55,C65,C75,H5,H15,H25,H35,H45,H55,H65,H75,H85,H95,H105,H115,M5,M15,M25,M35,M45,M55,M65)</f>
        <v>1895</v>
      </c>
      <c r="U4" t="s">
        <v>28</v>
      </c>
      <c r="V4">
        <f>V3/S10</f>
        <v>0.14292386735170481</v>
      </c>
    </row>
    <row r="5" spans="1:25" x14ac:dyDescent="0.4">
      <c r="B5" s="2" t="s">
        <v>7</v>
      </c>
      <c r="C5" s="2">
        <v>0</v>
      </c>
      <c r="G5" s="2" t="s">
        <v>7</v>
      </c>
      <c r="H5" s="2">
        <v>7</v>
      </c>
      <c r="L5" s="2" t="s">
        <v>7</v>
      </c>
      <c r="M5" s="2">
        <v>77</v>
      </c>
      <c r="R5" t="s">
        <v>8</v>
      </c>
      <c r="S5">
        <f>SUM(C6,C16,C26,C36,C46,C56,C66,C76,H6,H16,H26,H36,H46,H56,H66,H76,H86,H96,H106,H116,M6,M16,M26,M36,M46,M56,M66)</f>
        <v>2323</v>
      </c>
    </row>
    <row r="6" spans="1:25" x14ac:dyDescent="0.4">
      <c r="B6" s="2" t="s">
        <v>8</v>
      </c>
      <c r="C6" s="2">
        <v>0</v>
      </c>
      <c r="G6" s="2" t="s">
        <v>8</v>
      </c>
      <c r="H6" s="2">
        <v>1</v>
      </c>
      <c r="L6" s="2" t="s">
        <v>8</v>
      </c>
      <c r="M6" s="2">
        <v>89</v>
      </c>
      <c r="R6" t="s">
        <v>9</v>
      </c>
      <c r="S6">
        <f>SUM(C7,C17,C27,C37,C47,C57,C67,C77,H7,H17,H27,H37,H47,H57,H67,H77,H87,H97,H107,H117,M7,M17,M27,M37,M47,M57,M67)</f>
        <v>1045</v>
      </c>
    </row>
    <row r="7" spans="1:25" x14ac:dyDescent="0.4">
      <c r="B7" s="2" t="s">
        <v>9</v>
      </c>
      <c r="C7" s="2">
        <v>0</v>
      </c>
      <c r="G7" s="2" t="s">
        <v>9</v>
      </c>
      <c r="H7" s="2">
        <v>0</v>
      </c>
      <c r="L7" s="2" t="s">
        <v>9</v>
      </c>
      <c r="M7" s="2">
        <v>36</v>
      </c>
      <c r="R7" t="s">
        <v>10</v>
      </c>
      <c r="S7">
        <f>SUM(C8,C18,C28,C38,C48,C58,C68,C78,H8,H18,H28,H38,H48,H58,H68,H78,H88,H98,H108,H118,M8,M18,M28,M38,M48,M58,M68)</f>
        <v>129</v>
      </c>
    </row>
    <row r="8" spans="1:25" x14ac:dyDescent="0.4">
      <c r="B8" s="2" t="s">
        <v>10</v>
      </c>
      <c r="C8" s="2">
        <v>0</v>
      </c>
      <c r="G8" s="2" t="s">
        <v>10</v>
      </c>
      <c r="H8" s="2">
        <v>0</v>
      </c>
      <c r="L8" s="2" t="s">
        <v>10</v>
      </c>
      <c r="M8" s="2">
        <v>2</v>
      </c>
      <c r="R8" t="s">
        <v>11</v>
      </c>
      <c r="S8">
        <f>SUM(C9,C19,C29,C39,C49,C59,C69,C79,H9,H19,H29,H39,H49,H59,H69,H79,H89,H99,H109,H119,M9,M19,M29,M39,M49,M59,M69)</f>
        <v>48</v>
      </c>
    </row>
    <row r="9" spans="1:25" x14ac:dyDescent="0.4">
      <c r="B9" s="2" t="s">
        <v>11</v>
      </c>
      <c r="C9" s="2">
        <v>0</v>
      </c>
      <c r="G9" s="2" t="s">
        <v>11</v>
      </c>
      <c r="H9" s="2">
        <v>0</v>
      </c>
      <c r="L9" s="2" t="s">
        <v>11</v>
      </c>
      <c r="M9" s="2">
        <v>1</v>
      </c>
      <c r="R9" t="s">
        <v>12</v>
      </c>
      <c r="S9">
        <f>SUM(C10,H110,H100,H80,H70,H60,H50,M20,M30,M40,M50)</f>
        <v>2</v>
      </c>
    </row>
    <row r="10" spans="1:25" x14ac:dyDescent="0.4">
      <c r="B10" s="2" t="s">
        <v>12</v>
      </c>
      <c r="C10" s="2">
        <v>0</v>
      </c>
      <c r="G10" s="2" t="s">
        <v>12</v>
      </c>
      <c r="H10" s="2">
        <v>0</v>
      </c>
      <c r="L10" s="2" t="s">
        <v>12</v>
      </c>
      <c r="M10" s="2">
        <v>0</v>
      </c>
      <c r="S10">
        <f>SUM(S1:S9)</f>
        <v>8564</v>
      </c>
    </row>
    <row r="11" spans="1:25" x14ac:dyDescent="0.4">
      <c r="A11" s="1">
        <v>201906</v>
      </c>
      <c r="B11" s="2" t="s">
        <v>1</v>
      </c>
      <c r="C11" s="2">
        <v>0</v>
      </c>
      <c r="D11" s="2" t="s">
        <v>2</v>
      </c>
      <c r="E11" s="2">
        <v>6</v>
      </c>
      <c r="F11" s="1">
        <v>202002</v>
      </c>
      <c r="G11" s="2" t="s">
        <v>1</v>
      </c>
      <c r="H11" s="2">
        <v>0</v>
      </c>
      <c r="I11" s="2" t="s">
        <v>2</v>
      </c>
      <c r="J11" s="2">
        <v>13</v>
      </c>
      <c r="K11" s="1">
        <v>202102</v>
      </c>
      <c r="L11" s="2" t="s">
        <v>1</v>
      </c>
      <c r="M11" s="2">
        <v>0</v>
      </c>
      <c r="N11" s="2" t="s">
        <v>2</v>
      </c>
      <c r="O11" s="2">
        <v>339</v>
      </c>
    </row>
    <row r="12" spans="1:25" x14ac:dyDescent="0.4">
      <c r="A12">
        <v>12</v>
      </c>
      <c r="B12" s="2" t="s">
        <v>3</v>
      </c>
      <c r="C12" s="2">
        <v>0</v>
      </c>
      <c r="D12" s="2" t="s">
        <v>4</v>
      </c>
      <c r="E12" s="2">
        <v>6</v>
      </c>
      <c r="F12">
        <v>27</v>
      </c>
      <c r="G12" s="2" t="s">
        <v>3</v>
      </c>
      <c r="H12" s="2">
        <v>0</v>
      </c>
      <c r="I12" s="2" t="s">
        <v>4</v>
      </c>
      <c r="J12" s="2">
        <v>14</v>
      </c>
      <c r="K12">
        <v>745</v>
      </c>
      <c r="L12" s="2" t="s">
        <v>3</v>
      </c>
      <c r="M12" s="2">
        <v>5</v>
      </c>
      <c r="N12" s="2" t="s">
        <v>4</v>
      </c>
      <c r="O12" s="2">
        <v>406</v>
      </c>
    </row>
    <row r="13" spans="1:25" x14ac:dyDescent="0.4">
      <c r="A13">
        <f>SUM(C11:C19)</f>
        <v>12</v>
      </c>
      <c r="B13" s="2" t="s">
        <v>5</v>
      </c>
      <c r="C13" s="2">
        <v>8</v>
      </c>
      <c r="F13">
        <f>SUM(H11:H19)</f>
        <v>27</v>
      </c>
      <c r="G13" s="2" t="s">
        <v>5</v>
      </c>
      <c r="H13" s="2">
        <v>15</v>
      </c>
      <c r="K13">
        <f>SUM(M11:M20)</f>
        <v>745</v>
      </c>
      <c r="L13" s="2" t="s">
        <v>5</v>
      </c>
      <c r="M13" s="2">
        <v>139</v>
      </c>
      <c r="O13">
        <f>SUM(O11:O12)</f>
        <v>745</v>
      </c>
    </row>
    <row r="14" spans="1:25" x14ac:dyDescent="0.4">
      <c r="B14" s="2" t="s">
        <v>6</v>
      </c>
      <c r="C14" s="2">
        <v>4</v>
      </c>
      <c r="G14" s="2" t="s">
        <v>6</v>
      </c>
      <c r="H14" s="2">
        <v>2</v>
      </c>
      <c r="L14" s="2" t="s">
        <v>6</v>
      </c>
      <c r="M14" s="2">
        <v>115</v>
      </c>
    </row>
    <row r="15" spans="1:25" x14ac:dyDescent="0.4">
      <c r="B15" s="2" t="s">
        <v>7</v>
      </c>
      <c r="C15" s="2">
        <v>0</v>
      </c>
      <c r="G15" s="2" t="s">
        <v>7</v>
      </c>
      <c r="H15" s="2">
        <v>8</v>
      </c>
      <c r="L15" s="2" t="s">
        <v>7</v>
      </c>
      <c r="M15" s="2">
        <v>159</v>
      </c>
    </row>
    <row r="16" spans="1:25" x14ac:dyDescent="0.4">
      <c r="B16" s="2" t="s">
        <v>8</v>
      </c>
      <c r="C16" s="2">
        <v>0</v>
      </c>
      <c r="G16" s="2" t="s">
        <v>8</v>
      </c>
      <c r="H16" s="2">
        <v>2</v>
      </c>
      <c r="L16" s="2" t="s">
        <v>8</v>
      </c>
      <c r="M16" s="2">
        <v>199</v>
      </c>
    </row>
    <row r="17" spans="1:15" x14ac:dyDescent="0.4">
      <c r="B17" s="2" t="s">
        <v>9</v>
      </c>
      <c r="C17" s="2">
        <v>0</v>
      </c>
      <c r="G17" s="2" t="s">
        <v>9</v>
      </c>
      <c r="H17" s="2">
        <v>0</v>
      </c>
      <c r="L17" s="2" t="s">
        <v>9</v>
      </c>
      <c r="M17" s="2">
        <v>109</v>
      </c>
    </row>
    <row r="18" spans="1:15" x14ac:dyDescent="0.4">
      <c r="B18" s="2" t="s">
        <v>10</v>
      </c>
      <c r="C18" s="2">
        <v>0</v>
      </c>
      <c r="G18" s="2" t="s">
        <v>10</v>
      </c>
      <c r="H18" s="2">
        <v>0</v>
      </c>
      <c r="L18" s="2" t="s">
        <v>10</v>
      </c>
      <c r="M18" s="2">
        <v>14</v>
      </c>
    </row>
    <row r="19" spans="1:15" x14ac:dyDescent="0.4">
      <c r="B19" s="2" t="s">
        <v>11</v>
      </c>
      <c r="C19" s="2">
        <v>0</v>
      </c>
      <c r="G19" s="2" t="s">
        <v>11</v>
      </c>
      <c r="H19" s="2">
        <v>0</v>
      </c>
      <c r="L19" s="2" t="s">
        <v>11</v>
      </c>
      <c r="M19" s="2">
        <v>5</v>
      </c>
    </row>
    <row r="20" spans="1:15" x14ac:dyDescent="0.4">
      <c r="B20" s="2" t="s">
        <v>12</v>
      </c>
      <c r="C20" s="2">
        <v>0</v>
      </c>
      <c r="G20" s="2" t="s">
        <v>12</v>
      </c>
      <c r="H20" s="2">
        <v>0</v>
      </c>
      <c r="L20" s="2" t="s">
        <v>12</v>
      </c>
      <c r="M20" s="2">
        <v>0</v>
      </c>
    </row>
    <row r="21" spans="1:15" x14ac:dyDescent="0.4">
      <c r="A21" s="1">
        <v>201907</v>
      </c>
      <c r="B21" s="2" t="s">
        <v>1</v>
      </c>
      <c r="C21" s="2">
        <v>0</v>
      </c>
      <c r="D21" s="2" t="s">
        <v>2</v>
      </c>
      <c r="E21" s="2">
        <v>6</v>
      </c>
      <c r="F21" s="1">
        <v>202003</v>
      </c>
      <c r="G21" s="2" t="s">
        <v>1</v>
      </c>
      <c r="H21" s="2">
        <v>0</v>
      </c>
      <c r="I21" s="2" t="s">
        <v>2</v>
      </c>
      <c r="J21" s="2">
        <v>19</v>
      </c>
      <c r="K21" s="1">
        <v>202103</v>
      </c>
      <c r="L21" s="2" t="s">
        <v>1</v>
      </c>
      <c r="M21" s="2">
        <v>0</v>
      </c>
      <c r="N21" s="2" t="s">
        <v>2</v>
      </c>
      <c r="O21" s="2">
        <v>348</v>
      </c>
    </row>
    <row r="22" spans="1:15" x14ac:dyDescent="0.4">
      <c r="A22">
        <v>12</v>
      </c>
      <c r="B22" s="2" t="s">
        <v>3</v>
      </c>
      <c r="C22" s="2">
        <v>0</v>
      </c>
      <c r="D22" s="2" t="s">
        <v>4</v>
      </c>
      <c r="E22" s="2">
        <v>6</v>
      </c>
      <c r="F22">
        <v>35</v>
      </c>
      <c r="G22" s="2" t="s">
        <v>3</v>
      </c>
      <c r="H22" s="2">
        <v>0</v>
      </c>
      <c r="I22" s="2" t="s">
        <v>4</v>
      </c>
      <c r="J22" s="2">
        <v>16</v>
      </c>
      <c r="K22">
        <v>756</v>
      </c>
      <c r="L22" s="2" t="s">
        <v>3</v>
      </c>
      <c r="M22" s="2">
        <v>10</v>
      </c>
      <c r="N22" s="2" t="s">
        <v>4</v>
      </c>
      <c r="O22" s="2">
        <v>408</v>
      </c>
    </row>
    <row r="23" spans="1:15" x14ac:dyDescent="0.4">
      <c r="B23" s="2" t="s">
        <v>5</v>
      </c>
      <c r="C23" s="2">
        <v>8</v>
      </c>
      <c r="F23">
        <f>SUM(H21:H29)</f>
        <v>35</v>
      </c>
      <c r="G23" s="2" t="s">
        <v>5</v>
      </c>
      <c r="H23" s="2">
        <v>15</v>
      </c>
      <c r="J23">
        <f>SUM(J21,J22)</f>
        <v>35</v>
      </c>
      <c r="K23">
        <f>SUM(M21:M30)</f>
        <v>756</v>
      </c>
      <c r="L23" s="2" t="s">
        <v>5</v>
      </c>
      <c r="M23" s="2">
        <v>136</v>
      </c>
      <c r="O23">
        <f>SUM(O21:O22)</f>
        <v>756</v>
      </c>
    </row>
    <row r="24" spans="1:15" x14ac:dyDescent="0.4">
      <c r="B24" s="2" t="s">
        <v>6</v>
      </c>
      <c r="C24" s="2">
        <v>3</v>
      </c>
      <c r="G24" s="2" t="s">
        <v>6</v>
      </c>
      <c r="H24" s="2">
        <v>5</v>
      </c>
      <c r="L24" s="2" t="s">
        <v>6</v>
      </c>
      <c r="M24" s="2">
        <v>142</v>
      </c>
    </row>
    <row r="25" spans="1:15" x14ac:dyDescent="0.4">
      <c r="B25" s="2" t="s">
        <v>7</v>
      </c>
      <c r="C25" s="2">
        <v>0</v>
      </c>
      <c r="G25" s="2" t="s">
        <v>7</v>
      </c>
      <c r="H25" s="2">
        <v>11</v>
      </c>
      <c r="L25" s="2" t="s">
        <v>7</v>
      </c>
      <c r="M25" s="2">
        <v>158</v>
      </c>
    </row>
    <row r="26" spans="1:15" x14ac:dyDescent="0.4">
      <c r="B26" s="2" t="s">
        <v>8</v>
      </c>
      <c r="C26" s="2">
        <v>1</v>
      </c>
      <c r="G26" s="2" t="s">
        <v>8</v>
      </c>
      <c r="H26" s="2">
        <v>4</v>
      </c>
      <c r="L26" s="2" t="s">
        <v>8</v>
      </c>
      <c r="M26" s="2">
        <v>192</v>
      </c>
    </row>
    <row r="27" spans="1:15" x14ac:dyDescent="0.4">
      <c r="B27" s="2" t="s">
        <v>9</v>
      </c>
      <c r="C27" s="2">
        <v>0</v>
      </c>
      <c r="G27" s="2" t="s">
        <v>9</v>
      </c>
      <c r="H27" s="2">
        <v>0</v>
      </c>
      <c r="L27" s="2" t="s">
        <v>9</v>
      </c>
      <c r="M27" s="2">
        <v>106</v>
      </c>
    </row>
    <row r="28" spans="1:15" x14ac:dyDescent="0.4">
      <c r="B28" s="2" t="s">
        <v>10</v>
      </c>
      <c r="C28" s="2">
        <v>0</v>
      </c>
      <c r="G28" s="2" t="s">
        <v>10</v>
      </c>
      <c r="H28" s="2">
        <v>0</v>
      </c>
      <c r="L28" s="2" t="s">
        <v>10</v>
      </c>
      <c r="M28" s="2">
        <v>8</v>
      </c>
    </row>
    <row r="29" spans="1:15" x14ac:dyDescent="0.4">
      <c r="B29" s="2" t="s">
        <v>11</v>
      </c>
      <c r="C29" s="2">
        <v>0</v>
      </c>
      <c r="G29" s="2" t="s">
        <v>11</v>
      </c>
      <c r="H29" s="2">
        <v>0</v>
      </c>
      <c r="L29" s="2" t="s">
        <v>11</v>
      </c>
      <c r="M29" s="2">
        <v>3</v>
      </c>
    </row>
    <row r="30" spans="1:15" x14ac:dyDescent="0.4">
      <c r="B30" s="2" t="s">
        <v>12</v>
      </c>
      <c r="C30" s="2">
        <v>0</v>
      </c>
      <c r="G30" s="2" t="s">
        <v>12</v>
      </c>
      <c r="H30" s="2">
        <v>0</v>
      </c>
      <c r="L30" s="2" t="s">
        <v>12</v>
      </c>
      <c r="M30" s="2">
        <v>1</v>
      </c>
    </row>
    <row r="31" spans="1:15" x14ac:dyDescent="0.4">
      <c r="A31" s="1">
        <v>201908</v>
      </c>
      <c r="B31" s="2" t="s">
        <v>1</v>
      </c>
      <c r="C31" s="2">
        <v>0</v>
      </c>
      <c r="D31" s="2" t="s">
        <v>2</v>
      </c>
      <c r="E31" s="2">
        <v>8</v>
      </c>
      <c r="F31" s="1">
        <v>202004</v>
      </c>
      <c r="G31" s="2" t="s">
        <v>1</v>
      </c>
      <c r="H31" s="2">
        <v>0</v>
      </c>
      <c r="I31" s="2" t="s">
        <v>2</v>
      </c>
      <c r="J31" s="2">
        <v>98</v>
      </c>
      <c r="K31" s="1">
        <v>202104</v>
      </c>
      <c r="L31" s="2" t="s">
        <v>1</v>
      </c>
      <c r="M31" s="2">
        <v>0</v>
      </c>
      <c r="N31" s="2" t="s">
        <v>2</v>
      </c>
      <c r="O31" s="2">
        <v>259</v>
      </c>
    </row>
    <row r="32" spans="1:15" x14ac:dyDescent="0.4">
      <c r="A32">
        <v>13</v>
      </c>
      <c r="B32" s="2" t="s">
        <v>3</v>
      </c>
      <c r="C32" s="2">
        <v>0</v>
      </c>
      <c r="D32" s="2" t="s">
        <v>4</v>
      </c>
      <c r="E32" s="2">
        <v>5</v>
      </c>
      <c r="F32">
        <v>217</v>
      </c>
      <c r="G32" s="2" t="s">
        <v>3</v>
      </c>
      <c r="H32" s="2">
        <v>0</v>
      </c>
      <c r="I32" s="2" t="s">
        <v>4</v>
      </c>
      <c r="J32" s="2">
        <v>119</v>
      </c>
      <c r="K32">
        <v>646</v>
      </c>
      <c r="L32" s="2" t="s">
        <v>3</v>
      </c>
      <c r="M32" s="2">
        <v>6</v>
      </c>
      <c r="N32" s="2" t="s">
        <v>4</v>
      </c>
      <c r="O32" s="2">
        <v>387</v>
      </c>
    </row>
    <row r="33" spans="1:15" x14ac:dyDescent="0.4">
      <c r="B33" s="2" t="s">
        <v>5</v>
      </c>
      <c r="C33" s="2">
        <v>10</v>
      </c>
      <c r="F33">
        <f>SUM(H31:H40)</f>
        <v>217</v>
      </c>
      <c r="G33" s="2" t="s">
        <v>5</v>
      </c>
      <c r="H33" s="2">
        <v>54</v>
      </c>
      <c r="J33">
        <f>SUM(J31,J32)</f>
        <v>217</v>
      </c>
      <c r="K33">
        <f>SUM(M31:M40)</f>
        <v>646</v>
      </c>
      <c r="L33" s="2" t="s">
        <v>5</v>
      </c>
      <c r="M33" s="2">
        <v>152</v>
      </c>
      <c r="O33">
        <f>SUM(O31:O32)</f>
        <v>646</v>
      </c>
    </row>
    <row r="34" spans="1:15" x14ac:dyDescent="0.4">
      <c r="B34" s="2" t="s">
        <v>6</v>
      </c>
      <c r="C34" s="2">
        <v>2</v>
      </c>
      <c r="G34" s="2" t="s">
        <v>6</v>
      </c>
      <c r="H34" s="2">
        <v>50</v>
      </c>
      <c r="L34" s="2" t="s">
        <v>6</v>
      </c>
      <c r="M34" s="2">
        <v>151</v>
      </c>
    </row>
    <row r="35" spans="1:15" x14ac:dyDescent="0.4">
      <c r="B35" s="2" t="s">
        <v>7</v>
      </c>
      <c r="C35" s="2">
        <v>0</v>
      </c>
      <c r="G35" s="2" t="s">
        <v>7</v>
      </c>
      <c r="H35" s="2">
        <v>48</v>
      </c>
      <c r="L35" s="2" t="s">
        <v>7</v>
      </c>
      <c r="M35" s="2">
        <v>117</v>
      </c>
    </row>
    <row r="36" spans="1:15" x14ac:dyDescent="0.4">
      <c r="B36" s="2" t="s">
        <v>8</v>
      </c>
      <c r="C36" s="2">
        <v>1</v>
      </c>
      <c r="G36" s="2" t="s">
        <v>8</v>
      </c>
      <c r="H36" s="2">
        <v>48</v>
      </c>
      <c r="L36" s="2" t="s">
        <v>8</v>
      </c>
      <c r="M36" s="2">
        <v>137</v>
      </c>
    </row>
    <row r="37" spans="1:15" x14ac:dyDescent="0.4">
      <c r="B37" s="2" t="s">
        <v>9</v>
      </c>
      <c r="C37" s="2">
        <v>0</v>
      </c>
      <c r="G37" s="2" t="s">
        <v>9</v>
      </c>
      <c r="H37" s="2">
        <v>17</v>
      </c>
      <c r="L37" s="2" t="s">
        <v>9</v>
      </c>
      <c r="M37" s="2">
        <v>68</v>
      </c>
    </row>
    <row r="38" spans="1:15" x14ac:dyDescent="0.4">
      <c r="B38" s="2" t="s">
        <v>10</v>
      </c>
      <c r="C38" s="2">
        <v>0</v>
      </c>
      <c r="G38" s="2" t="s">
        <v>10</v>
      </c>
      <c r="H38" s="2">
        <v>0</v>
      </c>
      <c r="L38" s="2" t="s">
        <v>10</v>
      </c>
      <c r="M38" s="2">
        <v>6</v>
      </c>
    </row>
    <row r="39" spans="1:15" x14ac:dyDescent="0.4">
      <c r="B39" s="2" t="s">
        <v>11</v>
      </c>
      <c r="C39" s="2">
        <v>0</v>
      </c>
      <c r="G39" s="2" t="s">
        <v>11</v>
      </c>
      <c r="H39" s="2">
        <v>0</v>
      </c>
      <c r="L39" s="2" t="s">
        <v>11</v>
      </c>
      <c r="M39" s="2">
        <v>8</v>
      </c>
    </row>
    <row r="40" spans="1:15" x14ac:dyDescent="0.4">
      <c r="B40" s="2" t="s">
        <v>12</v>
      </c>
      <c r="C40" s="2">
        <v>0</v>
      </c>
      <c r="G40" s="2" t="s">
        <v>12</v>
      </c>
      <c r="H40" s="2">
        <v>0</v>
      </c>
      <c r="L40" s="2" t="s">
        <v>12</v>
      </c>
      <c r="M40" s="2">
        <v>1</v>
      </c>
    </row>
    <row r="41" spans="1:15" x14ac:dyDescent="0.4">
      <c r="A41" s="1">
        <v>201909</v>
      </c>
      <c r="B41" s="2" t="s">
        <v>1</v>
      </c>
      <c r="C41" s="2">
        <v>0</v>
      </c>
      <c r="D41" s="2" t="s">
        <v>2</v>
      </c>
      <c r="E41" s="2">
        <v>6</v>
      </c>
      <c r="F41" s="1">
        <v>202005</v>
      </c>
      <c r="G41" s="2" t="s">
        <v>1</v>
      </c>
      <c r="H41" s="2">
        <v>0</v>
      </c>
      <c r="I41" s="2" t="s">
        <v>2</v>
      </c>
      <c r="J41" s="2">
        <f>479+50</f>
        <v>529</v>
      </c>
      <c r="K41" s="1">
        <v>202105</v>
      </c>
      <c r="L41" s="2" t="s">
        <v>1</v>
      </c>
      <c r="M41" s="2">
        <v>0</v>
      </c>
      <c r="N41" s="2" t="s">
        <v>2</v>
      </c>
      <c r="O41" s="2">
        <v>196</v>
      </c>
    </row>
    <row r="42" spans="1:15" x14ac:dyDescent="0.4">
      <c r="A42">
        <v>11</v>
      </c>
      <c r="B42" s="2" t="s">
        <v>3</v>
      </c>
      <c r="C42" s="2">
        <v>0</v>
      </c>
      <c r="D42" s="2" t="s">
        <v>4</v>
      </c>
      <c r="E42" s="2">
        <v>5</v>
      </c>
      <c r="F42">
        <v>1121</v>
      </c>
      <c r="G42" s="2" t="s">
        <v>3</v>
      </c>
      <c r="H42" s="2">
        <v>3</v>
      </c>
      <c r="I42" s="2" t="s">
        <v>4</v>
      </c>
      <c r="J42" s="2">
        <f>521 + 71</f>
        <v>592</v>
      </c>
      <c r="K42">
        <v>481</v>
      </c>
      <c r="L42" s="2" t="s">
        <v>3</v>
      </c>
      <c r="M42" s="2">
        <v>3</v>
      </c>
      <c r="N42" s="2" t="s">
        <v>4</v>
      </c>
      <c r="O42" s="2">
        <v>285</v>
      </c>
    </row>
    <row r="43" spans="1:15" x14ac:dyDescent="0.4">
      <c r="A43">
        <f>SUM(C41:C49)</f>
        <v>11</v>
      </c>
      <c r="B43" s="2" t="s">
        <v>5</v>
      </c>
      <c r="C43" s="2">
        <v>10</v>
      </c>
      <c r="F43">
        <f>SUM(H41:H50)</f>
        <v>1121</v>
      </c>
      <c r="G43" s="2" t="s">
        <v>5</v>
      </c>
      <c r="H43" s="2">
        <f>133 + 14</f>
        <v>147</v>
      </c>
      <c r="J43">
        <f>SUM(J41,J42)</f>
        <v>1121</v>
      </c>
      <c r="K43">
        <f>SUM(M41:M50)</f>
        <v>481</v>
      </c>
      <c r="L43" s="2" t="s">
        <v>5</v>
      </c>
      <c r="M43" s="2">
        <v>125</v>
      </c>
      <c r="O43">
        <f>SUM(O41:O42)</f>
        <v>481</v>
      </c>
    </row>
    <row r="44" spans="1:15" x14ac:dyDescent="0.4">
      <c r="B44" s="2" t="s">
        <v>6</v>
      </c>
      <c r="C44" s="2">
        <v>0</v>
      </c>
      <c r="G44" s="2" t="s">
        <v>6</v>
      </c>
      <c r="H44" s="2">
        <f>169+35</f>
        <v>204</v>
      </c>
      <c r="L44" s="2" t="s">
        <v>6</v>
      </c>
      <c r="M44" s="2">
        <v>107</v>
      </c>
    </row>
    <row r="45" spans="1:15" x14ac:dyDescent="0.4">
      <c r="B45" s="2" t="s">
        <v>7</v>
      </c>
      <c r="C45" s="2">
        <v>0</v>
      </c>
      <c r="G45" s="2" t="s">
        <v>7</v>
      </c>
      <c r="H45" s="2">
        <f>232 + 19</f>
        <v>251</v>
      </c>
      <c r="L45" s="2" t="s">
        <v>7</v>
      </c>
      <c r="M45" s="2">
        <v>97</v>
      </c>
    </row>
    <row r="46" spans="1:15" x14ac:dyDescent="0.4">
      <c r="B46" s="2" t="s">
        <v>8</v>
      </c>
      <c r="C46" s="2">
        <v>1</v>
      </c>
      <c r="G46" s="2" t="s">
        <v>8</v>
      </c>
      <c r="H46" s="2">
        <f>300+31</f>
        <v>331</v>
      </c>
      <c r="L46" s="2" t="s">
        <v>8</v>
      </c>
      <c r="M46" s="2">
        <v>98</v>
      </c>
    </row>
    <row r="47" spans="1:15" x14ac:dyDescent="0.4">
      <c r="B47" s="2" t="s">
        <v>9</v>
      </c>
      <c r="C47" s="2">
        <v>0</v>
      </c>
      <c r="G47" s="2" t="s">
        <v>9</v>
      </c>
      <c r="H47" s="2">
        <f>136+18</f>
        <v>154</v>
      </c>
      <c r="L47" s="2" t="s">
        <v>9</v>
      </c>
      <c r="M47" s="2">
        <v>45</v>
      </c>
    </row>
    <row r="48" spans="1:15" x14ac:dyDescent="0.4">
      <c r="B48" s="2" t="s">
        <v>10</v>
      </c>
      <c r="C48" s="2">
        <v>0</v>
      </c>
      <c r="G48" s="2" t="s">
        <v>10</v>
      </c>
      <c r="H48" s="2">
        <f>21 + 3</f>
        <v>24</v>
      </c>
      <c r="L48" s="2" t="s">
        <v>10</v>
      </c>
      <c r="M48" s="2">
        <v>5</v>
      </c>
    </row>
    <row r="49" spans="1:15" x14ac:dyDescent="0.4">
      <c r="B49" s="2" t="s">
        <v>11</v>
      </c>
      <c r="C49" s="2">
        <v>0</v>
      </c>
      <c r="G49" s="2" t="s">
        <v>11</v>
      </c>
      <c r="H49" s="2">
        <v>7</v>
      </c>
      <c r="L49" s="2" t="s">
        <v>11</v>
      </c>
      <c r="M49" s="2">
        <v>1</v>
      </c>
    </row>
    <row r="50" spans="1:15" x14ac:dyDescent="0.4">
      <c r="B50" s="2" t="s">
        <v>12</v>
      </c>
      <c r="C50" s="2">
        <v>0</v>
      </c>
      <c r="G50" s="2" t="s">
        <v>12</v>
      </c>
      <c r="H50" s="2">
        <v>0</v>
      </c>
      <c r="L50" s="2" t="s">
        <v>12</v>
      </c>
      <c r="M50" s="2">
        <v>0</v>
      </c>
    </row>
    <row r="51" spans="1:15" x14ac:dyDescent="0.4">
      <c r="A51" s="1">
        <v>201910</v>
      </c>
      <c r="B51" s="2" t="s">
        <v>1</v>
      </c>
      <c r="C51" s="2">
        <v>0</v>
      </c>
      <c r="D51" s="2" t="s">
        <v>2</v>
      </c>
      <c r="E51" s="2">
        <v>10</v>
      </c>
      <c r="F51" s="1">
        <v>202006</v>
      </c>
      <c r="G51" s="2" t="s">
        <v>1</v>
      </c>
      <c r="H51" s="2">
        <v>0</v>
      </c>
      <c r="I51" s="2" t="s">
        <v>2</v>
      </c>
      <c r="J51" s="2">
        <v>530</v>
      </c>
      <c r="K51" s="1">
        <v>202106</v>
      </c>
      <c r="L51" s="2" t="s">
        <v>1</v>
      </c>
      <c r="M51" s="2">
        <v>0</v>
      </c>
      <c r="N51" s="2" t="s">
        <v>2</v>
      </c>
      <c r="O51" s="2">
        <v>182</v>
      </c>
    </row>
    <row r="52" spans="1:15" x14ac:dyDescent="0.4">
      <c r="A52">
        <v>18</v>
      </c>
      <c r="B52" s="2" t="s">
        <v>3</v>
      </c>
      <c r="C52" s="2">
        <v>0</v>
      </c>
      <c r="D52" s="2" t="s">
        <v>4</v>
      </c>
      <c r="E52" s="2">
        <v>8</v>
      </c>
      <c r="F52">
        <v>1126</v>
      </c>
      <c r="G52" s="2" t="s">
        <v>3</v>
      </c>
      <c r="H52" s="2">
        <v>3</v>
      </c>
      <c r="I52" s="2" t="s">
        <v>4</v>
      </c>
      <c r="J52" s="2">
        <v>596</v>
      </c>
      <c r="K52">
        <v>405</v>
      </c>
      <c r="L52" s="2" t="s">
        <v>3</v>
      </c>
      <c r="M52" s="2">
        <v>5</v>
      </c>
      <c r="N52" s="2" t="s">
        <v>4</v>
      </c>
      <c r="O52" s="2">
        <v>223</v>
      </c>
    </row>
    <row r="53" spans="1:15" x14ac:dyDescent="0.4">
      <c r="A53">
        <f>SUM(C51:C59)</f>
        <v>18</v>
      </c>
      <c r="B53" s="2" t="s">
        <v>5</v>
      </c>
      <c r="C53" s="2">
        <v>16</v>
      </c>
      <c r="F53">
        <f>SUM(H51:H60)</f>
        <v>1126</v>
      </c>
      <c r="G53" s="2" t="s">
        <v>5</v>
      </c>
      <c r="H53" s="2">
        <v>133</v>
      </c>
      <c r="J53">
        <f>SUM(J51:J52)</f>
        <v>1126</v>
      </c>
      <c r="K53">
        <f>SUM(M51:M60)</f>
        <v>405</v>
      </c>
      <c r="L53" s="2" t="s">
        <v>5</v>
      </c>
      <c r="M53" s="2">
        <v>85</v>
      </c>
      <c r="O53">
        <f>SUM(O51:O52)</f>
        <v>405</v>
      </c>
    </row>
    <row r="54" spans="1:15" x14ac:dyDescent="0.4">
      <c r="B54" s="2" t="s">
        <v>6</v>
      </c>
      <c r="C54" s="2">
        <v>1</v>
      </c>
      <c r="G54" s="2" t="s">
        <v>6</v>
      </c>
      <c r="H54" s="2">
        <v>210</v>
      </c>
      <c r="L54" s="2" t="s">
        <v>6</v>
      </c>
      <c r="M54" s="2">
        <v>80</v>
      </c>
    </row>
    <row r="55" spans="1:15" x14ac:dyDescent="0.4">
      <c r="B55" s="2" t="s">
        <v>7</v>
      </c>
      <c r="C55" s="2">
        <v>0</v>
      </c>
      <c r="G55" s="2" t="s">
        <v>7</v>
      </c>
      <c r="H55" s="2">
        <v>259</v>
      </c>
      <c r="L55" s="2" t="s">
        <v>7</v>
      </c>
      <c r="M55" s="2">
        <v>83</v>
      </c>
    </row>
    <row r="56" spans="1:15" x14ac:dyDescent="0.4">
      <c r="B56" s="2" t="s">
        <v>8</v>
      </c>
      <c r="C56" s="2">
        <v>1</v>
      </c>
      <c r="G56" s="2" t="s">
        <v>8</v>
      </c>
      <c r="H56" s="2">
        <v>331</v>
      </c>
      <c r="L56" s="2" t="s">
        <v>8</v>
      </c>
      <c r="M56" s="2">
        <v>92</v>
      </c>
    </row>
    <row r="57" spans="1:15" x14ac:dyDescent="0.4">
      <c r="B57" s="2" t="s">
        <v>9</v>
      </c>
      <c r="C57" s="2">
        <v>0</v>
      </c>
      <c r="G57" s="2" t="s">
        <v>9</v>
      </c>
      <c r="H57" s="2">
        <v>152</v>
      </c>
      <c r="L57" s="2" t="s">
        <v>9</v>
      </c>
      <c r="M57" s="2">
        <v>52</v>
      </c>
    </row>
    <row r="58" spans="1:15" x14ac:dyDescent="0.4">
      <c r="B58" s="2" t="s">
        <v>10</v>
      </c>
      <c r="C58" s="2">
        <v>0</v>
      </c>
      <c r="G58" s="2" t="s">
        <v>10</v>
      </c>
      <c r="H58" s="2">
        <v>30</v>
      </c>
      <c r="L58" s="2" t="s">
        <v>10</v>
      </c>
      <c r="M58" s="2">
        <v>6</v>
      </c>
    </row>
    <row r="59" spans="1:15" x14ac:dyDescent="0.4">
      <c r="B59" s="2" t="s">
        <v>11</v>
      </c>
      <c r="C59" s="2">
        <v>0</v>
      </c>
      <c r="G59" s="2" t="s">
        <v>11</v>
      </c>
      <c r="H59" s="2">
        <v>8</v>
      </c>
      <c r="L59" s="2" t="s">
        <v>11</v>
      </c>
      <c r="M59" s="2">
        <v>2</v>
      </c>
    </row>
    <row r="60" spans="1:15" x14ac:dyDescent="0.4">
      <c r="B60" s="2" t="s">
        <v>12</v>
      </c>
      <c r="C60" s="2">
        <v>0</v>
      </c>
      <c r="G60" s="2" t="s">
        <v>12</v>
      </c>
      <c r="H60" s="2">
        <v>0</v>
      </c>
      <c r="L60" s="2" t="s">
        <v>12</v>
      </c>
      <c r="M60" s="2">
        <v>0</v>
      </c>
    </row>
    <row r="61" spans="1:15" x14ac:dyDescent="0.4">
      <c r="A61" s="1">
        <v>201911</v>
      </c>
      <c r="B61" s="2" t="s">
        <v>1</v>
      </c>
      <c r="C61" s="2">
        <v>0</v>
      </c>
      <c r="D61" s="2" t="s">
        <v>2</v>
      </c>
      <c r="E61" s="2">
        <v>13</v>
      </c>
      <c r="F61" s="1">
        <v>202007</v>
      </c>
      <c r="G61" s="2" t="s">
        <v>1</v>
      </c>
      <c r="H61" s="2">
        <v>0</v>
      </c>
      <c r="I61" s="2" t="s">
        <v>2</v>
      </c>
      <c r="J61" s="2">
        <v>339</v>
      </c>
      <c r="K61" s="1">
        <v>202107</v>
      </c>
      <c r="L61" s="2" t="s">
        <v>1</v>
      </c>
      <c r="M61" s="2">
        <v>0</v>
      </c>
      <c r="N61" s="2" t="s">
        <v>2</v>
      </c>
      <c r="O61" s="2">
        <v>145</v>
      </c>
    </row>
    <row r="62" spans="1:15" x14ac:dyDescent="0.4">
      <c r="A62">
        <v>19</v>
      </c>
      <c r="B62" s="2" t="s">
        <v>3</v>
      </c>
      <c r="C62" s="2">
        <v>0</v>
      </c>
      <c r="D62" s="2" t="s">
        <v>4</v>
      </c>
      <c r="E62" s="2">
        <v>6</v>
      </c>
      <c r="F62">
        <v>699</v>
      </c>
      <c r="G62" s="2" t="s">
        <v>3</v>
      </c>
      <c r="H62" s="2">
        <v>4</v>
      </c>
      <c r="I62" s="2" t="s">
        <v>4</v>
      </c>
      <c r="J62" s="2">
        <v>360</v>
      </c>
      <c r="K62">
        <v>305</v>
      </c>
      <c r="L62" s="2" t="s">
        <v>3</v>
      </c>
      <c r="M62" s="2">
        <v>4</v>
      </c>
      <c r="N62" s="2" t="s">
        <v>4</v>
      </c>
      <c r="O62" s="2">
        <v>160</v>
      </c>
    </row>
    <row r="63" spans="1:15" x14ac:dyDescent="0.4">
      <c r="A63">
        <f>SUM(C61:C69)</f>
        <v>19</v>
      </c>
      <c r="B63" s="2" t="s">
        <v>5</v>
      </c>
      <c r="C63" s="2">
        <v>16</v>
      </c>
      <c r="F63">
        <f>SUM(H61:H70)</f>
        <v>699</v>
      </c>
      <c r="G63" s="2" t="s">
        <v>5</v>
      </c>
      <c r="H63" s="2">
        <v>101</v>
      </c>
      <c r="J63">
        <f>SUM(J61:J62)</f>
        <v>699</v>
      </c>
      <c r="K63">
        <f>SUM(M61:M70)</f>
        <v>305</v>
      </c>
      <c r="L63" s="2" t="s">
        <v>5</v>
      </c>
      <c r="M63" s="2">
        <v>51</v>
      </c>
      <c r="O63">
        <f>SUM(O61:O62)</f>
        <v>305</v>
      </c>
    </row>
    <row r="64" spans="1:15" x14ac:dyDescent="0.4">
      <c r="B64" s="2" t="s">
        <v>6</v>
      </c>
      <c r="C64" s="2">
        <v>3</v>
      </c>
      <c r="G64" s="2" t="s">
        <v>6</v>
      </c>
      <c r="H64" s="2">
        <v>125</v>
      </c>
      <c r="L64" s="2" t="s">
        <v>6</v>
      </c>
      <c r="M64" s="2">
        <v>45</v>
      </c>
    </row>
    <row r="65" spans="1:13" x14ac:dyDescent="0.4">
      <c r="B65" s="2" t="s">
        <v>7</v>
      </c>
      <c r="C65" s="2">
        <v>0</v>
      </c>
      <c r="G65" s="2" t="s">
        <v>7</v>
      </c>
      <c r="H65" s="2">
        <v>152</v>
      </c>
      <c r="L65" s="2" t="s">
        <v>7</v>
      </c>
      <c r="M65" s="2">
        <v>80</v>
      </c>
    </row>
    <row r="66" spans="1:13" x14ac:dyDescent="0.4">
      <c r="B66" s="2" t="s">
        <v>8</v>
      </c>
      <c r="C66" s="2">
        <v>0</v>
      </c>
      <c r="G66" s="2" t="s">
        <v>8</v>
      </c>
      <c r="H66" s="2">
        <v>196</v>
      </c>
      <c r="L66" s="2" t="s">
        <v>8</v>
      </c>
      <c r="M66" s="2">
        <v>80</v>
      </c>
    </row>
    <row r="67" spans="1:13" x14ac:dyDescent="0.4">
      <c r="B67" s="2" t="s">
        <v>9</v>
      </c>
      <c r="C67" s="2">
        <v>0</v>
      </c>
      <c r="G67" s="2" t="s">
        <v>9</v>
      </c>
      <c r="H67" s="2">
        <v>94</v>
      </c>
      <c r="L67" s="2" t="s">
        <v>9</v>
      </c>
      <c r="M67" s="2">
        <v>42</v>
      </c>
    </row>
    <row r="68" spans="1:13" x14ac:dyDescent="0.4">
      <c r="B68" s="2" t="s">
        <v>10</v>
      </c>
      <c r="C68" s="2">
        <v>0</v>
      </c>
      <c r="G68" s="2" t="s">
        <v>10</v>
      </c>
      <c r="H68" s="2">
        <v>21</v>
      </c>
      <c r="L68" s="2" t="s">
        <v>10</v>
      </c>
      <c r="M68" s="2">
        <v>3</v>
      </c>
    </row>
    <row r="69" spans="1:13" x14ac:dyDescent="0.4">
      <c r="B69" s="2" t="s">
        <v>11</v>
      </c>
      <c r="C69" s="2">
        <v>0</v>
      </c>
      <c r="G69" s="2" t="s">
        <v>11</v>
      </c>
      <c r="H69" s="2">
        <v>6</v>
      </c>
      <c r="L69" s="2" t="s">
        <v>11</v>
      </c>
      <c r="M69" s="2">
        <v>0</v>
      </c>
    </row>
    <row r="70" spans="1:13" x14ac:dyDescent="0.4">
      <c r="B70" s="2" t="s">
        <v>12</v>
      </c>
      <c r="C70" s="2">
        <v>0</v>
      </c>
      <c r="G70" s="2" t="s">
        <v>12</v>
      </c>
      <c r="H70" s="2">
        <v>0</v>
      </c>
      <c r="L70" s="2" t="s">
        <v>12</v>
      </c>
      <c r="M70" s="2">
        <v>0</v>
      </c>
    </row>
    <row r="71" spans="1:13" x14ac:dyDescent="0.4">
      <c r="A71" s="1">
        <v>201912</v>
      </c>
      <c r="B71" s="2" t="s">
        <v>1</v>
      </c>
      <c r="C71" s="2">
        <v>0</v>
      </c>
      <c r="D71" s="2" t="s">
        <v>2</v>
      </c>
      <c r="E71" s="2">
        <v>18</v>
      </c>
      <c r="F71" s="1">
        <v>202008</v>
      </c>
      <c r="G71" s="2" t="s">
        <v>1</v>
      </c>
      <c r="H71" s="2">
        <v>0</v>
      </c>
      <c r="I71" s="2" t="s">
        <v>2</v>
      </c>
      <c r="J71" s="2">
        <v>220</v>
      </c>
    </row>
    <row r="72" spans="1:13" x14ac:dyDescent="0.4">
      <c r="A72">
        <v>28</v>
      </c>
      <c r="B72" s="2" t="s">
        <v>3</v>
      </c>
      <c r="C72" s="2">
        <v>0</v>
      </c>
      <c r="D72" s="2" t="s">
        <v>4</v>
      </c>
      <c r="E72" s="2">
        <v>10</v>
      </c>
      <c r="F72">
        <v>429</v>
      </c>
      <c r="G72" s="2" t="s">
        <v>3</v>
      </c>
      <c r="H72" s="2">
        <v>2</v>
      </c>
      <c r="I72" s="2" t="s">
        <v>4</v>
      </c>
      <c r="J72" s="2">
        <v>209</v>
      </c>
    </row>
    <row r="73" spans="1:13" x14ac:dyDescent="0.4">
      <c r="A73">
        <f>SUM(C71:C79)</f>
        <v>28</v>
      </c>
      <c r="B73" s="2" t="s">
        <v>5</v>
      </c>
      <c r="C73" s="2">
        <v>18</v>
      </c>
      <c r="F73">
        <f>SUM(H71:H80)</f>
        <v>429</v>
      </c>
      <c r="G73" s="2" t="s">
        <v>5</v>
      </c>
      <c r="H73" s="2">
        <v>78</v>
      </c>
      <c r="J73">
        <f>SUM(J71:J72)</f>
        <v>429</v>
      </c>
    </row>
    <row r="74" spans="1:13" x14ac:dyDescent="0.4">
      <c r="B74" s="2" t="s">
        <v>6</v>
      </c>
      <c r="C74" s="2">
        <v>3</v>
      </c>
      <c r="G74" s="2" t="s">
        <v>6</v>
      </c>
      <c r="H74" s="2">
        <v>77</v>
      </c>
    </row>
    <row r="75" spans="1:13" x14ac:dyDescent="0.4">
      <c r="B75" s="2" t="s">
        <v>7</v>
      </c>
      <c r="C75" s="2">
        <v>7</v>
      </c>
      <c r="G75" s="2" t="s">
        <v>7</v>
      </c>
      <c r="H75" s="2">
        <v>90</v>
      </c>
    </row>
    <row r="76" spans="1:13" x14ac:dyDescent="0.4">
      <c r="B76" s="2" t="s">
        <v>8</v>
      </c>
      <c r="C76" s="2">
        <v>0</v>
      </c>
      <c r="G76" s="2" t="s">
        <v>8</v>
      </c>
      <c r="H76" s="2">
        <v>132</v>
      </c>
    </row>
    <row r="77" spans="1:13" x14ac:dyDescent="0.4">
      <c r="B77" s="2" t="s">
        <v>9</v>
      </c>
      <c r="C77" s="2">
        <v>0</v>
      </c>
      <c r="G77" s="2" t="s">
        <v>9</v>
      </c>
      <c r="H77" s="2">
        <v>42</v>
      </c>
    </row>
    <row r="78" spans="1:13" x14ac:dyDescent="0.4">
      <c r="B78" s="2" t="s">
        <v>10</v>
      </c>
      <c r="C78" s="2">
        <v>0</v>
      </c>
      <c r="G78" s="2" t="s">
        <v>10</v>
      </c>
      <c r="H78" s="2">
        <v>5</v>
      </c>
    </row>
    <row r="79" spans="1:13" x14ac:dyDescent="0.4">
      <c r="B79" s="2" t="s">
        <v>11</v>
      </c>
      <c r="C79" s="2">
        <v>0</v>
      </c>
      <c r="G79" s="2" t="s">
        <v>11</v>
      </c>
      <c r="H79" s="2">
        <v>3</v>
      </c>
    </row>
    <row r="80" spans="1:13" x14ac:dyDescent="0.4">
      <c r="B80" s="2" t="s">
        <v>12</v>
      </c>
      <c r="C80" s="2">
        <v>0</v>
      </c>
      <c r="G80" s="2" t="s">
        <v>12</v>
      </c>
      <c r="H80" s="2">
        <v>0</v>
      </c>
    </row>
    <row r="81" spans="6:10" x14ac:dyDescent="0.4">
      <c r="F81" s="1">
        <v>202009</v>
      </c>
      <c r="G81" s="2" t="s">
        <v>1</v>
      </c>
      <c r="H81" s="2">
        <v>0</v>
      </c>
      <c r="I81" s="2" t="s">
        <v>2</v>
      </c>
      <c r="J81" s="2">
        <v>158</v>
      </c>
    </row>
    <row r="82" spans="6:10" x14ac:dyDescent="0.4">
      <c r="F82">
        <v>294</v>
      </c>
      <c r="G82" s="2" t="s">
        <v>3</v>
      </c>
      <c r="H82" s="2">
        <v>2</v>
      </c>
      <c r="I82" s="2" t="s">
        <v>4</v>
      </c>
      <c r="J82" s="2">
        <v>136</v>
      </c>
    </row>
    <row r="83" spans="6:10" x14ac:dyDescent="0.4">
      <c r="F83">
        <f>SUM(H81:H90)</f>
        <v>294</v>
      </c>
      <c r="G83" s="2" t="s">
        <v>5</v>
      </c>
      <c r="H83" s="2">
        <v>41</v>
      </c>
      <c r="J83">
        <f>SUM(J81:J82)</f>
        <v>294</v>
      </c>
    </row>
    <row r="84" spans="6:10" x14ac:dyDescent="0.4">
      <c r="G84" s="2" t="s">
        <v>6</v>
      </c>
      <c r="H84" s="2">
        <v>49</v>
      </c>
    </row>
    <row r="85" spans="6:10" x14ac:dyDescent="0.4">
      <c r="G85" s="2" t="s">
        <v>7</v>
      </c>
      <c r="H85" s="2">
        <v>73</v>
      </c>
    </row>
    <row r="86" spans="6:10" x14ac:dyDescent="0.4">
      <c r="G86" s="2" t="s">
        <v>8</v>
      </c>
      <c r="H86" s="2">
        <v>97</v>
      </c>
    </row>
    <row r="87" spans="6:10" x14ac:dyDescent="0.4">
      <c r="G87" s="2" t="s">
        <v>9</v>
      </c>
      <c r="H87" s="2">
        <v>31</v>
      </c>
    </row>
    <row r="88" spans="6:10" x14ac:dyDescent="0.4">
      <c r="G88" s="2" t="s">
        <v>10</v>
      </c>
      <c r="H88" s="2">
        <v>1</v>
      </c>
    </row>
    <row r="89" spans="6:10" x14ac:dyDescent="0.4">
      <c r="G89" s="2" t="s">
        <v>11</v>
      </c>
      <c r="H89" s="2">
        <v>0</v>
      </c>
    </row>
    <row r="90" spans="6:10" x14ac:dyDescent="0.4">
      <c r="G90" s="2" t="s">
        <v>12</v>
      </c>
      <c r="H90" s="2">
        <v>0</v>
      </c>
    </row>
    <row r="91" spans="6:10" x14ac:dyDescent="0.4">
      <c r="F91" s="1">
        <v>202010</v>
      </c>
      <c r="G91" s="2" t="s">
        <v>1</v>
      </c>
      <c r="H91" s="2">
        <v>0</v>
      </c>
      <c r="I91" s="2" t="s">
        <v>2</v>
      </c>
      <c r="J91" s="2">
        <v>145</v>
      </c>
    </row>
    <row r="92" spans="6:10" x14ac:dyDescent="0.4">
      <c r="F92">
        <v>278</v>
      </c>
      <c r="G92" s="2" t="s">
        <v>3</v>
      </c>
      <c r="H92" s="2">
        <v>5</v>
      </c>
      <c r="I92" s="2" t="s">
        <v>4</v>
      </c>
      <c r="J92" s="2">
        <v>133</v>
      </c>
    </row>
    <row r="93" spans="6:10" x14ac:dyDescent="0.4">
      <c r="F93">
        <f>SUM(H91:H100)</f>
        <v>278</v>
      </c>
      <c r="G93" s="2" t="s">
        <v>5</v>
      </c>
      <c r="H93" s="2">
        <v>29</v>
      </c>
      <c r="J93">
        <f>SUM(J91:J92)</f>
        <v>278</v>
      </c>
    </row>
    <row r="94" spans="6:10" x14ac:dyDescent="0.4">
      <c r="G94" s="2" t="s">
        <v>6</v>
      </c>
      <c r="H94" s="2">
        <v>42</v>
      </c>
    </row>
    <row r="95" spans="6:10" x14ac:dyDescent="0.4">
      <c r="G95" s="2" t="s">
        <v>7</v>
      </c>
      <c r="H95" s="2">
        <v>72</v>
      </c>
    </row>
    <row r="96" spans="6:10" x14ac:dyDescent="0.4">
      <c r="G96" s="2" t="s">
        <v>8</v>
      </c>
      <c r="H96" s="2">
        <v>96</v>
      </c>
    </row>
    <row r="97" spans="6:10" x14ac:dyDescent="0.4">
      <c r="G97" s="2" t="s">
        <v>9</v>
      </c>
      <c r="H97" s="2">
        <v>32</v>
      </c>
    </row>
    <row r="98" spans="6:10" x14ac:dyDescent="0.4">
      <c r="G98" s="2" t="s">
        <v>10</v>
      </c>
      <c r="H98" s="2">
        <v>1</v>
      </c>
    </row>
    <row r="99" spans="6:10" x14ac:dyDescent="0.4">
      <c r="G99" s="2" t="s">
        <v>11</v>
      </c>
      <c r="H99" s="2">
        <v>1</v>
      </c>
    </row>
    <row r="100" spans="6:10" x14ac:dyDescent="0.4">
      <c r="G100" s="2" t="s">
        <v>12</v>
      </c>
      <c r="H100" s="2">
        <v>0</v>
      </c>
    </row>
    <row r="101" spans="6:10" x14ac:dyDescent="0.4">
      <c r="F101" s="1">
        <v>202011</v>
      </c>
      <c r="G101" s="2" t="s">
        <v>1</v>
      </c>
      <c r="H101" s="2">
        <v>0</v>
      </c>
      <c r="I101" s="2" t="s">
        <v>2</v>
      </c>
      <c r="J101" s="2">
        <v>132</v>
      </c>
    </row>
    <row r="102" spans="6:10" x14ac:dyDescent="0.4">
      <c r="F102">
        <v>259</v>
      </c>
      <c r="G102" s="2" t="s">
        <v>3</v>
      </c>
      <c r="H102" s="2">
        <v>5</v>
      </c>
      <c r="I102" s="2" t="s">
        <v>4</v>
      </c>
      <c r="J102" s="2">
        <v>127</v>
      </c>
    </row>
    <row r="103" spans="6:10" x14ac:dyDescent="0.4">
      <c r="F103">
        <f>SUM(H101:H110)</f>
        <v>259</v>
      </c>
      <c r="G103" s="2" t="s">
        <v>5</v>
      </c>
      <c r="H103" s="2">
        <v>32</v>
      </c>
      <c r="J103">
        <f>SUM(J101:J102)</f>
        <v>259</v>
      </c>
    </row>
    <row r="104" spans="6:10" x14ac:dyDescent="0.4">
      <c r="G104" s="2" t="s">
        <v>6</v>
      </c>
      <c r="H104" s="2">
        <v>32</v>
      </c>
    </row>
    <row r="105" spans="6:10" x14ac:dyDescent="0.4">
      <c r="G105" s="2" t="s">
        <v>7</v>
      </c>
      <c r="H105" s="2">
        <v>69</v>
      </c>
    </row>
    <row r="106" spans="6:10" x14ac:dyDescent="0.4">
      <c r="G106" s="2" t="s">
        <v>8</v>
      </c>
      <c r="H106" s="2">
        <v>89</v>
      </c>
    </row>
    <row r="107" spans="6:10" x14ac:dyDescent="0.4">
      <c r="G107" s="2" t="s">
        <v>9</v>
      </c>
      <c r="H107" s="2">
        <v>30</v>
      </c>
    </row>
    <row r="108" spans="6:10" x14ac:dyDescent="0.4">
      <c r="G108" s="2" t="s">
        <v>10</v>
      </c>
      <c r="H108" s="2">
        <v>1</v>
      </c>
    </row>
    <row r="109" spans="6:10" x14ac:dyDescent="0.4">
      <c r="G109" s="2" t="s">
        <v>11</v>
      </c>
      <c r="H109" s="2">
        <v>1</v>
      </c>
    </row>
    <row r="110" spans="6:10" x14ac:dyDescent="0.4">
      <c r="G110" s="2" t="s">
        <v>12</v>
      </c>
      <c r="H110" s="2">
        <v>0</v>
      </c>
    </row>
    <row r="111" spans="6:10" x14ac:dyDescent="0.4">
      <c r="F111" s="1">
        <v>202012</v>
      </c>
      <c r="G111" s="2" t="s">
        <v>1</v>
      </c>
      <c r="H111" s="2">
        <v>0</v>
      </c>
      <c r="I111" s="2" t="s">
        <v>2</v>
      </c>
      <c r="J111" s="2">
        <v>159</v>
      </c>
    </row>
    <row r="112" spans="6:10" x14ac:dyDescent="0.4">
      <c r="F112">
        <v>315</v>
      </c>
      <c r="G112" s="2" t="s">
        <v>3</v>
      </c>
      <c r="H112" s="2">
        <v>1</v>
      </c>
      <c r="I112" s="2" t="s">
        <v>4</v>
      </c>
      <c r="J112" s="2">
        <v>156</v>
      </c>
    </row>
    <row r="113" spans="6:10" x14ac:dyDescent="0.4">
      <c r="F113">
        <f>SUM(H111:H120)</f>
        <v>315</v>
      </c>
      <c r="G113" s="2" t="s">
        <v>5</v>
      </c>
      <c r="H113" s="2">
        <v>55</v>
      </c>
      <c r="J113">
        <f>SUM(J111:J112)</f>
        <v>315</v>
      </c>
    </row>
    <row r="114" spans="6:10" x14ac:dyDescent="0.4">
      <c r="G114" s="2" t="s">
        <v>6</v>
      </c>
      <c r="H114" s="2">
        <v>38</v>
      </c>
    </row>
    <row r="115" spans="6:10" x14ac:dyDescent="0.4">
      <c r="G115" s="2" t="s">
        <v>7</v>
      </c>
      <c r="H115" s="2">
        <v>77</v>
      </c>
    </row>
    <row r="116" spans="6:10" x14ac:dyDescent="0.4">
      <c r="G116" s="2" t="s">
        <v>8</v>
      </c>
      <c r="H116" s="2">
        <v>105</v>
      </c>
    </row>
    <row r="117" spans="6:10" x14ac:dyDescent="0.4">
      <c r="G117" s="2" t="s">
        <v>9</v>
      </c>
      <c r="H117" s="2">
        <v>35</v>
      </c>
    </row>
    <row r="118" spans="6:10" x14ac:dyDescent="0.4">
      <c r="G118" s="2" t="s">
        <v>10</v>
      </c>
      <c r="H118" s="2">
        <v>2</v>
      </c>
    </row>
    <row r="119" spans="6:10" x14ac:dyDescent="0.4">
      <c r="G119" s="2" t="s">
        <v>11</v>
      </c>
      <c r="H119" s="2">
        <v>2</v>
      </c>
    </row>
    <row r="120" spans="6:10" x14ac:dyDescent="0.4">
      <c r="G120" s="2" t="s">
        <v>12</v>
      </c>
      <c r="H120" s="2">
        <v>0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2E7F2-5FD5-4436-B786-7C05412B2D86}">
  <dimension ref="A1:Y120"/>
  <sheetViews>
    <sheetView topLeftCell="K1" workbookViewId="0">
      <selection activeCell="Y3" sqref="Y3"/>
    </sheetView>
  </sheetViews>
  <sheetFormatPr defaultRowHeight="17.399999999999999" x14ac:dyDescent="0.4"/>
  <sheetData>
    <row r="1" spans="1:25" x14ac:dyDescent="0.4">
      <c r="A1" s="1">
        <v>201905</v>
      </c>
      <c r="B1" s="2" t="s">
        <v>1</v>
      </c>
      <c r="C1" s="2">
        <v>0</v>
      </c>
      <c r="D1" s="2" t="s">
        <v>2</v>
      </c>
      <c r="E1" s="2">
        <v>2</v>
      </c>
      <c r="F1" s="1">
        <v>202001</v>
      </c>
      <c r="G1" s="2" t="s">
        <v>1</v>
      </c>
      <c r="H1" s="2">
        <v>0</v>
      </c>
      <c r="I1" s="2" t="s">
        <v>2</v>
      </c>
      <c r="J1" s="2">
        <v>9</v>
      </c>
      <c r="K1" s="1">
        <v>202101</v>
      </c>
      <c r="L1" s="2" t="s">
        <v>1</v>
      </c>
      <c r="M1" s="2">
        <v>0</v>
      </c>
      <c r="N1" s="2" t="s">
        <v>2</v>
      </c>
      <c r="O1" s="2">
        <v>68</v>
      </c>
      <c r="R1" t="s">
        <v>3</v>
      </c>
      <c r="S1">
        <f>SUM(C2,C12,C22,C32,C42,C52,C62,C72,H2,H12,H22,H32,H42,H52,H62,H72,H82,H92,H102,H112,M2,M12,M22,M32,M42,M52,M62)</f>
        <v>25</v>
      </c>
    </row>
    <row r="2" spans="1:25" x14ac:dyDescent="0.4">
      <c r="A2">
        <v>4</v>
      </c>
      <c r="B2" s="2" t="s">
        <v>3</v>
      </c>
      <c r="C2" s="2">
        <v>0</v>
      </c>
      <c r="D2" s="2" t="s">
        <v>4</v>
      </c>
      <c r="E2" s="2">
        <v>2</v>
      </c>
      <c r="F2">
        <v>15</v>
      </c>
      <c r="G2" s="2" t="s">
        <v>3</v>
      </c>
      <c r="H2" s="2">
        <v>0</v>
      </c>
      <c r="I2" s="2" t="s">
        <v>4</v>
      </c>
      <c r="J2" s="2">
        <v>6</v>
      </c>
      <c r="K2">
        <v>151</v>
      </c>
      <c r="L2" s="2" t="s">
        <v>3</v>
      </c>
      <c r="M2" s="2">
        <v>1</v>
      </c>
      <c r="N2" s="2" t="s">
        <v>4</v>
      </c>
      <c r="O2" s="2">
        <v>83</v>
      </c>
      <c r="R2" t="s">
        <v>5</v>
      </c>
      <c r="S2">
        <f>SUM(C3,C13,C23,C33,C43,C53,C63,C73,H3,H13,H23,H33,H43,H53,H63,H73,H82,H93,H103,H113,M3,M13,M23,M33,M43,M53,M63)</f>
        <v>696</v>
      </c>
      <c r="U2" t="s">
        <v>26</v>
      </c>
      <c r="V2">
        <f>SUM(S1:S5)</f>
        <v>3430</v>
      </c>
      <c r="X2" t="s">
        <v>392</v>
      </c>
      <c r="Y2">
        <f>SUM(S2:S3)</f>
        <v>1281</v>
      </c>
    </row>
    <row r="3" spans="1:25" x14ac:dyDescent="0.4">
      <c r="B3" s="2" t="s">
        <v>5</v>
      </c>
      <c r="C3" s="2">
        <v>4</v>
      </c>
      <c r="F3">
        <f>SUM(H1:H9)</f>
        <v>15</v>
      </c>
      <c r="G3" s="2" t="s">
        <v>5</v>
      </c>
      <c r="H3" s="2">
        <v>7</v>
      </c>
      <c r="K3">
        <f>SUM(M1:M10)</f>
        <v>151</v>
      </c>
      <c r="L3" s="2" t="s">
        <v>5</v>
      </c>
      <c r="M3" s="2">
        <v>27</v>
      </c>
      <c r="O3">
        <f>SUM(O1:O2)</f>
        <v>151</v>
      </c>
      <c r="R3" t="s">
        <v>6</v>
      </c>
      <c r="S3">
        <f>SUM(C4,C14,C24,C34,C44,C54,C64,C74,H4,H14,H24,H34,H44,H54,H64,H74,H84,H94,H104,H114,M4,M14,M24,M33,M44,M54,M64)</f>
        <v>585</v>
      </c>
      <c r="U3" t="s">
        <v>27</v>
      </c>
      <c r="V3">
        <f>SUM(S6:S9)</f>
        <v>847</v>
      </c>
      <c r="X3" t="s">
        <v>394</v>
      </c>
      <c r="Y3">
        <f>Y2/S10</f>
        <v>0.29950900163666122</v>
      </c>
    </row>
    <row r="4" spans="1:25" x14ac:dyDescent="0.4">
      <c r="B4" s="2" t="s">
        <v>6</v>
      </c>
      <c r="C4" s="2">
        <v>0</v>
      </c>
      <c r="G4" s="2" t="s">
        <v>6</v>
      </c>
      <c r="H4" s="2">
        <v>5</v>
      </c>
      <c r="L4" s="2" t="s">
        <v>6</v>
      </c>
      <c r="M4" s="2">
        <v>19</v>
      </c>
      <c r="R4" t="s">
        <v>7</v>
      </c>
      <c r="S4">
        <f>SUM(C5,C15,C25,C35,C45,C55,C65,C75,H5,H15,H25,H35,H45,H55,H65,H75,H85,H95,H105,H115,M5,M15,M25,M35,M45,M55,M65)</f>
        <v>883</v>
      </c>
      <c r="U4" t="s">
        <v>28</v>
      </c>
      <c r="V4">
        <f>V3/S10</f>
        <v>0.19803600654664485</v>
      </c>
    </row>
    <row r="5" spans="1:25" x14ac:dyDescent="0.4">
      <c r="B5" s="2" t="s">
        <v>7</v>
      </c>
      <c r="C5" s="2">
        <v>0</v>
      </c>
      <c r="G5" s="2" t="s">
        <v>7</v>
      </c>
      <c r="H5" s="2">
        <v>1</v>
      </c>
      <c r="L5" s="2" t="s">
        <v>7</v>
      </c>
      <c r="M5" s="2">
        <v>27</v>
      </c>
      <c r="R5" t="s">
        <v>8</v>
      </c>
      <c r="S5">
        <f>SUM(C6,C16,C26,C36,C46,C56,C66,C76,H6,H16,H26,H36,H46,H56,H66,H76,H86,H96,H106,H116,M6,M16,M26,M36,M46,M56,M66)</f>
        <v>1241</v>
      </c>
    </row>
    <row r="6" spans="1:25" x14ac:dyDescent="0.4">
      <c r="B6" s="2" t="s">
        <v>8</v>
      </c>
      <c r="C6" s="2">
        <v>0</v>
      </c>
      <c r="G6" s="2" t="s">
        <v>8</v>
      </c>
      <c r="H6" s="2">
        <v>2</v>
      </c>
      <c r="L6" s="2" t="s">
        <v>8</v>
      </c>
      <c r="M6" s="2">
        <v>50</v>
      </c>
      <c r="R6" t="s">
        <v>9</v>
      </c>
      <c r="S6">
        <f>SUM(C7,C17,C27,C37,C47,C57,C67,C77,H7,H17,H27,H37,H47,H57,H67,H77,H87,H97,H107,H117,M7,M17,M27,M37,M47,M57,M67)</f>
        <v>643</v>
      </c>
    </row>
    <row r="7" spans="1:25" x14ac:dyDescent="0.4">
      <c r="B7" s="2" t="s">
        <v>9</v>
      </c>
      <c r="C7" s="2">
        <v>0</v>
      </c>
      <c r="G7" s="2" t="s">
        <v>9</v>
      </c>
      <c r="H7" s="2">
        <v>0</v>
      </c>
      <c r="L7" s="2" t="s">
        <v>9</v>
      </c>
      <c r="M7" s="2">
        <v>21</v>
      </c>
      <c r="R7" t="s">
        <v>10</v>
      </c>
      <c r="S7">
        <f>SUM(C8,C18,C28,C38,C48,C58,C68,C78,H8,H18,H28,H38,H48,H58,H68,H78,H88,H98,H108,H118,M8,M18,M28,M38,M48,M58,M68)</f>
        <v>155</v>
      </c>
    </row>
    <row r="8" spans="1:25" x14ac:dyDescent="0.4">
      <c r="B8" s="2" t="s">
        <v>10</v>
      </c>
      <c r="C8" s="2">
        <v>0</v>
      </c>
      <c r="G8" s="2" t="s">
        <v>10</v>
      </c>
      <c r="H8" s="2">
        <v>0</v>
      </c>
      <c r="L8" s="2" t="s">
        <v>10</v>
      </c>
      <c r="M8" s="2">
        <v>5</v>
      </c>
      <c r="R8" t="s">
        <v>11</v>
      </c>
      <c r="S8">
        <f>SUM(C9,C19,C29,C39,C49,C59,C69,C79,H9,H19,H29,H39,H49,H59,H69,H79,H89,H99,H109,H119,M9,M19,M29,M39,M49,M59,M69)</f>
        <v>49</v>
      </c>
    </row>
    <row r="9" spans="1:25" x14ac:dyDescent="0.4">
      <c r="B9" s="2" t="s">
        <v>11</v>
      </c>
      <c r="C9" s="2">
        <v>0</v>
      </c>
      <c r="G9" s="2" t="s">
        <v>11</v>
      </c>
      <c r="H9" s="2">
        <v>0</v>
      </c>
      <c r="L9" s="2" t="s">
        <v>11</v>
      </c>
      <c r="M9" s="2">
        <v>1</v>
      </c>
      <c r="R9" t="s">
        <v>12</v>
      </c>
      <c r="S9">
        <f>SUM(C10,H110,H100,H80,H70,H60,H50,M20,M30,M40,M50)</f>
        <v>0</v>
      </c>
    </row>
    <row r="10" spans="1:25" x14ac:dyDescent="0.4">
      <c r="B10" s="2" t="s">
        <v>12</v>
      </c>
      <c r="C10" s="2">
        <v>0</v>
      </c>
      <c r="G10" s="2" t="s">
        <v>12</v>
      </c>
      <c r="H10" s="2">
        <v>0</v>
      </c>
      <c r="L10" s="2" t="s">
        <v>12</v>
      </c>
      <c r="M10" s="2">
        <v>0</v>
      </c>
      <c r="S10">
        <f>SUM(S1:S9)</f>
        <v>4277</v>
      </c>
    </row>
    <row r="11" spans="1:25" x14ac:dyDescent="0.4">
      <c r="A11" s="1">
        <v>201906</v>
      </c>
      <c r="B11" s="2" t="s">
        <v>1</v>
      </c>
      <c r="C11" s="2">
        <v>0</v>
      </c>
      <c r="D11" s="2" t="s">
        <v>2</v>
      </c>
      <c r="E11" s="2">
        <v>2</v>
      </c>
      <c r="F11" s="1">
        <v>202002</v>
      </c>
      <c r="G11" s="2" t="s">
        <v>1</v>
      </c>
      <c r="H11" s="2">
        <v>0</v>
      </c>
      <c r="I11" s="2" t="s">
        <v>2</v>
      </c>
      <c r="J11" s="2">
        <v>8</v>
      </c>
      <c r="K11" s="1">
        <v>202102</v>
      </c>
      <c r="L11" s="2" t="s">
        <v>1</v>
      </c>
      <c r="M11" s="2">
        <v>0</v>
      </c>
      <c r="N11" s="2" t="s">
        <v>2</v>
      </c>
      <c r="O11" s="2">
        <v>175</v>
      </c>
    </row>
    <row r="12" spans="1:25" x14ac:dyDescent="0.4">
      <c r="A12">
        <v>4</v>
      </c>
      <c r="B12" s="2" t="s">
        <v>3</v>
      </c>
      <c r="C12" s="2">
        <v>0</v>
      </c>
      <c r="D12" s="2" t="s">
        <v>4</v>
      </c>
      <c r="E12" s="2">
        <v>2</v>
      </c>
      <c r="F12">
        <v>19</v>
      </c>
      <c r="G12" s="2" t="s">
        <v>3</v>
      </c>
      <c r="H12" s="2">
        <v>0</v>
      </c>
      <c r="I12" s="2" t="s">
        <v>4</v>
      </c>
      <c r="J12" s="2">
        <v>11</v>
      </c>
      <c r="K12">
        <v>379</v>
      </c>
      <c r="L12" s="2" t="s">
        <v>3</v>
      </c>
      <c r="M12" s="2">
        <v>0</v>
      </c>
      <c r="N12" s="2" t="s">
        <v>4</v>
      </c>
      <c r="O12" s="2">
        <v>204</v>
      </c>
    </row>
    <row r="13" spans="1:25" x14ac:dyDescent="0.4">
      <c r="A13">
        <f>SUM(C11:C19)</f>
        <v>4</v>
      </c>
      <c r="B13" s="2" t="s">
        <v>5</v>
      </c>
      <c r="C13" s="2">
        <v>4</v>
      </c>
      <c r="F13">
        <f>SUM(H11:H19)</f>
        <v>19</v>
      </c>
      <c r="G13" s="2" t="s">
        <v>5</v>
      </c>
      <c r="H13" s="2">
        <v>5</v>
      </c>
      <c r="K13">
        <f>SUM(M11:M20)</f>
        <v>379</v>
      </c>
      <c r="L13" s="2" t="s">
        <v>5</v>
      </c>
      <c r="M13" s="2">
        <v>64</v>
      </c>
      <c r="O13">
        <f>SUM(O11:O12)</f>
        <v>379</v>
      </c>
    </row>
    <row r="14" spans="1:25" x14ac:dyDescent="0.4">
      <c r="B14" s="2" t="s">
        <v>6</v>
      </c>
      <c r="C14" s="2">
        <v>0</v>
      </c>
      <c r="G14" s="2" t="s">
        <v>6</v>
      </c>
      <c r="H14" s="2">
        <v>5</v>
      </c>
      <c r="L14" s="2" t="s">
        <v>6</v>
      </c>
      <c r="M14" s="2">
        <v>47</v>
      </c>
    </row>
    <row r="15" spans="1:25" x14ac:dyDescent="0.4">
      <c r="B15" s="2" t="s">
        <v>7</v>
      </c>
      <c r="C15" s="2">
        <v>0</v>
      </c>
      <c r="G15" s="2" t="s">
        <v>7</v>
      </c>
      <c r="H15" s="2">
        <v>2</v>
      </c>
      <c r="L15" s="2" t="s">
        <v>7</v>
      </c>
      <c r="M15" s="2">
        <v>72</v>
      </c>
    </row>
    <row r="16" spans="1:25" x14ac:dyDescent="0.4">
      <c r="B16" s="2" t="s">
        <v>8</v>
      </c>
      <c r="C16" s="2">
        <v>0</v>
      </c>
      <c r="G16" s="2" t="s">
        <v>8</v>
      </c>
      <c r="H16" s="2">
        <v>7</v>
      </c>
      <c r="L16" s="2" t="s">
        <v>8</v>
      </c>
      <c r="M16" s="2">
        <v>114</v>
      </c>
    </row>
    <row r="17" spans="1:15" x14ac:dyDescent="0.4">
      <c r="B17" s="2" t="s">
        <v>9</v>
      </c>
      <c r="C17" s="2">
        <v>0</v>
      </c>
      <c r="G17" s="2" t="s">
        <v>9</v>
      </c>
      <c r="H17" s="2">
        <v>0</v>
      </c>
      <c r="L17" s="2" t="s">
        <v>9</v>
      </c>
      <c r="M17" s="2">
        <v>60</v>
      </c>
    </row>
    <row r="18" spans="1:15" x14ac:dyDescent="0.4">
      <c r="B18" s="2" t="s">
        <v>10</v>
      </c>
      <c r="C18" s="2">
        <v>0</v>
      </c>
      <c r="G18" s="2" t="s">
        <v>10</v>
      </c>
      <c r="H18" s="2">
        <v>0</v>
      </c>
      <c r="L18" s="2" t="s">
        <v>10</v>
      </c>
      <c r="M18" s="2">
        <v>17</v>
      </c>
    </row>
    <row r="19" spans="1:15" x14ac:dyDescent="0.4">
      <c r="B19" s="2" t="s">
        <v>11</v>
      </c>
      <c r="C19" s="2">
        <v>0</v>
      </c>
      <c r="G19" s="2" t="s">
        <v>11</v>
      </c>
      <c r="H19" s="2">
        <v>0</v>
      </c>
      <c r="L19" s="2" t="s">
        <v>11</v>
      </c>
      <c r="M19" s="2">
        <v>5</v>
      </c>
    </row>
    <row r="20" spans="1:15" x14ac:dyDescent="0.4">
      <c r="B20" s="2" t="s">
        <v>12</v>
      </c>
      <c r="C20" s="2">
        <v>0</v>
      </c>
      <c r="G20" s="2" t="s">
        <v>12</v>
      </c>
      <c r="H20" s="2">
        <v>0</v>
      </c>
      <c r="L20" s="2" t="s">
        <v>12</v>
      </c>
      <c r="M20" s="2">
        <v>0</v>
      </c>
    </row>
    <row r="21" spans="1:15" x14ac:dyDescent="0.4">
      <c r="A21" s="1">
        <v>201907</v>
      </c>
      <c r="B21" s="2" t="s">
        <v>1</v>
      </c>
      <c r="C21" s="2">
        <v>0</v>
      </c>
      <c r="D21" s="2" t="s">
        <v>2</v>
      </c>
      <c r="E21" s="2">
        <v>5</v>
      </c>
      <c r="F21" s="1">
        <v>202003</v>
      </c>
      <c r="G21" s="2" t="s">
        <v>1</v>
      </c>
      <c r="H21" s="2">
        <v>0</v>
      </c>
      <c r="I21" s="2" t="s">
        <v>2</v>
      </c>
      <c r="J21" s="2">
        <v>13</v>
      </c>
      <c r="K21" s="1">
        <v>202103</v>
      </c>
      <c r="L21" s="2" t="s">
        <v>1</v>
      </c>
      <c r="M21" s="2">
        <v>0</v>
      </c>
      <c r="N21" s="2" t="s">
        <v>2</v>
      </c>
      <c r="O21" s="2">
        <v>187</v>
      </c>
    </row>
    <row r="22" spans="1:15" x14ac:dyDescent="0.4">
      <c r="A22">
        <v>8</v>
      </c>
      <c r="B22" s="2" t="s">
        <v>3</v>
      </c>
      <c r="C22" s="2">
        <v>0</v>
      </c>
      <c r="D22" s="2" t="s">
        <v>4</v>
      </c>
      <c r="E22" s="2">
        <v>3</v>
      </c>
      <c r="F22">
        <v>26</v>
      </c>
      <c r="G22" s="2" t="s">
        <v>3</v>
      </c>
      <c r="H22" s="2">
        <v>0</v>
      </c>
      <c r="I22" s="2" t="s">
        <v>4</v>
      </c>
      <c r="J22" s="2">
        <v>13</v>
      </c>
      <c r="K22">
        <v>392</v>
      </c>
      <c r="L22" s="2" t="s">
        <v>3</v>
      </c>
      <c r="M22" s="2">
        <v>2</v>
      </c>
      <c r="N22" s="2" t="s">
        <v>4</v>
      </c>
      <c r="O22" s="2">
        <v>205</v>
      </c>
    </row>
    <row r="23" spans="1:15" x14ac:dyDescent="0.4">
      <c r="B23" s="2" t="s">
        <v>5</v>
      </c>
      <c r="C23" s="2">
        <v>7</v>
      </c>
      <c r="F23">
        <f>SUM(H21:H29)</f>
        <v>26</v>
      </c>
      <c r="G23" s="2" t="s">
        <v>5</v>
      </c>
      <c r="H23" s="2">
        <v>7</v>
      </c>
      <c r="J23">
        <f>SUM(J21,J22)</f>
        <v>26</v>
      </c>
      <c r="K23">
        <f>SUM(M21:M30)</f>
        <v>392</v>
      </c>
      <c r="L23" s="2" t="s">
        <v>5</v>
      </c>
      <c r="M23" s="2">
        <v>72</v>
      </c>
      <c r="O23">
        <f>SUM(O21:O22)</f>
        <v>392</v>
      </c>
    </row>
    <row r="24" spans="1:15" x14ac:dyDescent="0.4">
      <c r="B24" s="2" t="s">
        <v>6</v>
      </c>
      <c r="C24" s="2">
        <v>1</v>
      </c>
      <c r="G24" s="2" t="s">
        <v>6</v>
      </c>
      <c r="H24" s="2">
        <v>6</v>
      </c>
      <c r="L24" s="2" t="s">
        <v>6</v>
      </c>
      <c r="M24" s="2">
        <v>44</v>
      </c>
    </row>
    <row r="25" spans="1:15" x14ac:dyDescent="0.4">
      <c r="B25" s="2" t="s">
        <v>7</v>
      </c>
      <c r="C25" s="2">
        <v>0</v>
      </c>
      <c r="G25" s="2" t="s">
        <v>7</v>
      </c>
      <c r="H25" s="2">
        <v>5</v>
      </c>
      <c r="L25" s="2" t="s">
        <v>7</v>
      </c>
      <c r="M25" s="2">
        <v>82</v>
      </c>
    </row>
    <row r="26" spans="1:15" x14ac:dyDescent="0.4">
      <c r="B26" s="2" t="s">
        <v>8</v>
      </c>
      <c r="C26" s="2">
        <v>0</v>
      </c>
      <c r="G26" s="2" t="s">
        <v>8</v>
      </c>
      <c r="H26" s="2">
        <v>7</v>
      </c>
      <c r="L26" s="2" t="s">
        <v>8</v>
      </c>
      <c r="M26" s="2">
        <v>110</v>
      </c>
    </row>
    <row r="27" spans="1:15" x14ac:dyDescent="0.4">
      <c r="B27" s="2" t="s">
        <v>9</v>
      </c>
      <c r="C27" s="2">
        <v>0</v>
      </c>
      <c r="G27" s="2" t="s">
        <v>9</v>
      </c>
      <c r="H27" s="2">
        <v>1</v>
      </c>
      <c r="L27" s="2" t="s">
        <v>9</v>
      </c>
      <c r="M27" s="2">
        <v>59</v>
      </c>
    </row>
    <row r="28" spans="1:15" x14ac:dyDescent="0.4">
      <c r="B28" s="2" t="s">
        <v>10</v>
      </c>
      <c r="C28" s="2">
        <v>0</v>
      </c>
      <c r="G28" s="2" t="s">
        <v>10</v>
      </c>
      <c r="H28" s="2">
        <v>0</v>
      </c>
      <c r="L28" s="2" t="s">
        <v>10</v>
      </c>
      <c r="M28" s="2">
        <v>17</v>
      </c>
    </row>
    <row r="29" spans="1:15" x14ac:dyDescent="0.4">
      <c r="B29" s="2" t="s">
        <v>11</v>
      </c>
      <c r="C29" s="2">
        <v>0</v>
      </c>
      <c r="G29" s="2" t="s">
        <v>11</v>
      </c>
      <c r="H29" s="2">
        <v>0</v>
      </c>
      <c r="L29" s="2" t="s">
        <v>11</v>
      </c>
      <c r="M29" s="2">
        <v>6</v>
      </c>
    </row>
    <row r="30" spans="1:15" x14ac:dyDescent="0.4">
      <c r="B30" s="2" t="s">
        <v>12</v>
      </c>
      <c r="C30" s="2">
        <v>0</v>
      </c>
      <c r="G30" s="2" t="s">
        <v>12</v>
      </c>
      <c r="H30" s="2">
        <v>0</v>
      </c>
      <c r="L30" s="2" t="s">
        <v>12</v>
      </c>
      <c r="M30" s="2">
        <v>0</v>
      </c>
    </row>
    <row r="31" spans="1:15" x14ac:dyDescent="0.4">
      <c r="A31" s="1">
        <v>201908</v>
      </c>
      <c r="B31" s="2" t="s">
        <v>1</v>
      </c>
      <c r="C31" s="2">
        <v>0</v>
      </c>
      <c r="D31" s="2" t="s">
        <v>2</v>
      </c>
      <c r="E31" s="2">
        <v>4</v>
      </c>
      <c r="F31" s="1">
        <v>202004</v>
      </c>
      <c r="G31" s="2" t="s">
        <v>1</v>
      </c>
      <c r="H31" s="2">
        <v>0</v>
      </c>
      <c r="I31" s="2" t="s">
        <v>2</v>
      </c>
      <c r="J31" s="2">
        <v>75</v>
      </c>
      <c r="K31" s="1">
        <v>202104</v>
      </c>
      <c r="L31" s="2" t="s">
        <v>1</v>
      </c>
      <c r="M31" s="2">
        <v>0</v>
      </c>
      <c r="N31" s="2" t="s">
        <v>2</v>
      </c>
      <c r="O31" s="2">
        <v>125</v>
      </c>
    </row>
    <row r="32" spans="1:15" x14ac:dyDescent="0.4">
      <c r="A32">
        <v>7</v>
      </c>
      <c r="B32" s="2" t="s">
        <v>3</v>
      </c>
      <c r="C32" s="2">
        <v>0</v>
      </c>
      <c r="D32" s="2" t="s">
        <v>4</v>
      </c>
      <c r="E32" s="2">
        <v>3</v>
      </c>
      <c r="F32">
        <v>157</v>
      </c>
      <c r="G32" s="2" t="s">
        <v>3</v>
      </c>
      <c r="H32" s="2">
        <v>1</v>
      </c>
      <c r="I32" s="2" t="s">
        <v>4</v>
      </c>
      <c r="J32" s="2">
        <v>82</v>
      </c>
      <c r="K32">
        <v>274</v>
      </c>
      <c r="L32" s="2" t="s">
        <v>3</v>
      </c>
      <c r="M32" s="2">
        <v>3</v>
      </c>
      <c r="N32" s="2" t="s">
        <v>4</v>
      </c>
      <c r="O32" s="2">
        <v>149</v>
      </c>
    </row>
    <row r="33" spans="1:15" x14ac:dyDescent="0.4">
      <c r="B33" s="2" t="s">
        <v>5</v>
      </c>
      <c r="C33" s="2">
        <v>7</v>
      </c>
      <c r="F33">
        <f>SUM(H31:H40)</f>
        <v>157</v>
      </c>
      <c r="G33" s="2" t="s">
        <v>5</v>
      </c>
      <c r="H33" s="2">
        <v>35</v>
      </c>
      <c r="J33">
        <f>SUM(J31,J32)</f>
        <v>157</v>
      </c>
      <c r="K33">
        <f>SUM(M31:M40)</f>
        <v>274</v>
      </c>
      <c r="L33" s="2" t="s">
        <v>5</v>
      </c>
      <c r="M33" s="2">
        <v>60</v>
      </c>
      <c r="O33">
        <f>SUM(O31:O32)</f>
        <v>274</v>
      </c>
    </row>
    <row r="34" spans="1:15" x14ac:dyDescent="0.4">
      <c r="B34" s="2" t="s">
        <v>6</v>
      </c>
      <c r="C34" s="2">
        <v>0</v>
      </c>
      <c r="G34" s="2" t="s">
        <v>6</v>
      </c>
      <c r="H34" s="2">
        <v>25</v>
      </c>
      <c r="L34" s="2" t="s">
        <v>6</v>
      </c>
      <c r="M34" s="2">
        <v>36</v>
      </c>
    </row>
    <row r="35" spans="1:15" x14ac:dyDescent="0.4">
      <c r="B35" s="2" t="s">
        <v>7</v>
      </c>
      <c r="C35" s="2">
        <v>0</v>
      </c>
      <c r="G35" s="2" t="s">
        <v>7</v>
      </c>
      <c r="H35" s="2">
        <v>25</v>
      </c>
      <c r="L35" s="2" t="s">
        <v>7</v>
      </c>
      <c r="M35" s="2">
        <v>49</v>
      </c>
    </row>
    <row r="36" spans="1:15" x14ac:dyDescent="0.4">
      <c r="B36" s="2" t="s">
        <v>8</v>
      </c>
      <c r="C36" s="2">
        <v>0</v>
      </c>
      <c r="G36" s="2" t="s">
        <v>8</v>
      </c>
      <c r="H36" s="2">
        <v>46</v>
      </c>
      <c r="L36" s="2" t="s">
        <v>8</v>
      </c>
      <c r="M36" s="2">
        <v>77</v>
      </c>
    </row>
    <row r="37" spans="1:15" x14ac:dyDescent="0.4">
      <c r="B37" s="2" t="s">
        <v>9</v>
      </c>
      <c r="C37" s="2">
        <v>0</v>
      </c>
      <c r="G37" s="2" t="s">
        <v>9</v>
      </c>
      <c r="H37" s="2">
        <v>18</v>
      </c>
      <c r="L37" s="2" t="s">
        <v>9</v>
      </c>
      <c r="M37" s="2">
        <v>37</v>
      </c>
    </row>
    <row r="38" spans="1:15" x14ac:dyDescent="0.4">
      <c r="B38" s="2" t="s">
        <v>10</v>
      </c>
      <c r="C38" s="2">
        <v>0</v>
      </c>
      <c r="G38" s="2" t="s">
        <v>10</v>
      </c>
      <c r="H38" s="2">
        <v>6</v>
      </c>
      <c r="L38" s="2" t="s">
        <v>10</v>
      </c>
      <c r="M38" s="2">
        <v>9</v>
      </c>
    </row>
    <row r="39" spans="1:15" x14ac:dyDescent="0.4">
      <c r="B39" s="2" t="s">
        <v>11</v>
      </c>
      <c r="C39" s="2">
        <v>0</v>
      </c>
      <c r="G39" s="2" t="s">
        <v>11</v>
      </c>
      <c r="H39" s="2">
        <v>1</v>
      </c>
      <c r="L39" s="2" t="s">
        <v>11</v>
      </c>
      <c r="M39" s="2">
        <v>3</v>
      </c>
    </row>
    <row r="40" spans="1:15" x14ac:dyDescent="0.4">
      <c r="B40" s="2" t="s">
        <v>12</v>
      </c>
      <c r="C40" s="2">
        <v>0</v>
      </c>
      <c r="G40" s="2" t="s">
        <v>12</v>
      </c>
      <c r="H40" s="2">
        <v>0</v>
      </c>
      <c r="L40" s="2" t="s">
        <v>12</v>
      </c>
      <c r="M40" s="2">
        <v>0</v>
      </c>
    </row>
    <row r="41" spans="1:15" x14ac:dyDescent="0.4">
      <c r="A41" s="1">
        <v>201909</v>
      </c>
      <c r="B41" s="2" t="s">
        <v>1</v>
      </c>
      <c r="C41" s="2">
        <v>0</v>
      </c>
      <c r="D41" s="2" t="s">
        <v>2</v>
      </c>
      <c r="E41" s="2">
        <v>6</v>
      </c>
      <c r="F41" s="1">
        <v>202005</v>
      </c>
      <c r="G41" s="2" t="s">
        <v>1</v>
      </c>
      <c r="H41" s="2">
        <v>0</v>
      </c>
      <c r="I41" s="2" t="s">
        <v>2</v>
      </c>
      <c r="J41" s="2">
        <v>271</v>
      </c>
      <c r="K41" s="1">
        <v>202105</v>
      </c>
      <c r="L41" s="2" t="s">
        <v>1</v>
      </c>
      <c r="M41" s="2">
        <v>0</v>
      </c>
      <c r="N41" s="2" t="s">
        <v>2</v>
      </c>
      <c r="O41" s="2">
        <v>94</v>
      </c>
    </row>
    <row r="42" spans="1:15" x14ac:dyDescent="0.4">
      <c r="A42">
        <v>8</v>
      </c>
      <c r="B42" s="2" t="s">
        <v>3</v>
      </c>
      <c r="C42" s="2">
        <v>0</v>
      </c>
      <c r="D42" s="2" t="s">
        <v>4</v>
      </c>
      <c r="E42" s="2">
        <v>2</v>
      </c>
      <c r="F42">
        <v>536</v>
      </c>
      <c r="G42" s="2" t="s">
        <v>3</v>
      </c>
      <c r="H42" s="2">
        <v>4</v>
      </c>
      <c r="I42" s="2" t="s">
        <v>4</v>
      </c>
      <c r="J42" s="2">
        <v>265</v>
      </c>
      <c r="K42">
        <v>222</v>
      </c>
      <c r="L42" s="2" t="s">
        <v>3</v>
      </c>
      <c r="M42" s="2">
        <v>1</v>
      </c>
      <c r="N42" s="2" t="s">
        <v>4</v>
      </c>
      <c r="O42" s="2">
        <v>128</v>
      </c>
    </row>
    <row r="43" spans="1:15" x14ac:dyDescent="0.4">
      <c r="A43">
        <f>SUM(C41:C49)</f>
        <v>8</v>
      </c>
      <c r="B43" s="2" t="s">
        <v>5</v>
      </c>
      <c r="C43" s="2">
        <v>7</v>
      </c>
      <c r="F43">
        <f>SUM(H41:H50)</f>
        <v>536</v>
      </c>
      <c r="G43" s="2" t="s">
        <v>5</v>
      </c>
      <c r="H43" s="2">
        <v>62</v>
      </c>
      <c r="J43">
        <f>SUM(J41,J42)</f>
        <v>536</v>
      </c>
      <c r="K43">
        <f>SUM(M41:M50)</f>
        <v>222</v>
      </c>
      <c r="L43" s="2" t="s">
        <v>5</v>
      </c>
      <c r="M43" s="2">
        <v>47</v>
      </c>
      <c r="O43">
        <f>SUM(O41:O42)</f>
        <v>222</v>
      </c>
    </row>
    <row r="44" spans="1:15" x14ac:dyDescent="0.4">
      <c r="B44" s="2" t="s">
        <v>6</v>
      </c>
      <c r="C44" s="2">
        <v>1</v>
      </c>
      <c r="G44" s="2" t="s">
        <v>6</v>
      </c>
      <c r="H44" s="2">
        <v>73</v>
      </c>
      <c r="L44" s="2" t="s">
        <v>6</v>
      </c>
      <c r="M44" s="2">
        <v>31</v>
      </c>
    </row>
    <row r="45" spans="1:15" x14ac:dyDescent="0.4">
      <c r="B45" s="2" t="s">
        <v>7</v>
      </c>
      <c r="C45" s="2">
        <v>0</v>
      </c>
      <c r="G45" s="2" t="s">
        <v>7</v>
      </c>
      <c r="H45" s="2">
        <v>105</v>
      </c>
      <c r="L45" s="2" t="s">
        <v>7</v>
      </c>
      <c r="M45" s="2">
        <v>54</v>
      </c>
    </row>
    <row r="46" spans="1:15" x14ac:dyDescent="0.4">
      <c r="B46" s="2" t="s">
        <v>8</v>
      </c>
      <c r="C46" s="2">
        <v>0</v>
      </c>
      <c r="G46" s="2" t="s">
        <v>8</v>
      </c>
      <c r="H46" s="2">
        <v>163</v>
      </c>
      <c r="L46" s="2" t="s">
        <v>8</v>
      </c>
      <c r="M46" s="2">
        <v>58</v>
      </c>
    </row>
    <row r="47" spans="1:15" x14ac:dyDescent="0.4">
      <c r="B47" s="2" t="s">
        <v>9</v>
      </c>
      <c r="C47" s="2">
        <v>0</v>
      </c>
      <c r="G47" s="2" t="s">
        <v>9</v>
      </c>
      <c r="H47" s="2">
        <v>100</v>
      </c>
      <c r="L47" s="2" t="s">
        <v>9</v>
      </c>
      <c r="M47" s="2">
        <v>23</v>
      </c>
    </row>
    <row r="48" spans="1:15" x14ac:dyDescent="0.4">
      <c r="B48" s="2" t="s">
        <v>10</v>
      </c>
      <c r="C48" s="2">
        <v>0</v>
      </c>
      <c r="G48" s="2" t="s">
        <v>10</v>
      </c>
      <c r="H48" s="2">
        <v>23</v>
      </c>
      <c r="L48" s="2" t="s">
        <v>10</v>
      </c>
      <c r="M48" s="2">
        <v>6</v>
      </c>
    </row>
    <row r="49" spans="1:15" x14ac:dyDescent="0.4">
      <c r="B49" s="2" t="s">
        <v>11</v>
      </c>
      <c r="C49" s="2">
        <v>0</v>
      </c>
      <c r="G49" s="2" t="s">
        <v>11</v>
      </c>
      <c r="H49" s="2">
        <v>6</v>
      </c>
      <c r="L49" s="2" t="s">
        <v>11</v>
      </c>
      <c r="M49" s="2">
        <v>2</v>
      </c>
    </row>
    <row r="50" spans="1:15" x14ac:dyDescent="0.4">
      <c r="B50" s="2" t="s">
        <v>12</v>
      </c>
      <c r="C50" s="2">
        <v>0</v>
      </c>
      <c r="G50" s="2" t="s">
        <v>12</v>
      </c>
      <c r="H50" s="2">
        <v>0</v>
      </c>
      <c r="L50" s="2" t="s">
        <v>12</v>
      </c>
      <c r="M50" s="2">
        <v>0</v>
      </c>
    </row>
    <row r="51" spans="1:15" x14ac:dyDescent="0.4">
      <c r="A51" s="1">
        <v>201910</v>
      </c>
      <c r="B51" s="2" t="s">
        <v>1</v>
      </c>
      <c r="C51" s="2">
        <v>0</v>
      </c>
      <c r="D51" s="2" t="s">
        <v>2</v>
      </c>
      <c r="E51" s="2">
        <v>6</v>
      </c>
      <c r="F51" s="1">
        <v>202006</v>
      </c>
      <c r="G51" s="2" t="s">
        <v>1</v>
      </c>
      <c r="H51" s="2">
        <v>0</v>
      </c>
      <c r="I51" s="2" t="s">
        <v>2</v>
      </c>
      <c r="J51" s="2">
        <v>274</v>
      </c>
      <c r="K51" s="1">
        <v>202106</v>
      </c>
      <c r="L51" s="2" t="s">
        <v>1</v>
      </c>
      <c r="M51" s="2">
        <v>0</v>
      </c>
      <c r="N51" s="2" t="s">
        <v>2</v>
      </c>
      <c r="O51" s="2">
        <v>96</v>
      </c>
    </row>
    <row r="52" spans="1:15" x14ac:dyDescent="0.4">
      <c r="A52">
        <v>10</v>
      </c>
      <c r="B52" s="2" t="s">
        <v>3</v>
      </c>
      <c r="C52" s="2">
        <v>0</v>
      </c>
      <c r="D52" s="2" t="s">
        <v>4</v>
      </c>
      <c r="E52" s="2">
        <v>4</v>
      </c>
      <c r="F52">
        <v>548</v>
      </c>
      <c r="G52" s="2" t="s">
        <v>3</v>
      </c>
      <c r="H52" s="2">
        <v>4</v>
      </c>
      <c r="I52" s="2" t="s">
        <v>4</v>
      </c>
      <c r="J52" s="2">
        <v>274</v>
      </c>
      <c r="K52">
        <v>213</v>
      </c>
      <c r="L52" s="2" t="s">
        <v>3</v>
      </c>
      <c r="M52" s="2">
        <v>1</v>
      </c>
      <c r="N52" s="2" t="s">
        <v>4</v>
      </c>
      <c r="O52" s="2">
        <v>117</v>
      </c>
    </row>
    <row r="53" spans="1:15" x14ac:dyDescent="0.4">
      <c r="A53">
        <f>SUM(C51:C59)</f>
        <v>10</v>
      </c>
      <c r="B53" s="2" t="s">
        <v>5</v>
      </c>
      <c r="C53" s="2">
        <v>9</v>
      </c>
      <c r="F53">
        <f>SUM(H51:H60)</f>
        <v>548</v>
      </c>
      <c r="G53" s="2" t="s">
        <v>5</v>
      </c>
      <c r="H53" s="2">
        <v>65</v>
      </c>
      <c r="J53">
        <f>SUM(J51:J52)</f>
        <v>548</v>
      </c>
      <c r="K53">
        <f>SUM(M51:M60)</f>
        <v>213</v>
      </c>
      <c r="L53" s="2" t="s">
        <v>5</v>
      </c>
      <c r="M53" s="2">
        <v>34</v>
      </c>
      <c r="O53">
        <f>SUM(O51:O52)</f>
        <v>213</v>
      </c>
    </row>
    <row r="54" spans="1:15" x14ac:dyDescent="0.4">
      <c r="B54" s="2" t="s">
        <v>6</v>
      </c>
      <c r="C54" s="2">
        <v>1</v>
      </c>
      <c r="G54" s="2" t="s">
        <v>6</v>
      </c>
      <c r="H54" s="2">
        <v>73</v>
      </c>
      <c r="L54" s="2" t="s">
        <v>6</v>
      </c>
      <c r="M54" s="2">
        <v>30</v>
      </c>
    </row>
    <row r="55" spans="1:15" x14ac:dyDescent="0.4">
      <c r="B55" s="2" t="s">
        <v>7</v>
      </c>
      <c r="C55" s="2">
        <v>0</v>
      </c>
      <c r="G55" s="2" t="s">
        <v>7</v>
      </c>
      <c r="H55" s="2">
        <v>108</v>
      </c>
      <c r="L55" s="2" t="s">
        <v>7</v>
      </c>
      <c r="M55" s="2">
        <v>52</v>
      </c>
    </row>
    <row r="56" spans="1:15" x14ac:dyDescent="0.4">
      <c r="B56" s="2" t="s">
        <v>8</v>
      </c>
      <c r="C56" s="2">
        <v>0</v>
      </c>
      <c r="G56" s="2" t="s">
        <v>8</v>
      </c>
      <c r="H56" s="2">
        <v>169</v>
      </c>
      <c r="L56" s="2" t="s">
        <v>8</v>
      </c>
      <c r="M56" s="2">
        <v>59</v>
      </c>
    </row>
    <row r="57" spans="1:15" x14ac:dyDescent="0.4">
      <c r="B57" s="2" t="s">
        <v>9</v>
      </c>
      <c r="C57" s="2">
        <v>0</v>
      </c>
      <c r="G57" s="2" t="s">
        <v>9</v>
      </c>
      <c r="H57" s="2">
        <v>100</v>
      </c>
      <c r="L57" s="2" t="s">
        <v>9</v>
      </c>
      <c r="M57" s="2">
        <v>28</v>
      </c>
    </row>
    <row r="58" spans="1:15" x14ac:dyDescent="0.4">
      <c r="B58" s="2" t="s">
        <v>10</v>
      </c>
      <c r="C58" s="2">
        <v>0</v>
      </c>
      <c r="G58" s="2" t="s">
        <v>10</v>
      </c>
      <c r="H58" s="2">
        <v>23</v>
      </c>
      <c r="L58" s="2" t="s">
        <v>10</v>
      </c>
      <c r="M58" s="2">
        <v>6</v>
      </c>
    </row>
    <row r="59" spans="1:15" x14ac:dyDescent="0.4">
      <c r="B59" s="2" t="s">
        <v>11</v>
      </c>
      <c r="C59" s="2">
        <v>0</v>
      </c>
      <c r="G59" s="2" t="s">
        <v>11</v>
      </c>
      <c r="H59" s="2">
        <v>6</v>
      </c>
      <c r="L59" s="2" t="s">
        <v>11</v>
      </c>
      <c r="M59" s="2">
        <v>3</v>
      </c>
    </row>
    <row r="60" spans="1:15" x14ac:dyDescent="0.4">
      <c r="B60" s="2" t="s">
        <v>12</v>
      </c>
      <c r="C60" s="2">
        <v>0</v>
      </c>
      <c r="G60" s="2" t="s">
        <v>12</v>
      </c>
      <c r="H60" s="2">
        <v>0</v>
      </c>
      <c r="L60" s="2" t="s">
        <v>12</v>
      </c>
      <c r="M60" s="2">
        <v>0</v>
      </c>
    </row>
    <row r="61" spans="1:15" x14ac:dyDescent="0.4">
      <c r="A61" s="1">
        <v>201911</v>
      </c>
      <c r="B61" s="2" t="s">
        <v>1</v>
      </c>
      <c r="C61" s="2">
        <v>0</v>
      </c>
      <c r="D61" s="2" t="s">
        <v>2</v>
      </c>
      <c r="E61" s="2">
        <v>6</v>
      </c>
      <c r="F61" s="1">
        <v>202007</v>
      </c>
      <c r="G61" s="2" t="s">
        <v>1</v>
      </c>
      <c r="H61" s="2">
        <v>0</v>
      </c>
      <c r="I61" s="2" t="s">
        <v>2</v>
      </c>
      <c r="J61" s="2">
        <v>168</v>
      </c>
      <c r="K61" s="1">
        <v>202107</v>
      </c>
      <c r="L61" s="2" t="s">
        <v>1</v>
      </c>
      <c r="M61" s="2">
        <v>0</v>
      </c>
      <c r="N61" s="2" t="s">
        <v>2</v>
      </c>
      <c r="O61" s="2">
        <v>81</v>
      </c>
    </row>
    <row r="62" spans="1:15" x14ac:dyDescent="0.4">
      <c r="A62">
        <v>10</v>
      </c>
      <c r="B62" s="2" t="s">
        <v>3</v>
      </c>
      <c r="C62" s="2">
        <v>0</v>
      </c>
      <c r="D62" s="2" t="s">
        <v>4</v>
      </c>
      <c r="E62" s="2">
        <v>4</v>
      </c>
      <c r="F62">
        <v>344</v>
      </c>
      <c r="G62" s="2" t="s">
        <v>3</v>
      </c>
      <c r="H62" s="2">
        <v>2</v>
      </c>
      <c r="I62" s="2" t="s">
        <v>4</v>
      </c>
      <c r="J62" s="2">
        <v>176</v>
      </c>
      <c r="K62">
        <v>174</v>
      </c>
      <c r="L62" s="2" t="s">
        <v>3</v>
      </c>
      <c r="M62" s="2">
        <v>2</v>
      </c>
      <c r="N62" s="2" t="s">
        <v>4</v>
      </c>
      <c r="O62" s="2">
        <v>93</v>
      </c>
    </row>
    <row r="63" spans="1:15" x14ac:dyDescent="0.4">
      <c r="A63">
        <f>SUM(C61:C69)</f>
        <v>10</v>
      </c>
      <c r="B63" s="2" t="s">
        <v>5</v>
      </c>
      <c r="C63" s="2">
        <v>8</v>
      </c>
      <c r="F63">
        <f>SUM(H61:H70)</f>
        <v>344</v>
      </c>
      <c r="G63" s="2" t="s">
        <v>5</v>
      </c>
      <c r="H63" s="2">
        <v>45</v>
      </c>
      <c r="J63">
        <f>SUM(J61:J62)</f>
        <v>344</v>
      </c>
      <c r="K63">
        <f>SUM(M61:M70)</f>
        <v>174</v>
      </c>
      <c r="L63" s="2" t="s">
        <v>5</v>
      </c>
      <c r="M63" s="2">
        <v>20</v>
      </c>
      <c r="O63">
        <f>SUM(O61:O62)</f>
        <v>174</v>
      </c>
    </row>
    <row r="64" spans="1:15" x14ac:dyDescent="0.4">
      <c r="B64" s="2" t="s">
        <v>6</v>
      </c>
      <c r="C64" s="2">
        <v>1</v>
      </c>
      <c r="G64" s="2" t="s">
        <v>6</v>
      </c>
      <c r="H64" s="2">
        <v>48</v>
      </c>
      <c r="L64" s="2" t="s">
        <v>6</v>
      </c>
      <c r="M64" s="2">
        <v>21</v>
      </c>
    </row>
    <row r="65" spans="1:13" x14ac:dyDescent="0.4">
      <c r="B65" s="2" t="s">
        <v>7</v>
      </c>
      <c r="C65" s="2">
        <v>1</v>
      </c>
      <c r="G65" s="2" t="s">
        <v>7</v>
      </c>
      <c r="H65" s="2">
        <v>58</v>
      </c>
      <c r="L65" s="2" t="s">
        <v>7</v>
      </c>
      <c r="M65" s="2">
        <v>47</v>
      </c>
    </row>
    <row r="66" spans="1:13" x14ac:dyDescent="0.4">
      <c r="B66" s="2" t="s">
        <v>8</v>
      </c>
      <c r="C66" s="2">
        <v>0</v>
      </c>
      <c r="G66" s="2" t="s">
        <v>8</v>
      </c>
      <c r="H66" s="2">
        <v>109</v>
      </c>
      <c r="L66" s="2" t="s">
        <v>8</v>
      </c>
      <c r="M66" s="2">
        <v>52</v>
      </c>
    </row>
    <row r="67" spans="1:13" x14ac:dyDescent="0.4">
      <c r="B67" s="2" t="s">
        <v>9</v>
      </c>
      <c r="C67" s="2">
        <v>0</v>
      </c>
      <c r="G67" s="2" t="s">
        <v>9</v>
      </c>
      <c r="H67" s="2">
        <v>62</v>
      </c>
      <c r="L67" s="2" t="s">
        <v>9</v>
      </c>
      <c r="M67" s="2">
        <v>26</v>
      </c>
    </row>
    <row r="68" spans="1:13" x14ac:dyDescent="0.4">
      <c r="B68" s="2" t="s">
        <v>10</v>
      </c>
      <c r="C68" s="2">
        <v>0</v>
      </c>
      <c r="G68" s="2" t="s">
        <v>10</v>
      </c>
      <c r="H68" s="2">
        <v>15</v>
      </c>
      <c r="L68" s="2" t="s">
        <v>10</v>
      </c>
      <c r="M68" s="2">
        <v>4</v>
      </c>
    </row>
    <row r="69" spans="1:13" x14ac:dyDescent="0.4">
      <c r="B69" s="2" t="s">
        <v>11</v>
      </c>
      <c r="C69" s="2">
        <v>0</v>
      </c>
      <c r="G69" s="2" t="s">
        <v>11</v>
      </c>
      <c r="H69" s="2">
        <v>5</v>
      </c>
      <c r="L69" s="2" t="s">
        <v>11</v>
      </c>
      <c r="M69" s="2">
        <v>2</v>
      </c>
    </row>
    <row r="70" spans="1:13" x14ac:dyDescent="0.4">
      <c r="B70" s="2" t="s">
        <v>12</v>
      </c>
      <c r="C70" s="2">
        <v>0</v>
      </c>
      <c r="G70" s="2" t="s">
        <v>12</v>
      </c>
      <c r="H70" s="2">
        <v>0</v>
      </c>
      <c r="L70" s="2" t="s">
        <v>12</v>
      </c>
      <c r="M70" s="2">
        <v>0</v>
      </c>
    </row>
    <row r="71" spans="1:13" x14ac:dyDescent="0.4">
      <c r="A71" s="1">
        <v>201912</v>
      </c>
      <c r="B71" s="2" t="s">
        <v>1</v>
      </c>
      <c r="C71" s="2">
        <v>0</v>
      </c>
      <c r="D71" s="2" t="s">
        <v>2</v>
      </c>
      <c r="E71" s="2">
        <v>9</v>
      </c>
      <c r="F71" s="1">
        <v>202008</v>
      </c>
      <c r="G71" s="2" t="s">
        <v>1</v>
      </c>
      <c r="H71" s="2">
        <v>0</v>
      </c>
      <c r="I71" s="2" t="s">
        <v>2</v>
      </c>
      <c r="J71" s="2">
        <v>110</v>
      </c>
    </row>
    <row r="72" spans="1:13" x14ac:dyDescent="0.4">
      <c r="A72">
        <v>15</v>
      </c>
      <c r="B72" s="2" t="s">
        <v>3</v>
      </c>
      <c r="C72" s="2">
        <v>0</v>
      </c>
      <c r="D72" s="2" t="s">
        <v>4</v>
      </c>
      <c r="E72" s="2">
        <v>6</v>
      </c>
      <c r="F72">
        <v>215</v>
      </c>
      <c r="G72" s="2" t="s">
        <v>3</v>
      </c>
      <c r="H72" s="2">
        <v>1</v>
      </c>
      <c r="I72" s="2" t="s">
        <v>4</v>
      </c>
      <c r="J72" s="2">
        <v>105</v>
      </c>
    </row>
    <row r="73" spans="1:13" x14ac:dyDescent="0.4">
      <c r="A73">
        <f>SUM(C71:C79)</f>
        <v>15</v>
      </c>
      <c r="B73" s="2" t="s">
        <v>5</v>
      </c>
      <c r="C73" s="2">
        <v>9</v>
      </c>
      <c r="F73">
        <f>SUM(H71:H80)</f>
        <v>215</v>
      </c>
      <c r="G73" s="2" t="s">
        <v>5</v>
      </c>
      <c r="H73" s="2">
        <v>30</v>
      </c>
      <c r="J73">
        <f>SUM(J71:J72)</f>
        <v>215</v>
      </c>
    </row>
    <row r="74" spans="1:13" x14ac:dyDescent="0.4">
      <c r="B74" s="2" t="s">
        <v>6</v>
      </c>
      <c r="C74" s="2">
        <v>3</v>
      </c>
      <c r="G74" s="2" t="s">
        <v>6</v>
      </c>
      <c r="H74" s="2">
        <v>29</v>
      </c>
    </row>
    <row r="75" spans="1:13" x14ac:dyDescent="0.4">
      <c r="B75" s="2" t="s">
        <v>7</v>
      </c>
      <c r="C75" s="2">
        <v>1</v>
      </c>
      <c r="G75" s="2" t="s">
        <v>7</v>
      </c>
      <c r="H75" s="2">
        <v>52</v>
      </c>
    </row>
    <row r="76" spans="1:13" x14ac:dyDescent="0.4">
      <c r="B76" s="2" t="s">
        <v>8</v>
      </c>
      <c r="C76" s="2">
        <v>2</v>
      </c>
      <c r="G76" s="2" t="s">
        <v>8</v>
      </c>
      <c r="H76" s="2">
        <v>56</v>
      </c>
    </row>
    <row r="77" spans="1:13" x14ac:dyDescent="0.4">
      <c r="B77" s="2" t="s">
        <v>9</v>
      </c>
      <c r="C77" s="2">
        <v>0</v>
      </c>
      <c r="G77" s="2" t="s">
        <v>9</v>
      </c>
      <c r="H77" s="2">
        <v>37</v>
      </c>
    </row>
    <row r="78" spans="1:13" x14ac:dyDescent="0.4">
      <c r="B78" s="2" t="s">
        <v>10</v>
      </c>
      <c r="C78" s="2">
        <v>0</v>
      </c>
      <c r="G78" s="2" t="s">
        <v>10</v>
      </c>
      <c r="H78" s="2">
        <v>8</v>
      </c>
    </row>
    <row r="79" spans="1:13" x14ac:dyDescent="0.4">
      <c r="B79" s="2" t="s">
        <v>11</v>
      </c>
      <c r="C79" s="2">
        <v>0</v>
      </c>
      <c r="G79" s="2" t="s">
        <v>11</v>
      </c>
      <c r="H79" s="2">
        <v>2</v>
      </c>
    </row>
    <row r="80" spans="1:13" x14ac:dyDescent="0.4">
      <c r="B80" s="2" t="s">
        <v>12</v>
      </c>
      <c r="C80" s="2">
        <v>0</v>
      </c>
      <c r="G80" s="2" t="s">
        <v>12</v>
      </c>
      <c r="H80" s="2">
        <v>0</v>
      </c>
    </row>
    <row r="81" spans="6:10" x14ac:dyDescent="0.4">
      <c r="F81" s="1">
        <v>202009</v>
      </c>
      <c r="G81" s="2" t="s">
        <v>1</v>
      </c>
      <c r="H81" s="2">
        <v>0</v>
      </c>
      <c r="I81" s="2" t="s">
        <v>2</v>
      </c>
      <c r="J81" s="2">
        <v>59</v>
      </c>
    </row>
    <row r="82" spans="6:10" x14ac:dyDescent="0.4">
      <c r="F82">
        <v>135</v>
      </c>
      <c r="G82" s="2" t="s">
        <v>3</v>
      </c>
      <c r="H82" s="2">
        <v>1</v>
      </c>
      <c r="I82" s="2" t="s">
        <v>4</v>
      </c>
      <c r="J82" s="2">
        <v>76</v>
      </c>
    </row>
    <row r="83" spans="6:10" x14ac:dyDescent="0.4">
      <c r="F83">
        <f>SUM(H81:H90)</f>
        <v>135</v>
      </c>
      <c r="G83" s="2" t="s">
        <v>5</v>
      </c>
      <c r="H83" s="2">
        <v>17</v>
      </c>
      <c r="J83">
        <f>SUM(J81:J82)</f>
        <v>135</v>
      </c>
    </row>
    <row r="84" spans="6:10" x14ac:dyDescent="0.4">
      <c r="G84" s="2" t="s">
        <v>6</v>
      </c>
      <c r="H84" s="2">
        <v>17</v>
      </c>
    </row>
    <row r="85" spans="6:10" x14ac:dyDescent="0.4">
      <c r="G85" s="2" t="s">
        <v>7</v>
      </c>
      <c r="H85" s="2">
        <v>42</v>
      </c>
    </row>
    <row r="86" spans="6:10" x14ac:dyDescent="0.4">
      <c r="G86" s="2" t="s">
        <v>8</v>
      </c>
      <c r="H86" s="2">
        <v>34</v>
      </c>
    </row>
    <row r="87" spans="6:10" x14ac:dyDescent="0.4">
      <c r="G87" s="2" t="s">
        <v>9</v>
      </c>
      <c r="H87" s="2">
        <v>18</v>
      </c>
    </row>
    <row r="88" spans="6:10" x14ac:dyDescent="0.4">
      <c r="G88" s="2" t="s">
        <v>10</v>
      </c>
      <c r="H88" s="2">
        <v>4</v>
      </c>
    </row>
    <row r="89" spans="6:10" x14ac:dyDescent="0.4">
      <c r="G89" s="2" t="s">
        <v>11</v>
      </c>
      <c r="H89" s="2">
        <v>2</v>
      </c>
    </row>
    <row r="90" spans="6:10" x14ac:dyDescent="0.4">
      <c r="G90" s="2" t="s">
        <v>12</v>
      </c>
      <c r="H90" s="2">
        <v>0</v>
      </c>
    </row>
    <row r="91" spans="6:10" x14ac:dyDescent="0.4">
      <c r="F91" s="1">
        <v>202010</v>
      </c>
      <c r="G91" s="2" t="s">
        <v>1</v>
      </c>
      <c r="H91" s="2">
        <v>0</v>
      </c>
      <c r="I91" s="2" t="s">
        <v>2</v>
      </c>
      <c r="J91" s="2">
        <v>52</v>
      </c>
    </row>
    <row r="92" spans="6:10" x14ac:dyDescent="0.4">
      <c r="F92">
        <v>119</v>
      </c>
      <c r="G92" s="2" t="s">
        <v>3</v>
      </c>
      <c r="H92" s="2">
        <v>0</v>
      </c>
      <c r="I92" s="2" t="s">
        <v>4</v>
      </c>
      <c r="J92" s="2">
        <v>67</v>
      </c>
    </row>
    <row r="93" spans="6:10" x14ac:dyDescent="0.4">
      <c r="F93">
        <f>SUM(H91:H100)</f>
        <v>119</v>
      </c>
      <c r="G93" s="2" t="s">
        <v>5</v>
      </c>
      <c r="H93" s="2">
        <v>15</v>
      </c>
      <c r="J93">
        <f>SUM(J91:J92)</f>
        <v>119</v>
      </c>
    </row>
    <row r="94" spans="6:10" x14ac:dyDescent="0.4">
      <c r="G94" s="2" t="s">
        <v>6</v>
      </c>
      <c r="H94" s="2">
        <v>13</v>
      </c>
    </row>
    <row r="95" spans="6:10" x14ac:dyDescent="0.4">
      <c r="G95" s="2" t="s">
        <v>7</v>
      </c>
      <c r="H95" s="2">
        <v>38</v>
      </c>
    </row>
    <row r="96" spans="6:10" x14ac:dyDescent="0.4">
      <c r="G96" s="2" t="s">
        <v>8</v>
      </c>
      <c r="H96" s="2">
        <v>34</v>
      </c>
    </row>
    <row r="97" spans="6:10" x14ac:dyDescent="0.4">
      <c r="G97" s="2" t="s">
        <v>9</v>
      </c>
      <c r="H97" s="2">
        <v>14</v>
      </c>
    </row>
    <row r="98" spans="6:10" x14ac:dyDescent="0.4">
      <c r="G98" s="2" t="s">
        <v>10</v>
      </c>
      <c r="H98" s="2">
        <v>3</v>
      </c>
    </row>
    <row r="99" spans="6:10" x14ac:dyDescent="0.4">
      <c r="G99" s="2" t="s">
        <v>11</v>
      </c>
      <c r="H99" s="2">
        <v>2</v>
      </c>
    </row>
    <row r="100" spans="6:10" x14ac:dyDescent="0.4">
      <c r="G100" s="2" t="s">
        <v>12</v>
      </c>
      <c r="H100" s="2">
        <v>0</v>
      </c>
    </row>
    <row r="101" spans="6:10" x14ac:dyDescent="0.4">
      <c r="F101" s="1">
        <v>202011</v>
      </c>
      <c r="G101" s="2" t="s">
        <v>1</v>
      </c>
      <c r="H101" s="2">
        <v>0</v>
      </c>
      <c r="I101" s="2" t="s">
        <v>2</v>
      </c>
      <c r="J101" s="2">
        <v>51</v>
      </c>
    </row>
    <row r="102" spans="6:10" x14ac:dyDescent="0.4">
      <c r="F102">
        <v>125</v>
      </c>
      <c r="G102" s="2" t="s">
        <v>3</v>
      </c>
      <c r="H102" s="2">
        <v>1</v>
      </c>
      <c r="I102" s="2" t="s">
        <v>4</v>
      </c>
      <c r="J102" s="2">
        <v>74</v>
      </c>
    </row>
    <row r="103" spans="6:10" x14ac:dyDescent="0.4">
      <c r="F103">
        <f>SUM(H101:H110)</f>
        <v>125</v>
      </c>
      <c r="G103" s="2" t="s">
        <v>5</v>
      </c>
      <c r="H103" s="2">
        <v>14</v>
      </c>
      <c r="J103">
        <f>SUM(J101:J102)</f>
        <v>125</v>
      </c>
    </row>
    <row r="104" spans="6:10" x14ac:dyDescent="0.4">
      <c r="G104" s="2" t="s">
        <v>6</v>
      </c>
      <c r="H104" s="2">
        <v>13</v>
      </c>
    </row>
    <row r="105" spans="6:10" x14ac:dyDescent="0.4">
      <c r="G105" s="2" t="s">
        <v>7</v>
      </c>
      <c r="H105" s="2">
        <v>32</v>
      </c>
    </row>
    <row r="106" spans="6:10" x14ac:dyDescent="0.4">
      <c r="G106" s="2" t="s">
        <v>8</v>
      </c>
      <c r="H106" s="2">
        <v>42</v>
      </c>
    </row>
    <row r="107" spans="6:10" x14ac:dyDescent="0.4">
      <c r="G107" s="2" t="s">
        <v>9</v>
      </c>
      <c r="H107" s="2">
        <v>17</v>
      </c>
    </row>
    <row r="108" spans="6:10" x14ac:dyDescent="0.4">
      <c r="G108" s="2" t="s">
        <v>10</v>
      </c>
      <c r="H108" s="2">
        <v>4</v>
      </c>
    </row>
    <row r="109" spans="6:10" x14ac:dyDescent="0.4">
      <c r="G109" s="2" t="s">
        <v>11</v>
      </c>
      <c r="H109" s="2">
        <v>2</v>
      </c>
    </row>
    <row r="110" spans="6:10" x14ac:dyDescent="0.4">
      <c r="G110" s="2" t="s">
        <v>12</v>
      </c>
      <c r="H110" s="2">
        <v>0</v>
      </c>
    </row>
    <row r="111" spans="6:10" x14ac:dyDescent="0.4">
      <c r="F111" s="1">
        <v>202012</v>
      </c>
      <c r="G111" s="2" t="s">
        <v>1</v>
      </c>
      <c r="H111" s="2">
        <v>0</v>
      </c>
      <c r="I111" s="2" t="s">
        <v>2</v>
      </c>
      <c r="J111" s="2">
        <v>69</v>
      </c>
    </row>
    <row r="112" spans="6:10" x14ac:dyDescent="0.4">
      <c r="F112">
        <v>159</v>
      </c>
      <c r="G112" s="2" t="s">
        <v>3</v>
      </c>
      <c r="H112" s="2">
        <v>1</v>
      </c>
      <c r="I112" s="2" t="s">
        <v>4</v>
      </c>
      <c r="J112" s="2">
        <v>90</v>
      </c>
    </row>
    <row r="113" spans="6:10" x14ac:dyDescent="0.4">
      <c r="F113">
        <f>SUM(H111:H120)</f>
        <v>159</v>
      </c>
      <c r="G113" s="2" t="s">
        <v>5</v>
      </c>
      <c r="H113" s="2">
        <v>31</v>
      </c>
      <c r="J113">
        <f>SUM(J111:J112)</f>
        <v>159</v>
      </c>
    </row>
    <row r="114" spans="6:10" x14ac:dyDescent="0.4">
      <c r="G114" s="2" t="s">
        <v>6</v>
      </c>
      <c r="H114" s="2">
        <v>19</v>
      </c>
    </row>
    <row r="115" spans="6:10" x14ac:dyDescent="0.4">
      <c r="G115" s="2" t="s">
        <v>7</v>
      </c>
      <c r="H115" s="2">
        <v>30</v>
      </c>
    </row>
    <row r="116" spans="6:10" x14ac:dyDescent="0.4">
      <c r="G116" s="2" t="s">
        <v>8</v>
      </c>
      <c r="H116" s="2">
        <v>50</v>
      </c>
    </row>
    <row r="117" spans="6:10" x14ac:dyDescent="0.4">
      <c r="G117" s="2" t="s">
        <v>9</v>
      </c>
      <c r="H117" s="2">
        <v>22</v>
      </c>
    </row>
    <row r="118" spans="6:10" x14ac:dyDescent="0.4">
      <c r="G118" s="2" t="s">
        <v>10</v>
      </c>
      <c r="H118" s="2">
        <v>5</v>
      </c>
    </row>
    <row r="119" spans="6:10" x14ac:dyDescent="0.4">
      <c r="G119" s="2" t="s">
        <v>11</v>
      </c>
      <c r="H119" s="2">
        <v>1</v>
      </c>
    </row>
    <row r="120" spans="6:10" x14ac:dyDescent="0.4">
      <c r="G120" s="2" t="s">
        <v>12</v>
      </c>
      <c r="H120" s="2">
        <v>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소흘읍</vt:lpstr>
      <vt:lpstr>포천동</vt:lpstr>
      <vt:lpstr>선단동</vt:lpstr>
      <vt:lpstr>신북면</vt:lpstr>
      <vt:lpstr>이동면</vt:lpstr>
      <vt:lpstr>군내면</vt:lpstr>
      <vt:lpstr>일동면</vt:lpstr>
      <vt:lpstr>가산면</vt:lpstr>
      <vt:lpstr>영중면</vt:lpstr>
      <vt:lpstr>영북면</vt:lpstr>
      <vt:lpstr>내촌면</vt:lpstr>
      <vt:lpstr>관인면</vt:lpstr>
      <vt:lpstr>창수면</vt:lpstr>
      <vt:lpstr>화현면</vt:lpstr>
      <vt:lpstr>Sheet15</vt:lpstr>
      <vt:lpstr>Sheet16</vt:lpstr>
      <vt:lpstr>검정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2021-12-13T03:54:49Z</dcterms:created>
  <dcterms:modified xsi:type="dcterms:W3CDTF">2021-12-16T06:03:42Z</dcterms:modified>
</cp:coreProperties>
</file>