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 concurrentCalc="0"/>
</workbook>
</file>

<file path=xl/sharedStrings.xml><?xml version="1.0" encoding="utf-8"?>
<sst xmlns="http://schemas.openxmlformats.org/spreadsheetml/2006/main" count="61">
  <si>
    <t>管理</t>
  </si>
  <si>
    <t>市场</t>
  </si>
  <si>
    <t>亚太销售部</t>
  </si>
  <si>
    <t>北美销售部</t>
  </si>
  <si>
    <t>行政</t>
  </si>
  <si>
    <t>财务</t>
  </si>
  <si>
    <t>IT运维</t>
  </si>
  <si>
    <t>研发</t>
  </si>
  <si>
    <t>截止时间</t>
  </si>
  <si>
    <t>25以下</t>
  </si>
  <si>
    <t>26-30岁</t>
  </si>
  <si>
    <t>31岁-35岁</t>
  </si>
  <si>
    <t>35-40岁</t>
  </si>
  <si>
    <t>合计</t>
  </si>
  <si>
    <t>1 人</t>
  </si>
  <si>
    <t>15 人</t>
  </si>
  <si>
    <t>16 人</t>
  </si>
  <si>
    <t>33 人</t>
  </si>
  <si>
    <t>所占比例</t>
  </si>
  <si>
    <t>调查维度</t>
  </si>
  <si>
    <t>人数(单位:人)</t>
  </si>
  <si>
    <t>统计均值</t>
  </si>
  <si>
    <t>完全
同意</t>
  </si>
  <si>
    <t>基本
同意</t>
  </si>
  <si>
    <t>说不
清</t>
  </si>
  <si>
    <t>基本
不同意</t>
  </si>
  <si>
    <t>完全
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</si>
  <si>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</si>
  <si>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</si>
  <si>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</si>
  <si>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</si>
  <si>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</si>
  <si>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</si>
  <si>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</si>
  <si>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</si>
  <si>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</si>
  <si>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</si>
  <si>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</si>
  <si>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</si>
  <si>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</si>
  <si>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</si>
  <si>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</si>
  <si>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</si>
  <si>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</si>
  <si>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</si>
  <si>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</si>
  <si>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</si>
  <si>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</si>
  <si>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</si>
  <si>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</si>
  <si>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</si>
  <si>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</si>
  <si>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</si>
  <si>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绩效管理最不满意点</t>
  </si>
  <si>
    <t>占比（%）</t>
  </si>
  <si>
    <t xml:space="preserve"> 1、绩效沟通压力很大,领导的对我的批评很多</t>
  </si>
  <si>
    <t xml:space="preserve"> 2、一年的考评次数太多,内容重复</t>
  </si>
  <si>
    <t xml:space="preserve"> 3、考评结果不够公正</t>
  </si>
  <si>
    <t xml:space="preserve"> 4、考评结果和工资待遇关联性不强</t>
  </si>
  <si>
    <t xml:space="preserve"> 5、制定绩效目标时参与感不够</t>
  </si>
  <si>
    <t xml:space="preserve"> 6、考核表格内容太多，要填很久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</si>
</sst>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4" fillId="4" borderId="7" applyNumberFormat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0" fillId="0" borderId="6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1" fillId="0" borderId="6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" fillId="0" borderId="6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M软件公司人员分布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Sheet1!$E$6:$L$6</c:f>
              <c:strCache>
                <c:ptCount val="8"/>
                <c:pt idx="0">
                  <c:v>管理</c:v>
                </c:pt>
                <c:pt idx="1">
                  <c:v>市场</c:v>
                </c:pt>
                <c:pt idx="2">
                  <c:v>亚太销售部</c:v>
                </c:pt>
                <c:pt idx="3">
                  <c:v>北美销售部</c:v>
                </c:pt>
                <c:pt idx="4">
                  <c:v>行政</c:v>
                </c:pt>
                <c:pt idx="5">
                  <c:v>财务</c:v>
                </c:pt>
                <c:pt idx="6">
                  <c:v>IT运维</c:v>
                </c:pt>
                <c:pt idx="7">
                  <c:v>研发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</a:t>
            </a:r>
            <a:r>
              <a:rPr altLang="en-US"/>
              <a:t>软件公司研发部门人员年龄结构图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Sheet2!$D$8</c:f>
              <c:strCache>
                <c:ptCount val="1"/>
                <c:pt idx="0">
                  <c:v>所占比例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79457033147273"/>
                  <c:y val="0.144446367207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1984913669675"/>
                  <c:y val="0.1731669970972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Sheet2!$E$6:$H$7</c:f>
              <c:multiLvlStrCache>
                <c:ptCount val="4"/>
                <c:lvl>
                  <c:pt idx="0">
                    <c:v>1 人</c:v>
                  </c:pt>
                  <c:pt idx="1">
                    <c:v>15 人</c:v>
                  </c:pt>
                  <c:pt idx="2">
                    <c:v>16 人</c:v>
                  </c:pt>
                  <c:pt idx="3">
                    <c:v>1 人</c:v>
                  </c:pt>
                </c:lvl>
                <c:lvl>
                  <c:pt idx="0">
                    <c:v>25以下</c:v>
                  </c:pt>
                  <c:pt idx="1">
                    <c:v>26-30岁</c:v>
                  </c:pt>
                  <c:pt idx="2">
                    <c:v>31岁-35岁</c:v>
                  </c:pt>
                  <c:pt idx="3">
                    <c:v>35-40岁</c:v>
                  </c:pt>
                </c:lvl>
              </c:multiLvlStrCache>
            </c:multiLvlStrRef>
          </c:cat>
          <c:val>
            <c:numRef>
              <c:f>Sheet2!$E$8:$H$8</c:f>
              <c:numCache>
                <c:formatCode>0.00%</c:formatCode>
                <c:ptCount val="4"/>
                <c:pt idx="0">
                  <c:v>0.0303030303030303</c:v>
                </c:pt>
                <c:pt idx="1">
                  <c:v>0.454545454545455</c:v>
                </c:pt>
                <c:pt idx="2">
                  <c:v>0.484848484848485</c:v>
                </c:pt>
                <c:pt idx="3">
                  <c:v>0.0303030303030303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1006475</xdr:colOff>
      <xdr:row>14</xdr:row>
      <xdr:rowOff>165100</xdr:rowOff>
    </xdr:from>
    <xdr:to>
      <xdr:col>14</xdr:col>
      <xdr:colOff>226695</xdr:colOff>
      <xdr:row>40</xdr:row>
      <xdr:rowOff>29845</xdr:rowOff>
    </xdr:to>
    <xdr:graphicFrame>
      <xdr:nvGraphicFramePr>
        <xdr:cNvPr id="4" name="图表 3"/>
        <xdr:cNvGraphicFramePr/>
      </xdr:nvGraphicFramePr>
      <xdr:xfrm>
        <a:off x="5121275" y="2574925"/>
        <a:ext cx="5801995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14</xdr:row>
      <xdr:rowOff>155575</xdr:rowOff>
    </xdr:from>
    <xdr:to>
      <xdr:col>12</xdr:col>
      <xdr:colOff>662305</xdr:colOff>
      <xdr:row>36</xdr:row>
      <xdr:rowOff>31750</xdr:rowOff>
    </xdr:to>
    <xdr:graphicFrame>
      <xdr:nvGraphicFramePr>
        <xdr:cNvPr id="3" name="图表 2"/>
        <xdr:cNvGraphicFramePr/>
      </xdr:nvGraphicFramePr>
      <xdr:xfrm>
        <a:off x="5130800" y="2565400"/>
        <a:ext cx="579945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6:L7"/>
  <sheetViews>
    <sheetView workbookViewId="0">
      <selection activeCell="E6" sqref="E6:L7"/>
    </sheetView>
  </sheetViews>
  <sheetFormatPr defaultColWidth="9" defaultRowHeight="13.5" outlineLevelRow="6"/>
  <cols>
    <col min="7" max="7" width="15.75" customWidth="1"/>
    <col min="8" max="8" width="16.625" customWidth="1"/>
  </cols>
  <sheetData>
    <row r="6" ht="14.25" spans="5:12">
      <c r="E6" s="30" t="s">
        <v>0</v>
      </c>
      <c r="F6" s="30" t="s">
        <v>1</v>
      </c>
      <c r="G6" s="30" t="s">
        <v>2</v>
      </c>
      <c r="H6" s="29" t="s">
        <v>3</v>
      </c>
      <c r="I6" s="29" t="s">
        <v>4</v>
      </c>
      <c r="J6" s="30" t="s">
        <v>5</v>
      </c>
      <c r="K6" s="30" t="s">
        <v>6</v>
      </c>
      <c r="L6" s="30" t="s">
        <v>7</v>
      </c>
    </row>
    <row r="7" spans="5:12">
      <c r="E7" s="29">
        <v>2</v>
      </c>
      <c r="F7" s="29">
        <v>4</v>
      </c>
      <c r="G7" s="29">
        <v>5</v>
      </c>
      <c r="H7" s="29">
        <v>10</v>
      </c>
      <c r="I7" s="29">
        <v>2</v>
      </c>
      <c r="J7" s="29">
        <v>2</v>
      </c>
      <c r="K7" s="29">
        <v>2</v>
      </c>
      <c r="L7" s="29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I8"/>
  <sheetViews>
    <sheetView workbookViewId="0">
      <selection activeCell="Q8" sqref="Q8"/>
    </sheetView>
  </sheetViews>
  <sheetFormatPr defaultColWidth="9" defaultRowHeight="13.5" outlineLevelRow="7"/>
  <cols>
    <col min="4" max="4" width="12.625" style="28" customWidth="1"/>
    <col min="5" max="9" width="13.625" customWidth="1"/>
  </cols>
  <sheetData>
    <row r="6" ht="14.25" spans="4:9">
      <c r="D6" s="29" t="s">
        <v>8</v>
      </c>
      <c r="E6" s="30" t="s">
        <v>9</v>
      </c>
      <c r="F6" s="30" t="s">
        <v>10</v>
      </c>
      <c r="G6" s="30" t="s">
        <v>11</v>
      </c>
      <c r="H6" s="29" t="s">
        <v>12</v>
      </c>
      <c r="I6" s="29" t="s">
        <v>13</v>
      </c>
    </row>
    <row r="7" spans="4:9">
      <c r="D7" s="31">
        <v>42856</v>
      </c>
      <c r="E7" s="29" t="s">
        <v>14</v>
      </c>
      <c r="F7" s="29" t="s">
        <v>15</v>
      </c>
      <c r="G7" s="29" t="s">
        <v>16</v>
      </c>
      <c r="H7" s="29" t="s">
        <v>14</v>
      </c>
      <c r="I7" s="29" t="s">
        <v>17</v>
      </c>
    </row>
    <row r="8" s="2" customFormat="1" spans="4:9">
      <c r="D8" s="32" t="s">
        <v>18</v>
      </c>
      <c r="E8" s="32">
        <f>1/33</f>
        <v>0.0303030303030303</v>
      </c>
      <c r="F8" s="32">
        <f>15/33</f>
        <v>0.454545454545455</v>
      </c>
      <c r="G8" s="32">
        <f>16/33</f>
        <v>0.484848484848485</v>
      </c>
      <c r="H8" s="32">
        <f>1/33</f>
        <v>0.0303030303030303</v>
      </c>
      <c r="I8" s="32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3:K43"/>
  <sheetViews>
    <sheetView workbookViewId="0">
      <selection activeCell="O3" sqref="O3"/>
    </sheetView>
  </sheetViews>
  <sheetFormatPr defaultColWidth="9" defaultRowHeight="13.5"/>
  <cols>
    <col min="5" max="5" width="36" style="8" customWidth="1"/>
    <col min="6" max="10" width="6.625" style="8" customWidth="1"/>
    <col min="11" max="11" width="5.375" style="9" customWidth="1"/>
  </cols>
  <sheetData>
    <row r="3" ht="27" spans="5:11">
      <c r="E3" s="10" t="s">
        <v>19</v>
      </c>
      <c r="F3" s="11" t="s">
        <v>20</v>
      </c>
      <c r="G3" s="12"/>
      <c r="H3" s="12"/>
      <c r="I3" s="12"/>
      <c r="J3" s="22"/>
      <c r="K3" s="23" t="s">
        <v>21</v>
      </c>
    </row>
    <row r="4" ht="42" customHeight="1" spans="5:11">
      <c r="E4" s="13"/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23"/>
    </row>
    <row r="5" ht="20" customHeight="1" spans="5:11">
      <c r="E5" s="14" t="s">
        <v>27</v>
      </c>
      <c r="F5" s="15"/>
      <c r="G5" s="15"/>
      <c r="H5" s="15"/>
      <c r="I5" s="15"/>
      <c r="J5" s="24"/>
      <c r="K5" s="23">
        <f>SUM(K6:K10)/5</f>
        <v>3.0969696969697</v>
      </c>
    </row>
    <row r="6" ht="20" customHeight="1" spans="5:11">
      <c r="E6" s="16" t="s">
        <v>28</v>
      </c>
      <c r="F6" s="3">
        <v>15</v>
      </c>
      <c r="G6" s="3">
        <v>10</v>
      </c>
      <c r="H6" s="3">
        <v>6</v>
      </c>
      <c r="I6" s="3">
        <v>2</v>
      </c>
      <c r="J6" s="3">
        <v>0</v>
      </c>
      <c r="K6" s="25">
        <f>(F6*5+G6*4+H6*3+I6*2+J6*1)/33</f>
        <v>4.15151515151515</v>
      </c>
    </row>
    <row r="7" ht="20" customHeight="1" spans="5:11">
      <c r="E7" s="16" t="s">
        <v>29</v>
      </c>
      <c r="F7" s="3">
        <v>1</v>
      </c>
      <c r="G7" s="3">
        <v>7</v>
      </c>
      <c r="H7" s="3">
        <v>13</v>
      </c>
      <c r="I7" s="3">
        <v>10</v>
      </c>
      <c r="J7" s="3">
        <v>2</v>
      </c>
      <c r="K7" s="25">
        <f>(F7*5+G7*4+H7*3+I7*2+J7*1)/33</f>
        <v>2.84848484848485</v>
      </c>
    </row>
    <row r="8" ht="30" customHeight="1" spans="5:11">
      <c r="E8" s="16" t="s">
        <v>30</v>
      </c>
      <c r="F8" s="3">
        <v>2</v>
      </c>
      <c r="G8" s="3">
        <v>4</v>
      </c>
      <c r="H8" s="3">
        <v>12</v>
      </c>
      <c r="I8" s="3">
        <v>10</v>
      </c>
      <c r="J8" s="3">
        <v>5</v>
      </c>
      <c r="K8" s="25">
        <f>(F8*5+G8*4+H8*3+I8*2+J8*1)/33</f>
        <v>2.63636363636364</v>
      </c>
    </row>
    <row r="9" ht="30" customHeight="1" spans="5:11">
      <c r="E9" s="16" t="s">
        <v>31</v>
      </c>
      <c r="F9" s="3">
        <v>1</v>
      </c>
      <c r="G9" s="3">
        <v>4</v>
      </c>
      <c r="H9" s="3">
        <v>13</v>
      </c>
      <c r="I9" s="3">
        <v>11</v>
      </c>
      <c r="J9" s="3">
        <v>4</v>
      </c>
      <c r="K9" s="25">
        <f>(F9*5+G9*4+H9*3+I9*2+J9*1)/33</f>
        <v>2.60606060606061</v>
      </c>
    </row>
    <row r="10" ht="33" customHeight="1" spans="5:11">
      <c r="E10" s="16" t="s">
        <v>32</v>
      </c>
      <c r="F10" s="3">
        <v>5</v>
      </c>
      <c r="G10" s="3">
        <v>8</v>
      </c>
      <c r="H10" s="3">
        <v>12</v>
      </c>
      <c r="I10" s="3">
        <v>6</v>
      </c>
      <c r="J10" s="3">
        <v>2</v>
      </c>
      <c r="K10" s="25">
        <f>(F10*5+G10*4+H10*3+I10*2+J10*1)/33</f>
        <v>3.24242424242424</v>
      </c>
    </row>
    <row r="11" ht="20" customHeight="1" spans="5:11">
      <c r="E11" s="14" t="s">
        <v>33</v>
      </c>
      <c r="F11" s="15"/>
      <c r="G11" s="15"/>
      <c r="H11" s="15"/>
      <c r="I11" s="15"/>
      <c r="J11" s="24"/>
      <c r="K11" s="25">
        <f>SUM(K12:K15)/4</f>
        <v>3.24242424242424</v>
      </c>
    </row>
    <row r="12" ht="32" customHeight="1" spans="5:11">
      <c r="E12" s="16" t="s">
        <v>34</v>
      </c>
      <c r="F12" s="3">
        <v>14</v>
      </c>
      <c r="G12" s="3">
        <v>10</v>
      </c>
      <c r="H12" s="3">
        <v>4</v>
      </c>
      <c r="I12" s="3">
        <v>4</v>
      </c>
      <c r="J12" s="3">
        <v>1</v>
      </c>
      <c r="K12" s="25">
        <f>(F12*5+G12*4+H12*3+I12*2+J12*1)/33</f>
        <v>3.96969696969697</v>
      </c>
    </row>
    <row r="13" ht="33" customHeight="1" spans="5:11">
      <c r="E13" s="16" t="s">
        <v>35</v>
      </c>
      <c r="F13" s="3">
        <v>2</v>
      </c>
      <c r="G13" s="3">
        <v>5</v>
      </c>
      <c r="H13" s="3">
        <v>12</v>
      </c>
      <c r="I13" s="3">
        <v>10</v>
      </c>
      <c r="J13" s="3">
        <v>4</v>
      </c>
      <c r="K13" s="25">
        <f>(F13*5+G13*4+H13*3+I13*2+J13*1)/33</f>
        <v>2.72727272727273</v>
      </c>
    </row>
    <row r="14" ht="33" customHeight="1" spans="5:11">
      <c r="E14" s="16" t="s">
        <v>36</v>
      </c>
      <c r="F14" s="3">
        <v>5</v>
      </c>
      <c r="G14" s="3">
        <v>5</v>
      </c>
      <c r="H14" s="3">
        <v>12</v>
      </c>
      <c r="I14" s="3">
        <v>10</v>
      </c>
      <c r="J14" s="3">
        <v>1</v>
      </c>
      <c r="K14" s="25">
        <f>(F14*5+G14*4+H14*3+I14*2+J14*1)/33</f>
        <v>3.09090909090909</v>
      </c>
    </row>
    <row r="15" ht="31" customHeight="1" spans="5:11">
      <c r="E15" s="16" t="s">
        <v>37</v>
      </c>
      <c r="F15" s="3">
        <v>8</v>
      </c>
      <c r="G15" s="3">
        <v>4</v>
      </c>
      <c r="H15" s="3">
        <v>10</v>
      </c>
      <c r="I15" s="3">
        <v>8</v>
      </c>
      <c r="J15" s="3">
        <v>3</v>
      </c>
      <c r="K15" s="25">
        <f>(F15*5+G15*4+H15*3+I15*2+J15*1)/33</f>
        <v>3.18181818181818</v>
      </c>
    </row>
    <row r="16" ht="19" customHeight="1" spans="5:11">
      <c r="E16" s="17" t="s">
        <v>38</v>
      </c>
      <c r="F16" s="18"/>
      <c r="G16" s="19"/>
      <c r="H16" s="19"/>
      <c r="I16" s="19"/>
      <c r="J16" s="26"/>
      <c r="K16" s="25">
        <f>SUM(K17:K20)/4</f>
        <v>2.95454545454545</v>
      </c>
    </row>
    <row r="17" spans="5:11">
      <c r="E17" s="16" t="s">
        <v>39</v>
      </c>
      <c r="F17" s="3">
        <v>2</v>
      </c>
      <c r="G17" s="3">
        <v>4</v>
      </c>
      <c r="H17" s="3">
        <v>2</v>
      </c>
      <c r="I17" s="3">
        <v>15</v>
      </c>
      <c r="J17" s="3">
        <v>10</v>
      </c>
      <c r="K17" s="25">
        <f t="shared" ref="K16:K30" si="0">(F17*5+G17*4+H17*3+I17*2+J17*1)/33</f>
        <v>2.18181818181818</v>
      </c>
    </row>
    <row r="18" ht="33" customHeight="1" spans="5:11">
      <c r="E18" s="16" t="s">
        <v>40</v>
      </c>
      <c r="F18" s="3">
        <v>8</v>
      </c>
      <c r="G18" s="3">
        <v>6</v>
      </c>
      <c r="H18" s="3">
        <v>7</v>
      </c>
      <c r="I18" s="3">
        <v>8</v>
      </c>
      <c r="J18" s="3">
        <v>4</v>
      </c>
      <c r="K18" s="25">
        <f t="shared" si="0"/>
        <v>3.18181818181818</v>
      </c>
    </row>
    <row r="19" ht="27" spans="5:11">
      <c r="E19" s="16" t="s">
        <v>41</v>
      </c>
      <c r="F19" s="3">
        <v>7</v>
      </c>
      <c r="G19" s="3">
        <v>7</v>
      </c>
      <c r="H19" s="3">
        <v>8</v>
      </c>
      <c r="I19" s="3">
        <v>10</v>
      </c>
      <c r="J19" s="3">
        <v>1</v>
      </c>
      <c r="K19" s="25">
        <f t="shared" si="0"/>
        <v>3.27272727272727</v>
      </c>
    </row>
    <row r="20" ht="27" spans="5:11">
      <c r="E20" s="16" t="s">
        <v>42</v>
      </c>
      <c r="F20" s="3">
        <v>6</v>
      </c>
      <c r="G20" s="3">
        <v>7</v>
      </c>
      <c r="H20" s="3">
        <v>9</v>
      </c>
      <c r="I20" s="3">
        <v>9</v>
      </c>
      <c r="J20" s="3">
        <v>2</v>
      </c>
      <c r="K20" s="25">
        <f t="shared" si="0"/>
        <v>3.18181818181818</v>
      </c>
    </row>
    <row r="21" ht="24" customHeight="1" spans="5:11">
      <c r="E21" s="14" t="s">
        <v>43</v>
      </c>
      <c r="F21" s="20"/>
      <c r="G21" s="20"/>
      <c r="H21" s="20"/>
      <c r="I21" s="20"/>
      <c r="J21" s="27"/>
      <c r="K21" s="25">
        <f>SUM(K22:K27)/6</f>
        <v>3.63131313131313</v>
      </c>
    </row>
    <row r="22" ht="27" spans="5:11">
      <c r="E22" s="16" t="s">
        <v>44</v>
      </c>
      <c r="F22" s="3">
        <v>15</v>
      </c>
      <c r="G22" s="3">
        <v>14</v>
      </c>
      <c r="H22" s="3">
        <v>2</v>
      </c>
      <c r="I22" s="3">
        <v>1</v>
      </c>
      <c r="J22" s="3">
        <v>1</v>
      </c>
      <c r="K22" s="25">
        <f t="shared" si="0"/>
        <v>4.24242424242424</v>
      </c>
    </row>
    <row r="23" ht="31" customHeight="1" spans="5:11">
      <c r="E23" s="16" t="s">
        <v>45</v>
      </c>
      <c r="F23" s="3">
        <v>14</v>
      </c>
      <c r="G23" s="3">
        <v>12</v>
      </c>
      <c r="H23" s="3">
        <v>4</v>
      </c>
      <c r="I23" s="3">
        <v>3</v>
      </c>
      <c r="J23" s="3">
        <v>0</v>
      </c>
      <c r="K23" s="25">
        <f t="shared" si="0"/>
        <v>4.12121212121212</v>
      </c>
    </row>
    <row r="24" ht="29" customHeight="1" spans="5:11">
      <c r="E24" s="16" t="s">
        <v>46</v>
      </c>
      <c r="F24" s="3">
        <v>4</v>
      </c>
      <c r="G24" s="3">
        <v>4</v>
      </c>
      <c r="H24" s="3">
        <v>10</v>
      </c>
      <c r="I24" s="3">
        <v>12</v>
      </c>
      <c r="J24" s="3">
        <v>3</v>
      </c>
      <c r="K24" s="25">
        <f t="shared" si="0"/>
        <v>2.81818181818182</v>
      </c>
    </row>
    <row r="25" ht="29" customHeight="1" spans="5:11">
      <c r="E25" s="16" t="s">
        <v>47</v>
      </c>
      <c r="F25" s="3">
        <v>16</v>
      </c>
      <c r="G25" s="3">
        <v>12</v>
      </c>
      <c r="H25" s="3">
        <v>4</v>
      </c>
      <c r="I25" s="3">
        <v>1</v>
      </c>
      <c r="J25" s="3">
        <v>0</v>
      </c>
      <c r="K25" s="25">
        <f t="shared" si="0"/>
        <v>4.3030303030303</v>
      </c>
    </row>
    <row r="26" ht="29" customHeight="1" spans="5:11">
      <c r="E26" s="16" t="s">
        <v>48</v>
      </c>
      <c r="F26" s="3">
        <v>6</v>
      </c>
      <c r="G26" s="3">
        <v>11</v>
      </c>
      <c r="H26" s="3">
        <v>10</v>
      </c>
      <c r="I26" s="3">
        <v>2</v>
      </c>
      <c r="J26" s="3">
        <v>4</v>
      </c>
      <c r="K26" s="25">
        <f t="shared" si="0"/>
        <v>3.39393939393939</v>
      </c>
    </row>
    <row r="27" ht="27" spans="5:11">
      <c r="E27" s="16" t="s">
        <v>49</v>
      </c>
      <c r="F27" s="3">
        <v>4</v>
      </c>
      <c r="G27" s="3">
        <v>6</v>
      </c>
      <c r="H27" s="3">
        <v>11</v>
      </c>
      <c r="I27" s="3">
        <v>7</v>
      </c>
      <c r="J27" s="3">
        <v>5</v>
      </c>
      <c r="K27" s="25">
        <f t="shared" si="0"/>
        <v>2.90909090909091</v>
      </c>
    </row>
    <row r="28" spans="5:11">
      <c r="E28" s="21" t="s">
        <v>50</v>
      </c>
      <c r="F28" s="16"/>
      <c r="G28" s="16"/>
      <c r="H28" s="16"/>
      <c r="I28" s="16"/>
      <c r="J28" s="16"/>
      <c r="K28" s="25">
        <f>SUM(K29:K30)/2</f>
        <v>2.92424242424242</v>
      </c>
    </row>
    <row r="29" ht="27" spans="5:11">
      <c r="E29" s="16" t="s">
        <v>51</v>
      </c>
      <c r="F29" s="16">
        <v>4</v>
      </c>
      <c r="G29" s="16">
        <v>4</v>
      </c>
      <c r="H29" s="16">
        <v>13</v>
      </c>
      <c r="I29" s="16">
        <v>10</v>
      </c>
      <c r="J29" s="16">
        <v>2</v>
      </c>
      <c r="K29" s="25">
        <f t="shared" si="0"/>
        <v>2.93939393939394</v>
      </c>
    </row>
    <row r="30" ht="27" spans="5:11">
      <c r="E30" s="16" t="s">
        <v>52</v>
      </c>
      <c r="F30" s="16">
        <v>4</v>
      </c>
      <c r="G30" s="16">
        <v>4</v>
      </c>
      <c r="H30" s="16">
        <v>12</v>
      </c>
      <c r="I30" s="16">
        <v>11</v>
      </c>
      <c r="J30" s="16">
        <v>2</v>
      </c>
      <c r="K30" s="25">
        <f t="shared" si="0"/>
        <v>2.90909090909091</v>
      </c>
    </row>
    <row r="38" spans="5:7">
      <c r="E38"/>
      <c r="F38"/>
      <c r="G38"/>
    </row>
    <row r="39" spans="5:7">
      <c r="E39"/>
      <c r="F39"/>
      <c r="G39"/>
    </row>
    <row r="40" spans="5:7">
      <c r="E40"/>
      <c r="F40"/>
      <c r="G40"/>
    </row>
    <row r="41" spans="5:7">
      <c r="E41"/>
      <c r="F41"/>
      <c r="G41"/>
    </row>
    <row r="42" spans="5:7">
      <c r="E42"/>
      <c r="F42"/>
      <c r="G42"/>
    </row>
    <row r="43" spans="5:7">
      <c r="E43"/>
      <c r="F43"/>
      <c r="G43"/>
    </row>
  </sheetData>
  <mergeCells count="5">
    <mergeCell ref="F3:J3"/>
    <mergeCell ref="E5:J5"/>
    <mergeCell ref="E11:J11"/>
    <mergeCell ref="E21:J21"/>
    <mergeCell ref="E3:E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9"/>
  <sheetViews>
    <sheetView tabSelected="1" workbookViewId="0">
      <selection activeCell="B8" sqref="B8:D8"/>
    </sheetView>
  </sheetViews>
  <sheetFormatPr defaultColWidth="9" defaultRowHeight="13.5" outlineLevelCol="3"/>
  <cols>
    <col min="2" max="2" width="33.25" customWidth="1"/>
    <col min="3" max="3" width="15.5" style="1" customWidth="1"/>
    <col min="4" max="4" width="10.25" style="2" customWidth="1"/>
  </cols>
  <sheetData>
    <row r="2" ht="31" customHeight="1" spans="2:4">
      <c r="B2" s="3" t="s">
        <v>53</v>
      </c>
      <c r="C2" s="3" t="s">
        <v>20</v>
      </c>
      <c r="D2" s="4" t="s">
        <v>54</v>
      </c>
    </row>
    <row r="3" ht="27" spans="2:4">
      <c r="B3" s="5" t="s">
        <v>55</v>
      </c>
      <c r="C3" s="3">
        <v>11</v>
      </c>
      <c r="D3" s="4">
        <f t="shared" ref="D3:D8" si="0">C3/33</f>
        <v>0.333333333333333</v>
      </c>
    </row>
    <row r="4" spans="2:4">
      <c r="B4" s="5" t="s">
        <v>56</v>
      </c>
      <c r="C4" s="3">
        <v>10</v>
      </c>
      <c r="D4" s="4">
        <f t="shared" si="0"/>
        <v>0.303030303030303</v>
      </c>
    </row>
    <row r="5" spans="2:4">
      <c r="B5" s="5" t="s">
        <v>57</v>
      </c>
      <c r="C5" s="3">
        <v>10</v>
      </c>
      <c r="D5" s="4">
        <f t="shared" si="0"/>
        <v>0.303030303030303</v>
      </c>
    </row>
    <row r="6" spans="2:4">
      <c r="B6" s="5" t="s">
        <v>58</v>
      </c>
      <c r="C6" s="3">
        <v>9</v>
      </c>
      <c r="D6" s="4">
        <f t="shared" si="0"/>
        <v>0.272727272727273</v>
      </c>
    </row>
    <row r="7" spans="2:4">
      <c r="B7" s="5" t="s">
        <v>59</v>
      </c>
      <c r="C7" s="3">
        <v>6</v>
      </c>
      <c r="D7" s="4">
        <f t="shared" si="0"/>
        <v>0.181818181818182</v>
      </c>
    </row>
    <row r="8" spans="2:4">
      <c r="B8" s="6" t="s">
        <v>60</v>
      </c>
      <c r="C8" s="7">
        <v>1</v>
      </c>
      <c r="D8" s="4">
        <f t="shared" si="0"/>
        <v>0.0303030303030303</v>
      </c>
    </row>
    <row r="9" spans="2:4">
      <c r="B9" s="6" t="s">
        <v>60</v>
      </c>
      <c r="C9" s="7">
        <v>1</v>
      </c>
      <c r="D9" s="4">
        <f>C9/33</f>
        <v>0.0303030303030303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2017-05-21T10:42:00Z</dcterms:created>
  <dcterms:modified xsi:type="dcterms:W3CDTF">2017-05-30T03:55:16Z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