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ardner\Desktop\"/>
    </mc:Choice>
  </mc:AlternateContent>
  <bookViews>
    <workbookView xWindow="1395" yWindow="0" windowWidth="20205" windowHeight="9720"/>
  </bookViews>
  <sheets>
    <sheet name="Monthly Precip (Sept-Aug)" sheetId="1" r:id="rId1"/>
  </sheets>
  <externalReferences>
    <externalReference r:id="rId2"/>
  </externalReferences>
  <definedNames>
    <definedName name="_xlnm._FilterDatabase" localSheetId="0" hidden="1">'Monthly Precip (Sept-Aug)'!#REF!</definedName>
    <definedName name="_xlnm.Print_Area" localSheetId="0">'Monthly Precip (Sept-Aug)'!$A$1:$S$135</definedName>
    <definedName name="_xlnm.Print_Titles" localSheetId="0">'Monthly Precip (Sept-Aug)'!$1:$4</definedName>
    <definedName name="Z_AFB332B0_3C35_47CE_8A52_2B4F8A588F3E_.wvu.PrintArea" localSheetId="0" hidden="1">'Monthly Precip (Sept-Aug)'!$A$1:$S$135</definedName>
    <definedName name="Z_AFB332B0_3C35_47CE_8A52_2B4F8A588F3E_.wvu.PrintTitles" localSheetId="0" hidden="1">'Monthly Precip (Sept-Aug)'!$1:$4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8" i="1" l="1"/>
  <c r="O164" i="1"/>
  <c r="N152" i="1"/>
  <c r="O149" i="1"/>
  <c r="J149" i="1"/>
  <c r="G149" i="1"/>
  <c r="H148" i="1"/>
  <c r="X146" i="1"/>
  <c r="K146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O139" i="1"/>
  <c r="N139" i="1"/>
  <c r="M139" i="1"/>
  <c r="L139" i="1"/>
  <c r="K139" i="1"/>
  <c r="J139" i="1"/>
  <c r="I139" i="1"/>
  <c r="I146" i="1" s="1"/>
  <c r="H139" i="1"/>
  <c r="G139" i="1"/>
  <c r="F139" i="1"/>
  <c r="E139" i="1"/>
  <c r="D139" i="1"/>
  <c r="O138" i="1"/>
  <c r="N138" i="1"/>
  <c r="M138" i="1"/>
  <c r="L138" i="1"/>
  <c r="K138" i="1"/>
  <c r="J138" i="1"/>
  <c r="J146" i="1" s="1"/>
  <c r="I138" i="1"/>
  <c r="H138" i="1"/>
  <c r="G138" i="1"/>
  <c r="F138" i="1"/>
  <c r="E138" i="1"/>
  <c r="D138" i="1"/>
  <c r="O137" i="1"/>
  <c r="N137" i="1"/>
  <c r="N149" i="1" s="1"/>
  <c r="M137" i="1"/>
  <c r="M149" i="1" s="1"/>
  <c r="L137" i="1"/>
  <c r="K137" i="1"/>
  <c r="J137" i="1"/>
  <c r="I137" i="1"/>
  <c r="I149" i="1" s="1"/>
  <c r="H137" i="1"/>
  <c r="G137" i="1"/>
  <c r="G146" i="1" s="1"/>
  <c r="F137" i="1"/>
  <c r="F149" i="1" s="1"/>
  <c r="E137" i="1"/>
  <c r="E149" i="1" s="1"/>
  <c r="D137" i="1"/>
  <c r="D149" i="1" s="1"/>
  <c r="H136" i="1"/>
  <c r="O135" i="1"/>
  <c r="O136" i="1" s="1"/>
  <c r="N135" i="1"/>
  <c r="N136" i="1" s="1"/>
  <c r="M135" i="1"/>
  <c r="M136" i="1" s="1"/>
  <c r="L135" i="1"/>
  <c r="K135" i="1"/>
  <c r="J135" i="1"/>
  <c r="J136" i="1" s="1"/>
  <c r="I135" i="1"/>
  <c r="H135" i="1"/>
  <c r="G135" i="1"/>
  <c r="F135" i="1"/>
  <c r="F136" i="1" s="1"/>
  <c r="E135" i="1"/>
  <c r="D135" i="1"/>
  <c r="D136" i="1" s="1"/>
  <c r="O134" i="1"/>
  <c r="N134" i="1"/>
  <c r="M134" i="1"/>
  <c r="L134" i="1"/>
  <c r="K134" i="1"/>
  <c r="J134" i="1"/>
  <c r="I134" i="1"/>
  <c r="H134" i="1"/>
  <c r="G134" i="1"/>
  <c r="F134" i="1"/>
  <c r="E134" i="1"/>
  <c r="D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O132" i="1"/>
  <c r="O148" i="1" s="1"/>
  <c r="N132" i="1"/>
  <c r="N168" i="1" s="1"/>
  <c r="M132" i="1"/>
  <c r="L132" i="1"/>
  <c r="L152" i="1" s="1"/>
  <c r="K132" i="1"/>
  <c r="J132" i="1"/>
  <c r="I132" i="1"/>
  <c r="I136" i="1" s="1"/>
  <c r="H132" i="1"/>
  <c r="H168" i="1" s="1"/>
  <c r="G132" i="1"/>
  <c r="F132" i="1"/>
  <c r="E132" i="1"/>
  <c r="D132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Z130" i="1"/>
  <c r="Y130" i="1"/>
  <c r="S130" i="1"/>
  <c r="R130" i="1"/>
  <c r="P130" i="1"/>
  <c r="T128" i="1" s="1"/>
  <c r="Z129" i="1"/>
  <c r="Y129" i="1"/>
  <c r="S129" i="1"/>
  <c r="R129" i="1"/>
  <c r="Q129" i="1"/>
  <c r="P129" i="1"/>
  <c r="Z128" i="1"/>
  <c r="Y128" i="1"/>
  <c r="S128" i="1"/>
  <c r="R128" i="1"/>
  <c r="P128" i="1"/>
  <c r="Z127" i="1"/>
  <c r="Y127" i="1"/>
  <c r="T127" i="1"/>
  <c r="S127" i="1"/>
  <c r="R127" i="1"/>
  <c r="P127" i="1"/>
  <c r="Q128" i="1" s="1"/>
  <c r="Z126" i="1"/>
  <c r="Y126" i="1"/>
  <c r="T126" i="1"/>
  <c r="S126" i="1"/>
  <c r="R126" i="1"/>
  <c r="P126" i="1"/>
  <c r="Q127" i="1" s="1"/>
  <c r="Z125" i="1"/>
  <c r="Y125" i="1"/>
  <c r="T125" i="1"/>
  <c r="S125" i="1"/>
  <c r="R125" i="1"/>
  <c r="P125" i="1"/>
  <c r="Q126" i="1" s="1"/>
  <c r="Z124" i="1"/>
  <c r="Y124" i="1"/>
  <c r="S124" i="1"/>
  <c r="R124" i="1"/>
  <c r="P124" i="1"/>
  <c r="T124" i="1" s="1"/>
  <c r="Z123" i="1"/>
  <c r="Y123" i="1"/>
  <c r="T123" i="1"/>
  <c r="S123" i="1"/>
  <c r="R123" i="1"/>
  <c r="Q123" i="1"/>
  <c r="P123" i="1"/>
  <c r="Z122" i="1"/>
  <c r="Y122" i="1"/>
  <c r="S122" i="1"/>
  <c r="R122" i="1"/>
  <c r="P122" i="1"/>
  <c r="Z121" i="1"/>
  <c r="Y121" i="1"/>
  <c r="S121" i="1"/>
  <c r="R121" i="1"/>
  <c r="P121" i="1"/>
  <c r="Q122" i="1" s="1"/>
  <c r="Z120" i="1"/>
  <c r="Y120" i="1"/>
  <c r="S120" i="1"/>
  <c r="R120" i="1"/>
  <c r="P120" i="1"/>
  <c r="Q121" i="1" s="1"/>
  <c r="Z119" i="1"/>
  <c r="Y119" i="1"/>
  <c r="S119" i="1"/>
  <c r="R119" i="1"/>
  <c r="P119" i="1"/>
  <c r="T121" i="1" s="1"/>
  <c r="Z118" i="1"/>
  <c r="Y118" i="1"/>
  <c r="S118" i="1"/>
  <c r="R118" i="1"/>
  <c r="P118" i="1"/>
  <c r="Z117" i="1"/>
  <c r="Y117" i="1"/>
  <c r="S117" i="1"/>
  <c r="R117" i="1"/>
  <c r="Q117" i="1"/>
  <c r="P117" i="1"/>
  <c r="Z116" i="1"/>
  <c r="Y116" i="1"/>
  <c r="T116" i="1"/>
  <c r="S116" i="1"/>
  <c r="R116" i="1"/>
  <c r="P116" i="1"/>
  <c r="Z115" i="1"/>
  <c r="Y115" i="1"/>
  <c r="T115" i="1"/>
  <c r="S115" i="1"/>
  <c r="R115" i="1"/>
  <c r="P115" i="1"/>
  <c r="Q116" i="1" s="1"/>
  <c r="Z114" i="1"/>
  <c r="Y114" i="1"/>
  <c r="T114" i="1"/>
  <c r="S114" i="1"/>
  <c r="R114" i="1"/>
  <c r="P114" i="1"/>
  <c r="Q115" i="1" s="1"/>
  <c r="Z113" i="1"/>
  <c r="Y113" i="1"/>
  <c r="T113" i="1"/>
  <c r="S113" i="1"/>
  <c r="R113" i="1"/>
  <c r="P113" i="1"/>
  <c r="Q114" i="1" s="1"/>
  <c r="Z112" i="1"/>
  <c r="Y112" i="1"/>
  <c r="S112" i="1"/>
  <c r="R112" i="1"/>
  <c r="P112" i="1"/>
  <c r="T112" i="1" s="1"/>
  <c r="Z111" i="1"/>
  <c r="Y111" i="1"/>
  <c r="T111" i="1"/>
  <c r="S111" i="1"/>
  <c r="R111" i="1"/>
  <c r="Q111" i="1"/>
  <c r="P111" i="1"/>
  <c r="Z110" i="1"/>
  <c r="Y110" i="1"/>
  <c r="S110" i="1"/>
  <c r="R110" i="1"/>
  <c r="P110" i="1"/>
  <c r="Z109" i="1"/>
  <c r="Y109" i="1"/>
  <c r="S109" i="1"/>
  <c r="R109" i="1"/>
  <c r="P109" i="1"/>
  <c r="Q110" i="1" s="1"/>
  <c r="Z108" i="1"/>
  <c r="Y108" i="1"/>
  <c r="S108" i="1"/>
  <c r="R108" i="1"/>
  <c r="P108" i="1"/>
  <c r="Q109" i="1" s="1"/>
  <c r="Z107" i="1"/>
  <c r="Y107" i="1"/>
  <c r="S107" i="1"/>
  <c r="R107" i="1"/>
  <c r="P107" i="1"/>
  <c r="Q108" i="1" s="1"/>
  <c r="Z106" i="1"/>
  <c r="Y106" i="1"/>
  <c r="S106" i="1"/>
  <c r="R106" i="1"/>
  <c r="P106" i="1"/>
  <c r="Q106" i="1" s="1"/>
  <c r="Z105" i="1"/>
  <c r="Y105" i="1"/>
  <c r="S105" i="1"/>
  <c r="R105" i="1"/>
  <c r="Q105" i="1"/>
  <c r="P105" i="1"/>
  <c r="Z104" i="1"/>
  <c r="Y104" i="1"/>
  <c r="T104" i="1"/>
  <c r="S104" i="1"/>
  <c r="R104" i="1"/>
  <c r="P104" i="1"/>
  <c r="Z103" i="1"/>
  <c r="Y103" i="1"/>
  <c r="T103" i="1"/>
  <c r="S103" i="1"/>
  <c r="R103" i="1"/>
  <c r="P103" i="1"/>
  <c r="Q104" i="1" s="1"/>
  <c r="Z102" i="1"/>
  <c r="Y102" i="1"/>
  <c r="T102" i="1"/>
  <c r="S102" i="1"/>
  <c r="R102" i="1"/>
  <c r="P102" i="1"/>
  <c r="Q103" i="1" s="1"/>
  <c r="Z101" i="1"/>
  <c r="Y101" i="1"/>
  <c r="T101" i="1"/>
  <c r="S101" i="1"/>
  <c r="R101" i="1"/>
  <c r="P101" i="1"/>
  <c r="Z100" i="1"/>
  <c r="Y100" i="1"/>
  <c r="S100" i="1"/>
  <c r="R100" i="1"/>
  <c r="P100" i="1"/>
  <c r="Q101" i="1" s="1"/>
  <c r="Z99" i="1"/>
  <c r="Y99" i="1"/>
  <c r="T99" i="1"/>
  <c r="S99" i="1"/>
  <c r="R99" i="1"/>
  <c r="Q99" i="1"/>
  <c r="P99" i="1"/>
  <c r="Z98" i="1"/>
  <c r="Y98" i="1"/>
  <c r="S98" i="1"/>
  <c r="R98" i="1"/>
  <c r="P98" i="1"/>
  <c r="Z97" i="1"/>
  <c r="Y97" i="1"/>
  <c r="S97" i="1"/>
  <c r="R97" i="1"/>
  <c r="P97" i="1"/>
  <c r="Q98" i="1" s="1"/>
  <c r="Z96" i="1"/>
  <c r="Y96" i="1"/>
  <c r="S96" i="1"/>
  <c r="R96" i="1"/>
  <c r="P96" i="1"/>
  <c r="Q97" i="1" s="1"/>
  <c r="Z95" i="1"/>
  <c r="Y95" i="1"/>
  <c r="S95" i="1"/>
  <c r="R95" i="1"/>
  <c r="P95" i="1"/>
  <c r="Q96" i="1" s="1"/>
  <c r="Z94" i="1"/>
  <c r="Y94" i="1"/>
  <c r="S94" i="1"/>
  <c r="R94" i="1"/>
  <c r="P94" i="1"/>
  <c r="Q94" i="1" s="1"/>
  <c r="Z93" i="1"/>
  <c r="Y93" i="1"/>
  <c r="S93" i="1"/>
  <c r="R93" i="1"/>
  <c r="Q93" i="1"/>
  <c r="P93" i="1"/>
  <c r="Z92" i="1"/>
  <c r="Y92" i="1"/>
  <c r="T92" i="1"/>
  <c r="S92" i="1"/>
  <c r="R92" i="1"/>
  <c r="P92" i="1"/>
  <c r="Z91" i="1"/>
  <c r="Y91" i="1"/>
  <c r="T91" i="1"/>
  <c r="S91" i="1"/>
  <c r="R91" i="1"/>
  <c r="P91" i="1"/>
  <c r="Z90" i="1"/>
  <c r="Y90" i="1"/>
  <c r="T90" i="1"/>
  <c r="S90" i="1"/>
  <c r="R90" i="1"/>
  <c r="P90" i="1"/>
  <c r="Q91" i="1" s="1"/>
  <c r="Z89" i="1"/>
  <c r="Y89" i="1"/>
  <c r="T89" i="1"/>
  <c r="S89" i="1"/>
  <c r="R89" i="1"/>
  <c r="P89" i="1"/>
  <c r="Z88" i="1"/>
  <c r="Y88" i="1"/>
  <c r="S88" i="1"/>
  <c r="R88" i="1"/>
  <c r="P88" i="1"/>
  <c r="Q89" i="1" s="1"/>
  <c r="Z87" i="1"/>
  <c r="Y87" i="1"/>
  <c r="S87" i="1"/>
  <c r="R87" i="1"/>
  <c r="Q87" i="1"/>
  <c r="P87" i="1"/>
  <c r="Z86" i="1"/>
  <c r="Y86" i="1"/>
  <c r="S86" i="1"/>
  <c r="R86" i="1"/>
  <c r="P86" i="1"/>
  <c r="Z85" i="1"/>
  <c r="Y85" i="1"/>
  <c r="S85" i="1"/>
  <c r="R85" i="1"/>
  <c r="P85" i="1"/>
  <c r="Q86" i="1" s="1"/>
  <c r="Z84" i="1"/>
  <c r="Y84" i="1"/>
  <c r="S84" i="1"/>
  <c r="R84" i="1"/>
  <c r="P84" i="1"/>
  <c r="Q85" i="1" s="1"/>
  <c r="Z83" i="1"/>
  <c r="Y83" i="1"/>
  <c r="S83" i="1"/>
  <c r="R83" i="1"/>
  <c r="P83" i="1"/>
  <c r="Q84" i="1" s="1"/>
  <c r="Z82" i="1"/>
  <c r="Y82" i="1"/>
  <c r="S82" i="1"/>
  <c r="R82" i="1"/>
  <c r="P82" i="1"/>
  <c r="Z81" i="1"/>
  <c r="Y81" i="1"/>
  <c r="S81" i="1"/>
  <c r="R81" i="1"/>
  <c r="Q81" i="1"/>
  <c r="P81" i="1"/>
  <c r="Z80" i="1"/>
  <c r="Y80" i="1"/>
  <c r="T80" i="1"/>
  <c r="S80" i="1"/>
  <c r="R80" i="1"/>
  <c r="P80" i="1"/>
  <c r="Z79" i="1"/>
  <c r="Y79" i="1"/>
  <c r="T79" i="1"/>
  <c r="S79" i="1"/>
  <c r="R79" i="1"/>
  <c r="P79" i="1"/>
  <c r="Q80" i="1" s="1"/>
  <c r="Z78" i="1"/>
  <c r="Y78" i="1"/>
  <c r="T78" i="1"/>
  <c r="S78" i="1"/>
  <c r="R78" i="1"/>
  <c r="P78" i="1"/>
  <c r="Z77" i="1"/>
  <c r="Y77" i="1"/>
  <c r="T77" i="1"/>
  <c r="S77" i="1"/>
  <c r="R77" i="1"/>
  <c r="P77" i="1"/>
  <c r="Z76" i="1"/>
  <c r="Y76" i="1"/>
  <c r="S76" i="1"/>
  <c r="R76" i="1"/>
  <c r="P76" i="1"/>
  <c r="Q77" i="1" s="1"/>
  <c r="Z75" i="1"/>
  <c r="Y75" i="1"/>
  <c r="S75" i="1"/>
  <c r="R75" i="1"/>
  <c r="Q75" i="1"/>
  <c r="P75" i="1"/>
  <c r="Z74" i="1"/>
  <c r="Y74" i="1"/>
  <c r="S74" i="1"/>
  <c r="R74" i="1"/>
  <c r="P74" i="1"/>
  <c r="Z73" i="1"/>
  <c r="Y73" i="1"/>
  <c r="S73" i="1"/>
  <c r="R73" i="1"/>
  <c r="P73" i="1"/>
  <c r="Q74" i="1" s="1"/>
  <c r="Z72" i="1"/>
  <c r="Y72" i="1"/>
  <c r="S72" i="1"/>
  <c r="R72" i="1"/>
  <c r="P72" i="1"/>
  <c r="Q73" i="1" s="1"/>
  <c r="Z71" i="1"/>
  <c r="Y71" i="1"/>
  <c r="S71" i="1"/>
  <c r="R71" i="1"/>
  <c r="P71" i="1"/>
  <c r="T73" i="1" s="1"/>
  <c r="Z70" i="1"/>
  <c r="Y70" i="1"/>
  <c r="S70" i="1"/>
  <c r="R70" i="1"/>
  <c r="P70" i="1"/>
  <c r="Z69" i="1"/>
  <c r="Y69" i="1"/>
  <c r="S69" i="1"/>
  <c r="R69" i="1"/>
  <c r="Q69" i="1"/>
  <c r="P69" i="1"/>
  <c r="Z68" i="1"/>
  <c r="Y68" i="1"/>
  <c r="T68" i="1"/>
  <c r="S68" i="1"/>
  <c r="R68" i="1"/>
  <c r="P68" i="1"/>
  <c r="T70" i="1" s="1"/>
  <c r="Z67" i="1"/>
  <c r="Y67" i="1"/>
  <c r="T67" i="1"/>
  <c r="S67" i="1"/>
  <c r="R67" i="1"/>
  <c r="P67" i="1"/>
  <c r="Q68" i="1" s="1"/>
  <c r="Z66" i="1"/>
  <c r="Y66" i="1"/>
  <c r="T66" i="1"/>
  <c r="S66" i="1"/>
  <c r="R66" i="1"/>
  <c r="P66" i="1"/>
  <c r="Q67" i="1" s="1"/>
  <c r="Z65" i="1"/>
  <c r="Y65" i="1"/>
  <c r="T65" i="1"/>
  <c r="S65" i="1"/>
  <c r="R65" i="1"/>
  <c r="P65" i="1"/>
  <c r="Z64" i="1"/>
  <c r="Y64" i="1"/>
  <c r="S64" i="1"/>
  <c r="R64" i="1"/>
  <c r="P64" i="1"/>
  <c r="Q65" i="1" s="1"/>
  <c r="Z63" i="1"/>
  <c r="Y63" i="1"/>
  <c r="S63" i="1"/>
  <c r="R63" i="1"/>
  <c r="Q63" i="1"/>
  <c r="P63" i="1"/>
  <c r="Z62" i="1"/>
  <c r="Y62" i="1"/>
  <c r="S62" i="1"/>
  <c r="R62" i="1"/>
  <c r="P62" i="1"/>
  <c r="Z61" i="1"/>
  <c r="Y61" i="1"/>
  <c r="S61" i="1"/>
  <c r="R61" i="1"/>
  <c r="P61" i="1"/>
  <c r="Z60" i="1"/>
  <c r="Y60" i="1"/>
  <c r="S60" i="1"/>
  <c r="R60" i="1"/>
  <c r="P60" i="1"/>
  <c r="Q61" i="1" s="1"/>
  <c r="Z59" i="1"/>
  <c r="Y59" i="1"/>
  <c r="S59" i="1"/>
  <c r="R59" i="1"/>
  <c r="P59" i="1"/>
  <c r="Q60" i="1" s="1"/>
  <c r="Z58" i="1"/>
  <c r="Y58" i="1"/>
  <c r="S58" i="1"/>
  <c r="R58" i="1"/>
  <c r="P58" i="1"/>
  <c r="T60" i="1" s="1"/>
  <c r="Z57" i="1"/>
  <c r="Y57" i="1"/>
  <c r="T57" i="1"/>
  <c r="S57" i="1"/>
  <c r="R57" i="1"/>
  <c r="P57" i="1"/>
  <c r="Z56" i="1"/>
  <c r="Y56" i="1"/>
  <c r="S56" i="1"/>
  <c r="R56" i="1"/>
  <c r="P56" i="1"/>
  <c r="Z55" i="1"/>
  <c r="Y55" i="1"/>
  <c r="S55" i="1"/>
  <c r="R55" i="1"/>
  <c r="P55" i="1"/>
  <c r="Q56" i="1" s="1"/>
  <c r="Z54" i="1"/>
  <c r="Y54" i="1"/>
  <c r="T54" i="1"/>
  <c r="S54" i="1"/>
  <c r="R54" i="1"/>
  <c r="P54" i="1"/>
  <c r="T56" i="1" s="1"/>
  <c r="Z53" i="1"/>
  <c r="Y53" i="1"/>
  <c r="T53" i="1"/>
  <c r="S53" i="1"/>
  <c r="R53" i="1"/>
  <c r="P53" i="1"/>
  <c r="P141" i="1" s="1"/>
  <c r="Z52" i="1"/>
  <c r="Y52" i="1"/>
  <c r="S52" i="1"/>
  <c r="R52" i="1"/>
  <c r="P52" i="1"/>
  <c r="Q52" i="1" s="1"/>
  <c r="Z51" i="1"/>
  <c r="Y51" i="1"/>
  <c r="S51" i="1"/>
  <c r="R51" i="1"/>
  <c r="Q51" i="1"/>
  <c r="P51" i="1"/>
  <c r="Z50" i="1"/>
  <c r="Y50" i="1"/>
  <c r="S50" i="1"/>
  <c r="R50" i="1"/>
  <c r="P50" i="1"/>
  <c r="Z49" i="1"/>
  <c r="Y49" i="1"/>
  <c r="S49" i="1"/>
  <c r="R49" i="1"/>
  <c r="P49" i="1"/>
  <c r="Q50" i="1" s="1"/>
  <c r="Z48" i="1"/>
  <c r="Y48" i="1"/>
  <c r="S48" i="1"/>
  <c r="R48" i="1"/>
  <c r="Q48" i="1"/>
  <c r="P48" i="1"/>
  <c r="Z47" i="1"/>
  <c r="Y47" i="1"/>
  <c r="S47" i="1"/>
  <c r="R47" i="1"/>
  <c r="P47" i="1"/>
  <c r="Z46" i="1"/>
  <c r="Y46" i="1"/>
  <c r="S46" i="1"/>
  <c r="R46" i="1"/>
  <c r="P46" i="1"/>
  <c r="Z45" i="1"/>
  <c r="Y45" i="1"/>
  <c r="T45" i="1"/>
  <c r="S45" i="1"/>
  <c r="R45" i="1"/>
  <c r="P45" i="1"/>
  <c r="Q46" i="1" s="1"/>
  <c r="Z44" i="1"/>
  <c r="Y44" i="1"/>
  <c r="S44" i="1"/>
  <c r="R44" i="1"/>
  <c r="Q44" i="1"/>
  <c r="P44" i="1"/>
  <c r="Z43" i="1"/>
  <c r="Y43" i="1"/>
  <c r="S43" i="1"/>
  <c r="R43" i="1"/>
  <c r="P43" i="1"/>
  <c r="Z42" i="1"/>
  <c r="Y42" i="1"/>
  <c r="T42" i="1"/>
  <c r="S42" i="1"/>
  <c r="R42" i="1"/>
  <c r="P42" i="1"/>
  <c r="T44" i="1" s="1"/>
  <c r="Z41" i="1"/>
  <c r="Y41" i="1"/>
  <c r="T41" i="1"/>
  <c r="S41" i="1"/>
  <c r="R41" i="1"/>
  <c r="P41" i="1"/>
  <c r="T43" i="1" s="1"/>
  <c r="Z40" i="1"/>
  <c r="Y40" i="1"/>
  <c r="S40" i="1"/>
  <c r="R40" i="1"/>
  <c r="Q40" i="1"/>
  <c r="P40" i="1"/>
  <c r="Q41" i="1" s="1"/>
  <c r="Z39" i="1"/>
  <c r="Y39" i="1"/>
  <c r="T39" i="1"/>
  <c r="S39" i="1"/>
  <c r="R39" i="1"/>
  <c r="Q39" i="1"/>
  <c r="P39" i="1"/>
  <c r="Z38" i="1"/>
  <c r="Y38" i="1"/>
  <c r="T38" i="1"/>
  <c r="S38" i="1"/>
  <c r="R38" i="1"/>
  <c r="P38" i="1"/>
  <c r="Z37" i="1"/>
  <c r="Y37" i="1"/>
  <c r="T37" i="1"/>
  <c r="S37" i="1"/>
  <c r="R37" i="1"/>
  <c r="P37" i="1"/>
  <c r="Z36" i="1"/>
  <c r="Y36" i="1"/>
  <c r="T36" i="1"/>
  <c r="S36" i="1"/>
  <c r="R36" i="1"/>
  <c r="P36" i="1"/>
  <c r="Q37" i="1" s="1"/>
  <c r="Z35" i="1"/>
  <c r="Y35" i="1"/>
  <c r="S35" i="1"/>
  <c r="R35" i="1"/>
  <c r="P35" i="1"/>
  <c r="Q36" i="1" s="1"/>
  <c r="Z34" i="1"/>
  <c r="Y34" i="1"/>
  <c r="S34" i="1"/>
  <c r="R34" i="1"/>
  <c r="P34" i="1"/>
  <c r="Z33" i="1"/>
  <c r="Y33" i="1"/>
  <c r="S33" i="1"/>
  <c r="R33" i="1"/>
  <c r="P33" i="1"/>
  <c r="Z32" i="1"/>
  <c r="Y32" i="1"/>
  <c r="S32" i="1"/>
  <c r="R32" i="1"/>
  <c r="Q32" i="1"/>
  <c r="P32" i="1"/>
  <c r="Z31" i="1"/>
  <c r="Y31" i="1"/>
  <c r="S31" i="1"/>
  <c r="R31" i="1"/>
  <c r="P31" i="1"/>
  <c r="Z30" i="1"/>
  <c r="Y30" i="1"/>
  <c r="S30" i="1"/>
  <c r="R30" i="1"/>
  <c r="P30" i="1"/>
  <c r="Q31" i="1" s="1"/>
  <c r="Z29" i="1"/>
  <c r="Y29" i="1"/>
  <c r="S29" i="1"/>
  <c r="R29" i="1"/>
  <c r="P29" i="1"/>
  <c r="Q30" i="1" s="1"/>
  <c r="Z28" i="1"/>
  <c r="Y28" i="1"/>
  <c r="S28" i="1"/>
  <c r="R28" i="1"/>
  <c r="Q28" i="1"/>
  <c r="P28" i="1"/>
  <c r="Q29" i="1" s="1"/>
  <c r="Z27" i="1"/>
  <c r="Y27" i="1"/>
  <c r="S27" i="1"/>
  <c r="R27" i="1"/>
  <c r="Q27" i="1"/>
  <c r="P27" i="1"/>
  <c r="Z26" i="1"/>
  <c r="Y26" i="1"/>
  <c r="S26" i="1"/>
  <c r="R26" i="1"/>
  <c r="P26" i="1"/>
  <c r="Z25" i="1"/>
  <c r="Y25" i="1"/>
  <c r="S25" i="1"/>
  <c r="R25" i="1"/>
  <c r="P25" i="1"/>
  <c r="Q26" i="1" s="1"/>
  <c r="Z24" i="1"/>
  <c r="Y24" i="1"/>
  <c r="S24" i="1"/>
  <c r="R24" i="1"/>
  <c r="P24" i="1"/>
  <c r="Q25" i="1" s="1"/>
  <c r="Z23" i="1"/>
  <c r="Y23" i="1"/>
  <c r="S23" i="1"/>
  <c r="R23" i="1"/>
  <c r="P23" i="1"/>
  <c r="Q24" i="1" s="1"/>
  <c r="Z22" i="1"/>
  <c r="Y22" i="1"/>
  <c r="S22" i="1"/>
  <c r="R22" i="1"/>
  <c r="Q22" i="1"/>
  <c r="P22" i="1"/>
  <c r="T24" i="1" s="1"/>
  <c r="Z21" i="1"/>
  <c r="Y21" i="1"/>
  <c r="S21" i="1"/>
  <c r="R21" i="1"/>
  <c r="P21" i="1"/>
  <c r="Z20" i="1"/>
  <c r="Y20" i="1"/>
  <c r="S20" i="1"/>
  <c r="R20" i="1"/>
  <c r="P20" i="1"/>
  <c r="T22" i="1" s="1"/>
  <c r="Z19" i="1"/>
  <c r="Y19" i="1"/>
  <c r="S19" i="1"/>
  <c r="R19" i="1"/>
  <c r="P19" i="1"/>
  <c r="Q20" i="1" s="1"/>
  <c r="Z18" i="1"/>
  <c r="Y18" i="1"/>
  <c r="S18" i="1"/>
  <c r="R18" i="1"/>
  <c r="P18" i="1"/>
  <c r="Q19" i="1" s="1"/>
  <c r="Z17" i="1"/>
  <c r="Y17" i="1"/>
  <c r="S17" i="1"/>
  <c r="R17" i="1"/>
  <c r="Q17" i="1"/>
  <c r="P17" i="1"/>
  <c r="Z16" i="1"/>
  <c r="Y16" i="1"/>
  <c r="S16" i="1"/>
  <c r="R16" i="1"/>
  <c r="P16" i="1"/>
  <c r="Z15" i="1"/>
  <c r="Y15" i="1"/>
  <c r="T15" i="1"/>
  <c r="S15" i="1"/>
  <c r="R15" i="1"/>
  <c r="Q15" i="1"/>
  <c r="P15" i="1"/>
  <c r="T17" i="1" s="1"/>
  <c r="Z14" i="1"/>
  <c r="Y14" i="1"/>
  <c r="T14" i="1"/>
  <c r="S14" i="1"/>
  <c r="R14" i="1"/>
  <c r="Q14" i="1"/>
  <c r="P14" i="1"/>
  <c r="Z13" i="1"/>
  <c r="Y13" i="1"/>
  <c r="T13" i="1"/>
  <c r="S13" i="1"/>
  <c r="R13" i="1"/>
  <c r="Q13" i="1"/>
  <c r="P13" i="1"/>
  <c r="Z12" i="1"/>
  <c r="Y12" i="1"/>
  <c r="T12" i="1"/>
  <c r="S12" i="1"/>
  <c r="R12" i="1"/>
  <c r="Q12" i="1"/>
  <c r="P12" i="1"/>
  <c r="Z11" i="1"/>
  <c r="Y11" i="1"/>
  <c r="T11" i="1"/>
  <c r="S11" i="1"/>
  <c r="R11" i="1"/>
  <c r="Q11" i="1"/>
  <c r="P11" i="1"/>
  <c r="Z10" i="1"/>
  <c r="Y10" i="1"/>
  <c r="T10" i="1"/>
  <c r="S10" i="1"/>
  <c r="R10" i="1"/>
  <c r="P10" i="1"/>
  <c r="Z9" i="1"/>
  <c r="Y9" i="1"/>
  <c r="S9" i="1"/>
  <c r="R9" i="1"/>
  <c r="P9" i="1"/>
  <c r="Z8" i="1"/>
  <c r="Y8" i="1"/>
  <c r="S8" i="1"/>
  <c r="R8" i="1"/>
  <c r="Q8" i="1"/>
  <c r="P8" i="1"/>
  <c r="Q9" i="1" s="1"/>
  <c r="Z7" i="1"/>
  <c r="Y7" i="1"/>
  <c r="S7" i="1"/>
  <c r="R7" i="1"/>
  <c r="P7" i="1"/>
  <c r="T9" i="1" s="1"/>
  <c r="C7" i="1"/>
  <c r="C8" i="1" s="1"/>
  <c r="Z6" i="1"/>
  <c r="Y6" i="1"/>
  <c r="S6" i="1"/>
  <c r="R6" i="1"/>
  <c r="P6" i="1"/>
  <c r="C6" i="1"/>
  <c r="B7" i="1" s="1"/>
  <c r="B6" i="1"/>
  <c r="V16" i="1" l="1"/>
  <c r="C9" i="1"/>
  <c r="B9" i="1"/>
  <c r="V9" i="1"/>
  <c r="V65" i="1"/>
  <c r="T29" i="1"/>
  <c r="T63" i="1"/>
  <c r="T75" i="1"/>
  <c r="T87" i="1"/>
  <c r="V18" i="1"/>
  <c r="T19" i="1"/>
  <c r="T28" i="1"/>
  <c r="T31" i="1"/>
  <c r="T32" i="1"/>
  <c r="Q53" i="1"/>
  <c r="Q54" i="1"/>
  <c r="T58" i="1"/>
  <c r="Q57" i="1"/>
  <c r="T62" i="1"/>
  <c r="Q70" i="1"/>
  <c r="T74" i="1"/>
  <c r="Q82" i="1"/>
  <c r="T86" i="1"/>
  <c r="T98" i="1"/>
  <c r="T110" i="1"/>
  <c r="Q118" i="1"/>
  <c r="T122" i="1"/>
  <c r="K136" i="1"/>
  <c r="P135" i="1"/>
  <c r="P134" i="1"/>
  <c r="P133" i="1"/>
  <c r="P131" i="1"/>
  <c r="T129" i="1" s="1"/>
  <c r="T18" i="1"/>
  <c r="Q21" i="1"/>
  <c r="T30" i="1"/>
  <c r="T33" i="1"/>
  <c r="T59" i="1"/>
  <c r="Q58" i="1"/>
  <c r="V94" i="1"/>
  <c r="K168" i="1"/>
  <c r="K151" i="1"/>
  <c r="K164" i="1"/>
  <c r="K148" i="1"/>
  <c r="H146" i="1"/>
  <c r="H147" i="1" s="1"/>
  <c r="H149" i="1"/>
  <c r="T20" i="1"/>
  <c r="T25" i="1"/>
  <c r="T26" i="1"/>
  <c r="T27" i="1"/>
  <c r="V28" i="1"/>
  <c r="Q49" i="1"/>
  <c r="Q55" i="1"/>
  <c r="T61" i="1"/>
  <c r="T71" i="1"/>
  <c r="T72" i="1"/>
  <c r="P138" i="1"/>
  <c r="T83" i="1"/>
  <c r="V81" i="1"/>
  <c r="V83" i="1"/>
  <c r="T84" i="1"/>
  <c r="T85" i="1"/>
  <c r="T95" i="1"/>
  <c r="T96" i="1"/>
  <c r="T97" i="1"/>
  <c r="T107" i="1"/>
  <c r="V105" i="1"/>
  <c r="T108" i="1"/>
  <c r="T109" i="1"/>
  <c r="T119" i="1"/>
  <c r="V117" i="1"/>
  <c r="T120" i="1"/>
  <c r="M152" i="1"/>
  <c r="P152" i="1" s="1"/>
  <c r="M168" i="1"/>
  <c r="M164" i="1"/>
  <c r="M148" i="1"/>
  <c r="J147" i="1"/>
  <c r="V20" i="1"/>
  <c r="T21" i="1"/>
  <c r="Q47" i="1"/>
  <c r="V84" i="1"/>
  <c r="V108" i="1"/>
  <c r="V120" i="1"/>
  <c r="K153" i="1"/>
  <c r="P166" i="1"/>
  <c r="Q79" i="1"/>
  <c r="T82" i="1"/>
  <c r="T94" i="1"/>
  <c r="T106" i="1"/>
  <c r="T118" i="1"/>
  <c r="T47" i="1"/>
  <c r="B8" i="1"/>
  <c r="P145" i="1"/>
  <c r="Q42" i="1"/>
  <c r="T46" i="1"/>
  <c r="Q45" i="1"/>
  <c r="T52" i="1"/>
  <c r="T55" i="1"/>
  <c r="Q66" i="1"/>
  <c r="Q78" i="1"/>
  <c r="Q90" i="1"/>
  <c r="P137" i="1"/>
  <c r="E153" i="1" s="1"/>
  <c r="Q92" i="1"/>
  <c r="Q102" i="1"/>
  <c r="Q113" i="1"/>
  <c r="Q125" i="1"/>
  <c r="D168" i="1"/>
  <c r="D164" i="1"/>
  <c r="D148" i="1"/>
  <c r="P132" i="1"/>
  <c r="V30" i="1" s="1"/>
  <c r="Q10" i="1"/>
  <c r="Q43" i="1"/>
  <c r="T49" i="1"/>
  <c r="T51" i="1"/>
  <c r="T81" i="1"/>
  <c r="T88" i="1"/>
  <c r="T93" i="1"/>
  <c r="T100" i="1"/>
  <c r="E164" i="1"/>
  <c r="E148" i="1"/>
  <c r="E136" i="1"/>
  <c r="T48" i="1"/>
  <c r="T50" i="1"/>
  <c r="T64" i="1"/>
  <c r="T69" i="1"/>
  <c r="T76" i="1"/>
  <c r="T105" i="1"/>
  <c r="T117" i="1"/>
  <c r="Q16" i="1"/>
  <c r="Q35" i="1"/>
  <c r="Q38" i="1"/>
  <c r="P142" i="1"/>
  <c r="V49" i="1"/>
  <c r="Q64" i="1"/>
  <c r="Q76" i="1"/>
  <c r="Q88" i="1"/>
  <c r="Q100" i="1"/>
  <c r="Q112" i="1"/>
  <c r="Q124" i="1"/>
  <c r="F164" i="1"/>
  <c r="F148" i="1"/>
  <c r="F168" i="1"/>
  <c r="O146" i="1"/>
  <c r="O147" i="1" s="1"/>
  <c r="T35" i="1"/>
  <c r="V33" i="1"/>
  <c r="Q34" i="1"/>
  <c r="P164" i="1"/>
  <c r="G148" i="1"/>
  <c r="G168" i="1"/>
  <c r="G164" i="1"/>
  <c r="Q18" i="1"/>
  <c r="P143" i="1"/>
  <c r="T34" i="1"/>
  <c r="Q33" i="1"/>
  <c r="T40" i="1"/>
  <c r="V41" i="1"/>
  <c r="V42" i="1"/>
  <c r="V66" i="1"/>
  <c r="G136" i="1"/>
  <c r="K147" i="1"/>
  <c r="Q7" i="1"/>
  <c r="T16" i="1"/>
  <c r="P139" i="1"/>
  <c r="I168" i="1"/>
  <c r="I151" i="1"/>
  <c r="I164" i="1"/>
  <c r="I148" i="1"/>
  <c r="E168" i="1"/>
  <c r="T8" i="1"/>
  <c r="P144" i="1"/>
  <c r="T23" i="1"/>
  <c r="V22" i="1"/>
  <c r="Q23" i="1"/>
  <c r="V58" i="1"/>
  <c r="Q59" i="1"/>
  <c r="P140" i="1"/>
  <c r="Q62" i="1"/>
  <c r="Q71" i="1"/>
  <c r="Q72" i="1"/>
  <c r="Q83" i="1"/>
  <c r="Q95" i="1"/>
  <c r="Q107" i="1"/>
  <c r="Q119" i="1"/>
  <c r="Q120" i="1"/>
  <c r="J168" i="1"/>
  <c r="J151" i="1"/>
  <c r="J164" i="1"/>
  <c r="J148" i="1"/>
  <c r="G147" i="1"/>
  <c r="I147" i="1"/>
  <c r="L146" i="1"/>
  <c r="L147" i="1" s="1"/>
  <c r="O152" i="1"/>
  <c r="H164" i="1"/>
  <c r="M146" i="1"/>
  <c r="M147" i="1" s="1"/>
  <c r="H151" i="1"/>
  <c r="L136" i="1"/>
  <c r="N146" i="1"/>
  <c r="N147" i="1" s="1"/>
  <c r="D153" i="1"/>
  <c r="L148" i="1"/>
  <c r="K149" i="1"/>
  <c r="D146" i="1"/>
  <c r="D147" i="1" s="1"/>
  <c r="L149" i="1"/>
  <c r="L164" i="1"/>
  <c r="E146" i="1"/>
  <c r="E147" i="1" s="1"/>
  <c r="N148" i="1"/>
  <c r="G153" i="1"/>
  <c r="F146" i="1"/>
  <c r="F147" i="1" s="1"/>
  <c r="N164" i="1"/>
  <c r="L168" i="1"/>
  <c r="V72" i="1" l="1"/>
  <c r="V23" i="1"/>
  <c r="V101" i="1"/>
  <c r="V60" i="1"/>
  <c r="V129" i="1"/>
  <c r="V57" i="1"/>
  <c r="V77" i="1"/>
  <c r="F153" i="1"/>
  <c r="V54" i="1"/>
  <c r="P148" i="1"/>
  <c r="V69" i="1"/>
  <c r="V19" i="1"/>
  <c r="W25" i="1" s="1"/>
  <c r="V31" i="1"/>
  <c r="X34" i="1" s="1"/>
  <c r="G151" i="1"/>
  <c r="P149" i="1"/>
  <c r="V90" i="1"/>
  <c r="V24" i="1"/>
  <c r="V93" i="1"/>
  <c r="H153" i="1"/>
  <c r="O153" i="1"/>
  <c r="X88" i="1"/>
  <c r="G157" i="1"/>
  <c r="F157" i="1"/>
  <c r="E157" i="1"/>
  <c r="O151" i="1"/>
  <c r="D157" i="1"/>
  <c r="F162" i="1"/>
  <c r="V123" i="1"/>
  <c r="X127" i="1" s="1"/>
  <c r="AA118" i="1"/>
  <c r="V111" i="1"/>
  <c r="AA106" i="1"/>
  <c r="V99" i="1"/>
  <c r="AA94" i="1"/>
  <c r="V87" i="1"/>
  <c r="W93" i="1" s="1"/>
  <c r="AA82" i="1"/>
  <c r="V75" i="1"/>
  <c r="AA70" i="1"/>
  <c r="V63" i="1"/>
  <c r="D162" i="1"/>
  <c r="H162" i="1" s="1"/>
  <c r="G155" i="1"/>
  <c r="F155" i="1"/>
  <c r="G160" i="1"/>
  <c r="E155" i="1"/>
  <c r="F160" i="1"/>
  <c r="D155" i="1"/>
  <c r="E160" i="1"/>
  <c r="AA125" i="1"/>
  <c r="AA113" i="1"/>
  <c r="AA101" i="1"/>
  <c r="AA89" i="1"/>
  <c r="AA77" i="1"/>
  <c r="AA65" i="1"/>
  <c r="AA53" i="1"/>
  <c r="AA41" i="1"/>
  <c r="AA29" i="1"/>
  <c r="D160" i="1"/>
  <c r="AA124" i="1"/>
  <c r="AA112" i="1"/>
  <c r="AA100" i="1"/>
  <c r="AA88" i="1"/>
  <c r="AA76" i="1"/>
  <c r="AA64" i="1"/>
  <c r="AA52" i="1"/>
  <c r="AA40" i="1"/>
  <c r="AA28" i="1"/>
  <c r="AA47" i="1"/>
  <c r="AA46" i="1"/>
  <c r="V39" i="1"/>
  <c r="V38" i="1"/>
  <c r="V37" i="1"/>
  <c r="AA55" i="1"/>
  <c r="V43" i="1"/>
  <c r="V35" i="1"/>
  <c r="V15" i="1"/>
  <c r="V12" i="1"/>
  <c r="V10" i="1"/>
  <c r="AA129" i="1"/>
  <c r="V124" i="1"/>
  <c r="AA117" i="1"/>
  <c r="V112" i="1"/>
  <c r="AA105" i="1"/>
  <c r="V100" i="1"/>
  <c r="AA93" i="1"/>
  <c r="V88" i="1"/>
  <c r="AA81" i="1"/>
  <c r="V76" i="1"/>
  <c r="AA69" i="1"/>
  <c r="V64" i="1"/>
  <c r="AA54" i="1"/>
  <c r="V44" i="1"/>
  <c r="V40" i="1"/>
  <c r="V14" i="1"/>
  <c r="V13" i="1"/>
  <c r="V11" i="1"/>
  <c r="V128" i="1"/>
  <c r="V127" i="1"/>
  <c r="V126" i="1"/>
  <c r="V125" i="1"/>
  <c r="X129" i="1" s="1"/>
  <c r="V116" i="1"/>
  <c r="V115" i="1"/>
  <c r="V114" i="1"/>
  <c r="W117" i="1" s="1"/>
  <c r="V113" i="1"/>
  <c r="V104" i="1"/>
  <c r="V103" i="1"/>
  <c r="V102" i="1"/>
  <c r="V92" i="1"/>
  <c r="V91" i="1"/>
  <c r="V80" i="1"/>
  <c r="V79" i="1"/>
  <c r="V68" i="1"/>
  <c r="V67" i="1"/>
  <c r="X70" i="1" s="1"/>
  <c r="AA56" i="1"/>
  <c r="AA120" i="1"/>
  <c r="AA108" i="1"/>
  <c r="AA96" i="1"/>
  <c r="AA84" i="1"/>
  <c r="AA72" i="1"/>
  <c r="AA60" i="1"/>
  <c r="AA57" i="1"/>
  <c r="AA27" i="1"/>
  <c r="AA26" i="1"/>
  <c r="AA25" i="1"/>
  <c r="AA24" i="1"/>
  <c r="AA21" i="1"/>
  <c r="AA20" i="1"/>
  <c r="AA121" i="1"/>
  <c r="AA119" i="1"/>
  <c r="AA109" i="1"/>
  <c r="AA107" i="1"/>
  <c r="AA97" i="1"/>
  <c r="AA95" i="1"/>
  <c r="AA85" i="1"/>
  <c r="AA83" i="1"/>
  <c r="AA73" i="1"/>
  <c r="AA71" i="1"/>
  <c r="AA61" i="1"/>
  <c r="AA59" i="1"/>
  <c r="AA58" i="1"/>
  <c r="V51" i="1"/>
  <c r="V50" i="1"/>
  <c r="AA23" i="1"/>
  <c r="AA22" i="1"/>
  <c r="AA19" i="1"/>
  <c r="AA122" i="1"/>
  <c r="AA98" i="1"/>
  <c r="AA86" i="1"/>
  <c r="V56" i="1"/>
  <c r="V52" i="1"/>
  <c r="X53" i="1" s="1"/>
  <c r="AA31" i="1"/>
  <c r="AA18" i="1"/>
  <c r="AA110" i="1"/>
  <c r="AA74" i="1"/>
  <c r="AA62" i="1"/>
  <c r="V55" i="1"/>
  <c r="V47" i="1"/>
  <c r="AA30" i="1"/>
  <c r="AA6" i="1"/>
  <c r="AA123" i="1"/>
  <c r="AA111" i="1"/>
  <c r="AA99" i="1"/>
  <c r="AA87" i="1"/>
  <c r="AA75" i="1"/>
  <c r="AA63" i="1"/>
  <c r="AA32" i="1"/>
  <c r="AA17" i="1"/>
  <c r="AA38" i="1"/>
  <c r="AA36" i="1"/>
  <c r="AA16" i="1"/>
  <c r="F151" i="1"/>
  <c r="AA39" i="1"/>
  <c r="AA37" i="1"/>
  <c r="AA33" i="1"/>
  <c r="AA7" i="1"/>
  <c r="V121" i="1"/>
  <c r="V109" i="1"/>
  <c r="V97" i="1"/>
  <c r="V85" i="1"/>
  <c r="V73" i="1"/>
  <c r="V61" i="1"/>
  <c r="AA35" i="1"/>
  <c r="AA34" i="1"/>
  <c r="V27" i="1"/>
  <c r="V26" i="1"/>
  <c r="V25" i="1"/>
  <c r="AA15" i="1"/>
  <c r="AA8" i="1"/>
  <c r="V6" i="1"/>
  <c r="AA126" i="1"/>
  <c r="V122" i="1"/>
  <c r="AA114" i="1"/>
  <c r="V110" i="1"/>
  <c r="AA102" i="1"/>
  <c r="V98" i="1"/>
  <c r="AA90" i="1"/>
  <c r="V86" i="1"/>
  <c r="AA78" i="1"/>
  <c r="V74" i="1"/>
  <c r="AA66" i="1"/>
  <c r="V62" i="1"/>
  <c r="AA43" i="1"/>
  <c r="AA42" i="1"/>
  <c r="AA14" i="1"/>
  <c r="AA13" i="1"/>
  <c r="AA12" i="1"/>
  <c r="AA11" i="1"/>
  <c r="AA10" i="1"/>
  <c r="AA9" i="1"/>
  <c r="AA128" i="1"/>
  <c r="AA116" i="1"/>
  <c r="AA80" i="1"/>
  <c r="AA68" i="1"/>
  <c r="AA50" i="1"/>
  <c r="AA48" i="1"/>
  <c r="AA45" i="1"/>
  <c r="V8" i="1"/>
  <c r="AA127" i="1"/>
  <c r="AA115" i="1"/>
  <c r="AA103" i="1"/>
  <c r="AA91" i="1"/>
  <c r="AA79" i="1"/>
  <c r="AA67" i="1"/>
  <c r="AA44" i="1"/>
  <c r="AA104" i="1"/>
  <c r="AA92" i="1"/>
  <c r="AA51" i="1"/>
  <c r="AA49" i="1"/>
  <c r="V17" i="1"/>
  <c r="L153" i="1"/>
  <c r="V82" i="1"/>
  <c r="V21" i="1"/>
  <c r="V71" i="1"/>
  <c r="N153" i="1"/>
  <c r="V34" i="1"/>
  <c r="X37" i="1" s="1"/>
  <c r="E151" i="1"/>
  <c r="V70" i="1"/>
  <c r="D151" i="1"/>
  <c r="V53" i="1"/>
  <c r="V46" i="1"/>
  <c r="W51" i="1" s="1"/>
  <c r="V95" i="1"/>
  <c r="W103" i="1" s="1"/>
  <c r="N151" i="1"/>
  <c r="V78" i="1"/>
  <c r="V119" i="1"/>
  <c r="V59" i="1"/>
  <c r="V29" i="1"/>
  <c r="V89" i="1"/>
  <c r="W90" i="1" s="1"/>
  <c r="X121" i="1"/>
  <c r="X46" i="1"/>
  <c r="J153" i="1"/>
  <c r="I153" i="1"/>
  <c r="P146" i="1"/>
  <c r="P147" i="1" s="1"/>
  <c r="M153" i="1"/>
  <c r="X112" i="1"/>
  <c r="X85" i="1"/>
  <c r="V7" i="1"/>
  <c r="C10" i="1"/>
  <c r="B10" i="1"/>
  <c r="L151" i="1"/>
  <c r="V36" i="1"/>
  <c r="P168" i="1"/>
  <c r="V48" i="1"/>
  <c r="V45" i="1"/>
  <c r="V96" i="1"/>
  <c r="X98" i="1" s="1"/>
  <c r="M151" i="1"/>
  <c r="V107" i="1"/>
  <c r="V106" i="1"/>
  <c r="P136" i="1"/>
  <c r="V118" i="1"/>
  <c r="W126" i="1" s="1"/>
  <c r="V32" i="1"/>
  <c r="W32" i="1" l="1"/>
  <c r="X27" i="1"/>
  <c r="W116" i="1"/>
  <c r="X111" i="1"/>
  <c r="W38" i="1"/>
  <c r="X33" i="1"/>
  <c r="W34" i="1"/>
  <c r="X29" i="1"/>
  <c r="X14" i="1"/>
  <c r="W19" i="1"/>
  <c r="W42" i="1"/>
  <c r="W68" i="1"/>
  <c r="X63" i="1"/>
  <c r="W35" i="1"/>
  <c r="X30" i="1"/>
  <c r="W65" i="1"/>
  <c r="X60" i="1"/>
  <c r="W125" i="1"/>
  <c r="X120" i="1"/>
  <c r="W21" i="1"/>
  <c r="X16" i="1"/>
  <c r="X25" i="1"/>
  <c r="W30" i="1"/>
  <c r="W77" i="1"/>
  <c r="X72" i="1"/>
  <c r="X49" i="1"/>
  <c r="W54" i="1"/>
  <c r="X69" i="1"/>
  <c r="X82" i="1"/>
  <c r="W87" i="1"/>
  <c r="X102" i="1"/>
  <c r="W107" i="1"/>
  <c r="W88" i="1"/>
  <c r="X83" i="1"/>
  <c r="W44" i="1"/>
  <c r="X39" i="1"/>
  <c r="W67" i="1"/>
  <c r="W57" i="1"/>
  <c r="X52" i="1"/>
  <c r="W74" i="1"/>
  <c r="W89" i="1"/>
  <c r="X84" i="1"/>
  <c r="X92" i="1"/>
  <c r="W97" i="1"/>
  <c r="X47" i="1"/>
  <c r="W52" i="1"/>
  <c r="X79" i="1"/>
  <c r="W84" i="1"/>
  <c r="X22" i="1"/>
  <c r="X58" i="1"/>
  <c r="W63" i="1"/>
  <c r="W115" i="1"/>
  <c r="X110" i="1"/>
  <c r="W124" i="1"/>
  <c r="X119" i="1"/>
  <c r="W40" i="1"/>
  <c r="X35" i="1"/>
  <c r="W18" i="1"/>
  <c r="X90" i="1"/>
  <c r="W95" i="1"/>
  <c r="W31" i="1"/>
  <c r="W105" i="1"/>
  <c r="X100" i="1"/>
  <c r="W128" i="1"/>
  <c r="X123" i="1"/>
  <c r="X31" i="1"/>
  <c r="W36" i="1"/>
  <c r="W24" i="1"/>
  <c r="X19" i="1"/>
  <c r="W91" i="1"/>
  <c r="X86" i="1"/>
  <c r="W104" i="1"/>
  <c r="X99" i="1"/>
  <c r="X21" i="1"/>
  <c r="W26" i="1"/>
  <c r="X12" i="1"/>
  <c r="W17" i="1"/>
  <c r="X114" i="1"/>
  <c r="W119" i="1"/>
  <c r="X65" i="1"/>
  <c r="W70" i="1"/>
  <c r="W56" i="1"/>
  <c r="X51" i="1"/>
  <c r="W100" i="1"/>
  <c r="X95" i="1"/>
  <c r="W27" i="1"/>
  <c r="W37" i="1"/>
  <c r="W98" i="1"/>
  <c r="X93" i="1"/>
  <c r="X118" i="1"/>
  <c r="W123" i="1"/>
  <c r="X77" i="1"/>
  <c r="W82" i="1"/>
  <c r="W64" i="1"/>
  <c r="X59" i="1"/>
  <c r="W20" i="1"/>
  <c r="X15" i="1"/>
  <c r="X41" i="1"/>
  <c r="W46" i="1"/>
  <c r="W86" i="1"/>
  <c r="X81" i="1"/>
  <c r="W58" i="1"/>
  <c r="W62" i="1"/>
  <c r="X57" i="1"/>
  <c r="X89" i="1"/>
  <c r="W94" i="1"/>
  <c r="X106" i="1"/>
  <c r="W111" i="1"/>
  <c r="X61" i="1"/>
  <c r="W66" i="1"/>
  <c r="W41" i="1"/>
  <c r="X36" i="1"/>
  <c r="X101" i="1"/>
  <c r="W106" i="1"/>
  <c r="X54" i="1"/>
  <c r="W59" i="1"/>
  <c r="W112" i="1"/>
  <c r="X107" i="1"/>
  <c r="W23" i="1"/>
  <c r="X18" i="1"/>
  <c r="X116" i="1"/>
  <c r="W121" i="1"/>
  <c r="H160" i="1"/>
  <c r="X103" i="1"/>
  <c r="W108" i="1"/>
  <c r="X20" i="1"/>
  <c r="W33" i="1"/>
  <c r="X28" i="1"/>
  <c r="W92" i="1"/>
  <c r="X78" i="1"/>
  <c r="W83" i="1"/>
  <c r="W45" i="1"/>
  <c r="X40" i="1"/>
  <c r="X50" i="1"/>
  <c r="W55" i="1"/>
  <c r="W101" i="1"/>
  <c r="X96" i="1"/>
  <c r="X104" i="1"/>
  <c r="W109" i="1"/>
  <c r="X91" i="1"/>
  <c r="W96" i="1"/>
  <c r="X32" i="1"/>
  <c r="W29" i="1"/>
  <c r="X126" i="1"/>
  <c r="W22" i="1"/>
  <c r="X17" i="1"/>
  <c r="X42" i="1"/>
  <c r="W47" i="1"/>
  <c r="H155" i="1"/>
  <c r="X97" i="1"/>
  <c r="W102" i="1"/>
  <c r="X87" i="1"/>
  <c r="X24" i="1"/>
  <c r="X43" i="1"/>
  <c r="W48" i="1"/>
  <c r="W127" i="1"/>
  <c r="X122" i="1"/>
  <c r="C11" i="1"/>
  <c r="B11" i="1"/>
  <c r="W50" i="1"/>
  <c r="W75" i="1"/>
  <c r="W79" i="1"/>
  <c r="X74" i="1"/>
  <c r="X66" i="1"/>
  <c r="W71" i="1"/>
  <c r="W15" i="1"/>
  <c r="X10" i="1"/>
  <c r="X113" i="1"/>
  <c r="W118" i="1"/>
  <c r="X55" i="1"/>
  <c r="W60" i="1"/>
  <c r="W113" i="1"/>
  <c r="X108" i="1"/>
  <c r="X44" i="1"/>
  <c r="W49" i="1"/>
  <c r="W114" i="1"/>
  <c r="X94" i="1"/>
  <c r="W99" i="1"/>
  <c r="W69" i="1"/>
  <c r="X64" i="1"/>
  <c r="X124" i="1"/>
  <c r="X11" i="1"/>
  <c r="W16" i="1"/>
  <c r="X45" i="1"/>
  <c r="X125" i="1"/>
  <c r="W122" i="1"/>
  <c r="X117" i="1"/>
  <c r="X48" i="1"/>
  <c r="W53" i="1"/>
  <c r="X128" i="1"/>
  <c r="X115" i="1"/>
  <c r="W120" i="1"/>
  <c r="X109" i="1"/>
  <c r="W110" i="1"/>
  <c r="X105" i="1"/>
  <c r="W129" i="1"/>
  <c r="W43" i="1"/>
  <c r="X38" i="1"/>
  <c r="X56" i="1"/>
  <c r="W61" i="1"/>
  <c r="X68" i="1"/>
  <c r="W73" i="1"/>
  <c r="W81" i="1"/>
  <c r="X76" i="1"/>
  <c r="W80" i="1"/>
  <c r="X75" i="1"/>
  <c r="W76" i="1"/>
  <c r="X71" i="1"/>
  <c r="X23" i="1"/>
  <c r="W28" i="1"/>
  <c r="X13" i="1"/>
  <c r="X80" i="1"/>
  <c r="W85" i="1"/>
  <c r="X67" i="1"/>
  <c r="W72" i="1"/>
  <c r="H157" i="1"/>
  <c r="X62" i="1"/>
  <c r="X73" i="1"/>
  <c r="W78" i="1"/>
  <c r="X26" i="1"/>
  <c r="W39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19" i="1" l="1"/>
  <c r="B19" i="1"/>
  <c r="C20" i="1" l="1"/>
  <c r="B20" i="1"/>
  <c r="C21" i="1" l="1"/>
  <c r="B21" i="1"/>
  <c r="C22" i="1" l="1"/>
  <c r="B22" i="1"/>
  <c r="C23" i="1" l="1"/>
  <c r="B23" i="1"/>
  <c r="C24" i="1" l="1"/>
  <c r="B24" i="1"/>
  <c r="C25" i="1" l="1"/>
  <c r="B25" i="1"/>
  <c r="C26" i="1" l="1"/>
  <c r="B26" i="1"/>
  <c r="C27" i="1" l="1"/>
  <c r="B27" i="1"/>
  <c r="C28" i="1" l="1"/>
  <c r="B28" i="1"/>
  <c r="B29" i="1" l="1"/>
  <c r="C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B41" i="1" l="1"/>
  <c r="C41" i="1"/>
  <c r="C42" i="1" l="1"/>
  <c r="B42" i="1"/>
  <c r="C43" i="1" l="1"/>
  <c r="B43" i="1"/>
  <c r="C44" i="1" l="1"/>
  <c r="B44" i="1"/>
  <c r="C45" i="1" l="1"/>
  <c r="B45" i="1"/>
  <c r="C46" i="1" l="1"/>
  <c r="B46" i="1"/>
  <c r="B47" i="1" l="1"/>
  <c r="C47" i="1"/>
  <c r="C48" i="1" l="1"/>
  <c r="B48" i="1"/>
  <c r="C49" i="1" l="1"/>
  <c r="B49" i="1"/>
  <c r="C50" i="1" l="1"/>
  <c r="B50" i="1"/>
  <c r="C51" i="1" l="1"/>
  <c r="B51" i="1"/>
  <c r="C52" i="1" l="1"/>
  <c r="B52" i="1"/>
  <c r="B53" i="1" l="1"/>
  <c r="C53" i="1"/>
  <c r="C54" i="1" l="1"/>
  <c r="B54" i="1"/>
  <c r="B55" i="1" l="1"/>
  <c r="C55" i="1"/>
  <c r="B56" i="1" l="1"/>
  <c r="C56" i="1"/>
  <c r="C57" i="1" l="1"/>
  <c r="B57" i="1"/>
  <c r="C58" i="1" l="1"/>
  <c r="B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B65" i="1" l="1"/>
  <c r="C65" i="1"/>
  <c r="C66" i="1" l="1"/>
  <c r="B66" i="1"/>
  <c r="C67" i="1" l="1"/>
  <c r="B67" i="1"/>
  <c r="C68" i="1" l="1"/>
  <c r="B68" i="1"/>
  <c r="C69" i="1" l="1"/>
  <c r="B69" i="1"/>
  <c r="B70" i="1" l="1"/>
  <c r="C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B77" i="1" l="1"/>
  <c r="C77" i="1"/>
  <c r="C78" i="1" l="1"/>
  <c r="B78" i="1"/>
  <c r="C79" i="1" l="1"/>
  <c r="B79" i="1"/>
  <c r="C80" i="1" l="1"/>
  <c r="B80" i="1"/>
  <c r="C81" i="1" l="1"/>
  <c r="B81" i="1"/>
  <c r="B82" i="1" l="1"/>
  <c r="C82" i="1"/>
  <c r="C83" i="1" l="1"/>
  <c r="B83" i="1"/>
  <c r="C84" i="1" l="1"/>
  <c r="B84" i="1"/>
  <c r="C85" i="1" l="1"/>
  <c r="B85" i="1"/>
  <c r="C86" i="1" l="1"/>
  <c r="B86" i="1"/>
  <c r="C87" i="1" l="1"/>
  <c r="B87" i="1"/>
  <c r="C88" i="1" l="1"/>
  <c r="B88" i="1"/>
  <c r="B89" i="1" l="1"/>
  <c r="C89" i="1"/>
  <c r="C90" i="1" l="1"/>
  <c r="B90" i="1"/>
  <c r="C91" i="1" l="1"/>
  <c r="B91" i="1"/>
  <c r="C92" i="1" l="1"/>
  <c r="B92" i="1"/>
  <c r="C93" i="1" l="1"/>
  <c r="B93" i="1"/>
  <c r="B94" i="1" l="1"/>
  <c r="C94" i="1"/>
  <c r="C95" i="1" l="1"/>
  <c r="B95" i="1"/>
  <c r="C96" i="1" l="1"/>
  <c r="B96" i="1"/>
  <c r="C97" i="1" l="1"/>
  <c r="B97" i="1"/>
  <c r="C98" i="1" l="1"/>
  <c r="B98" i="1"/>
  <c r="C99" i="1" l="1"/>
  <c r="B99" i="1"/>
  <c r="C100" i="1" l="1"/>
  <c r="B100" i="1"/>
  <c r="B101" i="1" l="1"/>
  <c r="C101" i="1"/>
  <c r="C102" i="1" l="1"/>
  <c r="B102" i="1"/>
  <c r="C103" i="1" l="1"/>
  <c r="B103" i="1"/>
  <c r="C104" i="1" l="1"/>
  <c r="B104" i="1"/>
  <c r="C105" i="1" l="1"/>
  <c r="B105" i="1"/>
  <c r="B106" i="1" l="1"/>
  <c r="C106" i="1"/>
  <c r="C107" i="1" l="1"/>
  <c r="B107" i="1"/>
  <c r="C108" i="1" l="1"/>
  <c r="B108" i="1"/>
  <c r="C109" i="1" l="1"/>
  <c r="B109" i="1"/>
  <c r="C110" i="1" l="1"/>
  <c r="B110" i="1"/>
  <c r="C111" i="1" l="1"/>
  <c r="B111" i="1"/>
  <c r="C112" i="1" l="1"/>
  <c r="B112" i="1"/>
  <c r="B113" i="1" l="1"/>
  <c r="C113" i="1"/>
  <c r="C114" i="1" l="1"/>
  <c r="B114" i="1"/>
  <c r="C115" i="1" l="1"/>
  <c r="B115" i="1"/>
  <c r="C116" i="1" l="1"/>
  <c r="B116" i="1"/>
  <c r="C117" i="1" l="1"/>
  <c r="B117" i="1"/>
  <c r="B118" i="1" l="1"/>
  <c r="C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B125" i="1" l="1"/>
  <c r="C125" i="1"/>
  <c r="C126" i="1" l="1"/>
  <c r="B126" i="1"/>
  <c r="C127" i="1" l="1"/>
  <c r="B127" i="1"/>
  <c r="C128" i="1" l="1"/>
  <c r="B128" i="1"/>
  <c r="C129" i="1" l="1"/>
  <c r="B129" i="1"/>
  <c r="B130" i="1" l="1"/>
  <c r="C130" i="1"/>
</calcChain>
</file>

<file path=xl/comments1.xml><?xml version="1.0" encoding="utf-8"?>
<comments xmlns="http://schemas.openxmlformats.org/spreadsheetml/2006/main">
  <authors>
    <author>gmanns</author>
    <author>Tobi Gardner</author>
  </authors>
  <commentList>
    <comment ref="N40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8.6</t>
        </r>
      </text>
    </comment>
    <comment ref="I42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320.0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481.8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257.8</t>
        </r>
      </text>
    </comment>
    <comment ref="D59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94.2</t>
        </r>
      </text>
    </comment>
    <comment ref="I64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369.8</t>
        </r>
      </text>
    </comment>
    <comment ref="E70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129.3</t>
        </r>
      </text>
    </comment>
    <comment ref="E72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215.1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351.3</t>
        </r>
      </text>
    </comment>
    <comment ref="H75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485.1</t>
        </r>
      </text>
    </comment>
    <comment ref="H78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518.1</t>
        </r>
      </text>
    </comment>
    <comment ref="K78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109.0</t>
        </r>
      </text>
    </comment>
    <comment ref="H79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165.1</t>
        </r>
      </text>
    </comment>
    <comment ref="D80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161.8</t>
        </r>
      </text>
    </comment>
    <comment ref="I87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247.1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222.0</t>
        </r>
      </text>
    </comment>
    <comment ref="I90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365.0</t>
        </r>
      </text>
    </comment>
    <comment ref="J92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56.1</t>
        </r>
      </text>
    </comment>
    <comment ref="D95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49.0</t>
        </r>
      </text>
    </comment>
    <comment ref="L95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13.0</t>
        </r>
      </text>
    </comment>
    <comment ref="F96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62.1</t>
        </r>
      </text>
    </comment>
    <comment ref="G96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39.9</t>
        </r>
      </text>
    </comment>
    <comment ref="I96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268.0</t>
        </r>
      </text>
    </comment>
    <comment ref="I98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121.9</t>
        </r>
      </text>
    </comment>
    <comment ref="G106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Differs from Sooke Precipitation.xls. By 4.0mm, reasons unknown.</t>
        </r>
      </text>
    </comment>
    <comment ref="F107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224.9</t>
        </r>
      </text>
    </comment>
    <comment ref="H107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Differs from Sooke Precipitation.xls. By 1.6mm, reasons unknown.</t>
        </r>
      </text>
    </comment>
    <comment ref="O109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27.0</t>
        </r>
      </text>
    </comment>
    <comment ref="L119" authorId="0" shapeId="0">
      <text>
        <r>
          <rPr>
            <b/>
            <sz val="8"/>
            <color indexed="81"/>
            <rFont val="Tahoma"/>
            <family val="2"/>
          </rPr>
          <t>gmanns:</t>
        </r>
        <r>
          <rPr>
            <sz val="8"/>
            <color indexed="81"/>
            <rFont val="Tahoma"/>
            <family val="2"/>
          </rPr>
          <t xml:space="preserve">
Changed Dec 2009 from 84.7</t>
        </r>
      </text>
    </comment>
    <comment ref="A127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data from Amrit/monthend.17/Sooke Precipitation 2017.xls</t>
        </r>
      </text>
    </comment>
    <comment ref="I129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review me because of snow</t>
        </r>
      </text>
    </comment>
    <comment ref="J129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review me because of snow</t>
        </r>
      </text>
    </comment>
    <comment ref="D154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S-O-N</t>
        </r>
      </text>
    </comment>
    <comment ref="E154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D-J-F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M-A-M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Tobi Gardner:</t>
        </r>
        <r>
          <rPr>
            <sz val="9"/>
            <color indexed="81"/>
            <rFont val="Tahoma"/>
            <family val="2"/>
          </rPr>
          <t xml:space="preserve">
J-J-A</t>
        </r>
      </text>
    </comment>
  </commentList>
</comments>
</file>

<file path=xl/sharedStrings.xml><?xml version="1.0" encoding="utf-8"?>
<sst xmlns="http://schemas.openxmlformats.org/spreadsheetml/2006/main" count="357" uniqueCount="316">
  <si>
    <t>PRECIPITATION (mm) @ Sooke Reservoir</t>
  </si>
  <si>
    <t xml:space="preserve">5 yr Moving </t>
  </si>
  <si>
    <t xml:space="preserve"> </t>
  </si>
  <si>
    <t>Average</t>
  </si>
  <si>
    <t>Sum</t>
  </si>
  <si>
    <t>YEAR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</si>
  <si>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</si>
  <si>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</si>
  <si>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</si>
  <si>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</si>
  <si>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</si>
  <si>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</si>
  <si>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</si>
  <si>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</si>
  <si>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</si>
  <si>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</si>
  <si>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</si>
  <si>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</si>
  <si>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SEPT-AUG</t>
  </si>
  <si>
    <t xml:space="preserve">Anomaly from </t>
  </si>
  <si>
    <t>10 Yr Moving</t>
  </si>
  <si>
    <t>Oct-Mar</t>
  </si>
  <si>
    <t>Sept-Mar</t>
  </si>
  <si>
    <t>TOTAL</t>
  </si>
  <si>
    <t>Sep-Dec</t>
  </si>
  <si>
    <t>Sep-Nov</t>
  </si>
  <si>
    <t>Year</t>
  </si>
  <si>
    <t>Mean</t>
  </si>
  <si>
    <t>95/96</t>
  </si>
  <si>
    <t>1895/96</t>
  </si>
  <si>
    <t>96/97</t>
  </si>
  <si>
    <t>1896/97</t>
  </si>
  <si>
    <t>97/98</t>
  </si>
  <si>
    <t>1897/98</t>
  </si>
  <si>
    <t>98/99</t>
  </si>
  <si>
    <t>1898/99</t>
  </si>
  <si>
    <t>99/0</t>
  </si>
  <si>
    <t>1899/1900</t>
  </si>
  <si>
    <t>0/1</t>
  </si>
  <si>
    <t>1900/01</t>
  </si>
  <si>
    <t>1/2</t>
  </si>
  <si>
    <t>1901/02</t>
  </si>
  <si>
    <t>2/3</t>
  </si>
  <si>
    <t>1902/03</t>
  </si>
  <si>
    <t>3/4</t>
  </si>
  <si>
    <t>1903/04</t>
  </si>
  <si>
    <t>4/5</t>
  </si>
  <si>
    <t>1904/05</t>
  </si>
  <si>
    <t>5/6</t>
  </si>
  <si>
    <t>1905/06</t>
  </si>
  <si>
    <t>6/7</t>
  </si>
  <si>
    <t>1906/07</t>
  </si>
  <si>
    <t>7/8</t>
  </si>
  <si>
    <t>1907/08</t>
  </si>
  <si>
    <t>8/9</t>
  </si>
  <si>
    <t>1908/09</t>
  </si>
  <si>
    <t>9/10</t>
  </si>
  <si>
    <t>1909/10</t>
  </si>
  <si>
    <t>10/11</t>
  </si>
  <si>
    <t>1910/11</t>
  </si>
  <si>
    <t>11/12</t>
  </si>
  <si>
    <t>1911/12</t>
  </si>
  <si>
    <t>12/13</t>
  </si>
  <si>
    <t>1912/13</t>
  </si>
  <si>
    <t>13/14</t>
  </si>
  <si>
    <t>1913/14</t>
  </si>
  <si>
    <t>14/15</t>
  </si>
  <si>
    <t>1914/15</t>
  </si>
  <si>
    <t>15/16</t>
  </si>
  <si>
    <t>1915/16</t>
  </si>
  <si>
    <t>16/17</t>
  </si>
  <si>
    <t>1916/17</t>
  </si>
  <si>
    <t>17/18</t>
  </si>
  <si>
    <t>1917/18</t>
  </si>
  <si>
    <t>18/19</t>
  </si>
  <si>
    <t>1918/19</t>
  </si>
  <si>
    <t>19/20</t>
  </si>
  <si>
    <t>1919/20</t>
  </si>
  <si>
    <t>20/21</t>
  </si>
  <si>
    <t>1920/21</t>
  </si>
  <si>
    <t>21/22</t>
  </si>
  <si>
    <t>1921/22</t>
  </si>
  <si>
    <t>22/23</t>
  </si>
  <si>
    <t>1922/23</t>
  </si>
  <si>
    <t>23/24</t>
  </si>
  <si>
    <t>1923/24</t>
  </si>
  <si>
    <t>24/25</t>
  </si>
  <si>
    <t>1924/25</t>
  </si>
  <si>
    <t>25/26</t>
  </si>
  <si>
    <t>1925/29</t>
  </si>
  <si>
    <t>26/27</t>
  </si>
  <si>
    <t>1926/27</t>
  </si>
  <si>
    <t>27/28</t>
  </si>
  <si>
    <t>1927/28</t>
  </si>
  <si>
    <t>28/29</t>
  </si>
  <si>
    <t>1928/29</t>
  </si>
  <si>
    <t>29/30</t>
  </si>
  <si>
    <t>1929/30</t>
  </si>
  <si>
    <t>30/31</t>
  </si>
  <si>
    <t>1930/31</t>
  </si>
  <si>
    <t>31/32</t>
  </si>
  <si>
    <t>1931/32</t>
  </si>
  <si>
    <t>32/33</t>
  </si>
  <si>
    <t>1932/33</t>
  </si>
  <si>
    <t>33/34</t>
  </si>
  <si>
    <t>1933/34</t>
  </si>
  <si>
    <t>34/35</t>
  </si>
  <si>
    <t>1934/35</t>
  </si>
  <si>
    <t>35/36</t>
  </si>
  <si>
    <t>1935/36</t>
  </si>
  <si>
    <t>36/37</t>
  </si>
  <si>
    <t>1936/37</t>
  </si>
  <si>
    <t>37/38</t>
  </si>
  <si>
    <t>1937/38</t>
  </si>
  <si>
    <t>38/39</t>
  </si>
  <si>
    <t>1938/39</t>
  </si>
  <si>
    <t>39/40</t>
  </si>
  <si>
    <t>1939/40</t>
  </si>
  <si>
    <t>40/41</t>
  </si>
  <si>
    <t>1940/41</t>
  </si>
  <si>
    <t>41/42</t>
  </si>
  <si>
    <t>1941/42</t>
  </si>
  <si>
    <t>42/43</t>
  </si>
  <si>
    <t>1942/43</t>
  </si>
  <si>
    <t>43/44</t>
  </si>
  <si>
    <t>1943/44</t>
  </si>
  <si>
    <t>44/45</t>
  </si>
  <si>
    <t>1944/45</t>
  </si>
  <si>
    <t>45/46</t>
  </si>
  <si>
    <t>1945/46</t>
  </si>
  <si>
    <t>46/47</t>
  </si>
  <si>
    <t>1946/47</t>
  </si>
  <si>
    <t>47/48</t>
  </si>
  <si>
    <t>1947/48</t>
  </si>
  <si>
    <t>48/49</t>
  </si>
  <si>
    <t>1948/49</t>
  </si>
  <si>
    <t>49/50</t>
  </si>
  <si>
    <t>1949/50</t>
  </si>
  <si>
    <t>50/51</t>
  </si>
  <si>
    <t>1950/51</t>
  </si>
  <si>
    <t>51/52</t>
  </si>
  <si>
    <t>1951/52</t>
  </si>
  <si>
    <t>52/53</t>
  </si>
  <si>
    <t>1952/53</t>
  </si>
  <si>
    <t>53/54</t>
  </si>
  <si>
    <t>1953/54</t>
  </si>
  <si>
    <t>54/55</t>
  </si>
  <si>
    <t>1954/55</t>
  </si>
  <si>
    <t>55/56</t>
  </si>
  <si>
    <t>1955/56</t>
  </si>
  <si>
    <t>56/57</t>
  </si>
  <si>
    <t>1956/57</t>
  </si>
  <si>
    <t>57/58</t>
  </si>
  <si>
    <t>1957/58</t>
  </si>
  <si>
    <t>58/59</t>
  </si>
  <si>
    <t>1958/59</t>
  </si>
  <si>
    <t>59/60</t>
  </si>
  <si>
    <t>1959/60</t>
  </si>
  <si>
    <t>60/61</t>
  </si>
  <si>
    <t>1960/61</t>
  </si>
  <si>
    <t>61/62</t>
  </si>
  <si>
    <t>1961/62</t>
  </si>
  <si>
    <t>62/63</t>
  </si>
  <si>
    <t>1962/63</t>
  </si>
  <si>
    <t>63/64</t>
  </si>
  <si>
    <t>1963/64</t>
  </si>
  <si>
    <t>64/65</t>
  </si>
  <si>
    <t>1964/65</t>
  </si>
  <si>
    <t>65/66</t>
  </si>
  <si>
    <t>1965/66</t>
  </si>
  <si>
    <t>66/67</t>
  </si>
  <si>
    <t>1966/67</t>
  </si>
  <si>
    <t>67/68</t>
  </si>
  <si>
    <t>1967/68</t>
  </si>
  <si>
    <t>68/69</t>
  </si>
  <si>
    <t>1968/69</t>
  </si>
  <si>
    <t>69/70</t>
  </si>
  <si>
    <t>1969/70</t>
  </si>
  <si>
    <t>70/71</t>
  </si>
  <si>
    <t>1970/71</t>
  </si>
  <si>
    <t>71/72</t>
  </si>
  <si>
    <t>1971/72</t>
  </si>
  <si>
    <t>72/73</t>
  </si>
  <si>
    <t>1972/73</t>
  </si>
  <si>
    <t>73/74</t>
  </si>
  <si>
    <t>1973/74</t>
  </si>
  <si>
    <t>74/75</t>
  </si>
  <si>
    <t>1974/75</t>
  </si>
  <si>
    <t>75/76</t>
  </si>
  <si>
    <t>1975/76</t>
  </si>
  <si>
    <t>76/77</t>
  </si>
  <si>
    <t>1976/77</t>
  </si>
  <si>
    <t>77/78</t>
  </si>
  <si>
    <t>1977/78</t>
  </si>
  <si>
    <t>78/79</t>
  </si>
  <si>
    <t>1978/79</t>
  </si>
  <si>
    <t>79/80</t>
  </si>
  <si>
    <t>1979/80</t>
  </si>
  <si>
    <t>80/81</t>
  </si>
  <si>
    <t>1980/81</t>
  </si>
  <si>
    <t>81/82</t>
  </si>
  <si>
    <t>1981/82</t>
  </si>
  <si>
    <t>82/83</t>
  </si>
  <si>
    <t>1982/83</t>
  </si>
  <si>
    <t>83/84</t>
  </si>
  <si>
    <t>1983/84</t>
  </si>
  <si>
    <t>84/85</t>
  </si>
  <si>
    <t>1984/85</t>
  </si>
  <si>
    <t>85/86</t>
  </si>
  <si>
    <t>1985/86</t>
  </si>
  <si>
    <t>86/87</t>
  </si>
  <si>
    <t>1986/87</t>
  </si>
  <si>
    <t>87/88</t>
  </si>
  <si>
    <t>1987/88</t>
  </si>
  <si>
    <t>88/89</t>
  </si>
  <si>
    <t>1988/89</t>
  </si>
  <si>
    <t>89/90</t>
  </si>
  <si>
    <t>1989/90</t>
  </si>
  <si>
    <t>90/91</t>
  </si>
  <si>
    <t>1990/91</t>
  </si>
  <si>
    <t>91/92</t>
  </si>
  <si>
    <t>1991/92</t>
  </si>
  <si>
    <t>92/93</t>
  </si>
  <si>
    <t>1992/93</t>
  </si>
  <si>
    <t>93/94</t>
  </si>
  <si>
    <t>1993/94</t>
  </si>
  <si>
    <t>94/95</t>
  </si>
  <si>
    <t>1994/95</t>
  </si>
  <si>
    <t>1995/96</t>
  </si>
  <si>
    <t>1996/97</t>
  </si>
  <si>
    <t>1997/98</t>
  </si>
  <si>
    <t>1998/99</t>
  </si>
  <si>
    <t>99/00</t>
  </si>
  <si>
    <t>1999/2000</t>
  </si>
  <si>
    <t>00/01</t>
  </si>
  <si>
    <t>2000/01</t>
  </si>
  <si>
    <t>01/02</t>
  </si>
  <si>
    <t>2001/02</t>
  </si>
  <si>
    <t>02/03</t>
  </si>
  <si>
    <t>2002/03</t>
  </si>
  <si>
    <t>03/04</t>
  </si>
  <si>
    <t>2003/04</t>
  </si>
  <si>
    <t>04/05</t>
  </si>
  <si>
    <t>2004/05</t>
  </si>
  <si>
    <t>05/06</t>
  </si>
  <si>
    <t>2005/06</t>
  </si>
  <si>
    <t>06/07</t>
  </si>
  <si>
    <t>2006/07</t>
  </si>
  <si>
    <t>07/08</t>
  </si>
  <si>
    <t>2007/08</t>
  </si>
  <si>
    <t>08/09</t>
  </si>
  <si>
    <t>2008/09</t>
  </si>
  <si>
    <t>09/10</t>
  </si>
  <si>
    <t>2009/10</t>
  </si>
  <si>
    <t>2010/11</t>
  </si>
  <si>
    <t>2011/12</t>
  </si>
  <si>
    <t>2012/13</t>
  </si>
  <si>
    <t>2013/14</t>
  </si>
  <si>
    <t>2014/15</t>
  </si>
  <si>
    <t>MIN</t>
  </si>
  <si>
    <t>MEAN</t>
  </si>
  <si>
    <t>MAX</t>
  </si>
  <si>
    <t>MEDIAN</t>
  </si>
  <si>
    <t>SD</t>
  </si>
  <si>
    <t>CV</t>
  </si>
  <si>
    <t>30-yr norms</t>
  </si>
  <si>
    <t>1981-2010</t>
  </si>
  <si>
    <t>1971-2000</t>
  </si>
  <si>
    <t>1961-1990</t>
  </si>
  <si>
    <t>1951-1980</t>
  </si>
  <si>
    <t>1941-1970</t>
  </si>
  <si>
    <t>1931-1960</t>
  </si>
  <si>
    <t>1921-1950</t>
  </si>
  <si>
    <t>Height 1</t>
  </si>
  <si>
    <t>Q1</t>
  </si>
  <si>
    <t>1911-1940</t>
  </si>
  <si>
    <t>Height 2</t>
  </si>
  <si>
    <t>Med-Q1</t>
  </si>
  <si>
    <t>1901-1930</t>
  </si>
  <si>
    <t>Height 3</t>
  </si>
  <si>
    <t>Q3-Med</t>
  </si>
  <si>
    <t>sd norms</t>
  </si>
  <si>
    <t>Bottom Whisker</t>
  </si>
  <si>
    <t>Q1-Min</t>
  </si>
  <si>
    <t>cv norms</t>
  </si>
  <si>
    <t>Top Whisker</t>
  </si>
  <si>
    <t>Max-Q3</t>
  </si>
  <si>
    <t>cur yr %ave</t>
  </si>
  <si>
    <t>cur yr %norm</t>
  </si>
  <si>
    <t>Min</t>
  </si>
  <si>
    <t>Precipitation Distribution</t>
  </si>
  <si>
    <t>LTA Monthly Distbn</t>
  </si>
  <si>
    <t>Med</t>
  </si>
  <si>
    <t>Q3</t>
  </si>
  <si>
    <t>Norms Monthly Distbn</t>
  </si>
  <si>
    <t>Max</t>
  </si>
  <si>
    <t>Seasonal (PCIC)</t>
  </si>
  <si>
    <t>Fall</t>
  </si>
  <si>
    <t>Winter</t>
  </si>
  <si>
    <t>Spring</t>
  </si>
  <si>
    <t>Summer</t>
  </si>
  <si>
    <t>Adj Seasons</t>
  </si>
  <si>
    <t>Oct-Nov</t>
  </si>
  <si>
    <t>Dec-Feb</t>
  </si>
  <si>
    <t>Mar-Apr</t>
  </si>
  <si>
    <t>May-Sept</t>
  </si>
  <si>
    <t>Dry vs Wet</t>
  </si>
  <si>
    <t>Dry</t>
  </si>
  <si>
    <t>Wet</t>
  </si>
  <si>
    <t>May-July</t>
  </si>
  <si>
    <t>Aug-Sep</t>
  </si>
  <si>
    <t>Oct-Dec</t>
  </si>
  <si>
    <t>Jan-Apr</t>
  </si>
  <si>
    <t>Apr-Sep</t>
  </si>
  <si>
    <t>2000-2001 WY %</t>
  </si>
  <si>
    <t>2008-2009 WY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</si>
</sst>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[$-409]d\-mmm;@"/>
  </numFmts>
  <fonts count="18">
    <font>
      <sz val="10"/>
      <name val="Arial"/>
      <family val="2"/>
    </font>
    <font>
      <sz val="10"/>
      <name val="Arial"/>
      <family val="2"/>
    </font>
    <font>
      <b/>
      <sz val="14"/>
      <color indexed="10"/>
      <name val="Swis721 BlkEx BT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sz val="9"/>
      <color indexed="8"/>
      <name val="Times New Roman"/>
      <family val="1"/>
    </font>
    <font>
      <sz val="10"/>
      <color theme="0" tint="-0.499984740745262"/>
      <name val="Times New Roman"/>
      <family val="1"/>
    </font>
    <font>
      <sz val="10"/>
      <color theme="0" tint="-0.3499862666707357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quotePrefix="1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Continuous"/>
    </xf>
    <xf numFmtId="164" fontId="4" fillId="2" borderId="0" xfId="0" applyNumberFormat="1" applyFont="1" applyFill="1" applyAlignment="1">
      <alignment horizontal="center"/>
    </xf>
    <xf numFmtId="0" fontId="3" fillId="0" borderId="0" xfId="0" applyFont="1"/>
    <xf numFmtId="49" fontId="4" fillId="2" borderId="0" xfId="0" applyNumberFormat="1" applyFont="1" applyFill="1" applyAlignment="1">
      <alignment horizontal="center"/>
    </xf>
    <xf numFmtId="0" fontId="4" fillId="2" borderId="0" xfId="0" applyFont="1" applyFill="1"/>
    <xf numFmtId="49" fontId="5" fillId="3" borderId="1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/>
    </xf>
    <xf numFmtId="49" fontId="5" fillId="3" borderId="2" xfId="0" applyNumberFormat="1" applyFont="1" applyFill="1" applyBorder="1" applyAlignment="1"/>
    <xf numFmtId="164" fontId="6" fillId="3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4" borderId="0" xfId="0" applyFont="1" applyFill="1"/>
    <xf numFmtId="165" fontId="3" fillId="5" borderId="4" xfId="0" applyNumberFormat="1" applyFont="1" applyFill="1" applyBorder="1" applyAlignment="1">
      <alignment horizontal="right"/>
    </xf>
    <xf numFmtId="164" fontId="0" fillId="0" borderId="0" xfId="0" applyNumberFormat="1"/>
    <xf numFmtId="165" fontId="3" fillId="0" borderId="5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5" fontId="3" fillId="0" borderId="0" xfId="0" applyNumberFormat="1" applyFont="1" applyBorder="1"/>
    <xf numFmtId="49" fontId="3" fillId="0" borderId="7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0" fontId="3" fillId="6" borderId="0" xfId="0" applyFont="1" applyFill="1"/>
    <xf numFmtId="49" fontId="3" fillId="0" borderId="8" xfId="0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7" borderId="0" xfId="0" applyFont="1" applyFill="1"/>
    <xf numFmtId="164" fontId="1" fillId="0" borderId="0" xfId="0" applyNumberFormat="1" applyFont="1"/>
    <xf numFmtId="0" fontId="4" fillId="0" borderId="0" xfId="0" applyNumberFormat="1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164" fontId="1" fillId="8" borderId="0" xfId="0" applyNumberFormat="1" applyFont="1" applyFill="1"/>
    <xf numFmtId="164" fontId="1" fillId="0" borderId="0" xfId="0" applyNumberFormat="1" applyFont="1" applyFill="1"/>
    <xf numFmtId="164" fontId="7" fillId="0" borderId="0" xfId="0" applyNumberFormat="1" applyFont="1"/>
    <xf numFmtId="0" fontId="8" fillId="0" borderId="0" xfId="0" applyFont="1"/>
    <xf numFmtId="164" fontId="8" fillId="3" borderId="1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1" fontId="8" fillId="3" borderId="11" xfId="0" applyNumberFormat="1" applyFont="1" applyFill="1" applyBorder="1" applyAlignment="1">
      <alignment horizontal="center"/>
    </xf>
    <xf numFmtId="1" fontId="9" fillId="3" borderId="11" xfId="0" applyNumberFormat="1" applyFont="1" applyFill="1" applyBorder="1" applyAlignment="1">
      <alignment horizontal="center"/>
    </xf>
    <xf numFmtId="1" fontId="10" fillId="3" borderId="11" xfId="0" applyNumberFormat="1" applyFont="1" applyFill="1" applyBorder="1" applyAlignment="1">
      <alignment horizontal="center"/>
    </xf>
    <xf numFmtId="1" fontId="8" fillId="3" borderId="12" xfId="0" applyNumberFormat="1" applyFont="1" applyFill="1" applyBorder="1" applyAlignment="1">
      <alignment horizontal="center"/>
    </xf>
    <xf numFmtId="9" fontId="3" fillId="0" borderId="0" xfId="1" applyFont="1" applyBorder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1" fontId="8" fillId="3" borderId="14" xfId="0" applyNumberFormat="1" applyFont="1" applyFill="1" applyBorder="1" applyAlignment="1">
      <alignment horizontal="center"/>
    </xf>
    <xf numFmtId="1" fontId="8" fillId="3" borderId="15" xfId="0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Continuous"/>
    </xf>
    <xf numFmtId="2" fontId="8" fillId="3" borderId="16" xfId="0" applyNumberFormat="1" applyFont="1" applyFill="1" applyBorder="1" applyAlignment="1">
      <alignment horizontal="center"/>
    </xf>
    <xf numFmtId="2" fontId="8" fillId="3" borderId="12" xfId="0" applyNumberFormat="1" applyFont="1" applyFill="1" applyBorder="1" applyAlignment="1">
      <alignment horizontal="center"/>
    </xf>
    <xf numFmtId="2" fontId="8" fillId="3" borderId="17" xfId="0" applyNumberFormat="1" applyFont="1" applyFill="1" applyBorder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9" fillId="3" borderId="12" xfId="0" applyNumberFormat="1" applyFont="1" applyFill="1" applyBorder="1" applyAlignment="1">
      <alignment horizontal="center"/>
    </xf>
    <xf numFmtId="2" fontId="10" fillId="3" borderId="12" xfId="0" applyNumberFormat="1" applyFont="1" applyFill="1" applyBorder="1" applyAlignment="1">
      <alignment horizontal="center"/>
    </xf>
    <xf numFmtId="2" fontId="8" fillId="3" borderId="20" xfId="0" applyNumberFormat="1" applyFont="1" applyFill="1" applyBorder="1" applyAlignment="1">
      <alignment horizontal="center"/>
    </xf>
    <xf numFmtId="0" fontId="3" fillId="0" borderId="0" xfId="0" applyFont="1" applyBorder="1"/>
    <xf numFmtId="0" fontId="1" fillId="0" borderId="0" xfId="0" applyFont="1"/>
    <xf numFmtId="1" fontId="0" fillId="0" borderId="0" xfId="0" applyNumberFormat="1"/>
    <xf numFmtId="17" fontId="1" fillId="0" borderId="0" xfId="0" applyNumberFormat="1" applyFont="1"/>
    <xf numFmtId="1" fontId="8" fillId="3" borderId="0" xfId="0" applyNumberFormat="1" applyFont="1" applyFill="1" applyBorder="1" applyAlignment="1">
      <alignment horizontal="right"/>
    </xf>
    <xf numFmtId="1" fontId="9" fillId="3" borderId="0" xfId="0" applyNumberFormat="1" applyFont="1" applyFill="1" applyBorder="1" applyAlignment="1">
      <alignment horizontal="right"/>
    </xf>
    <xf numFmtId="2" fontId="4" fillId="2" borderId="0" xfId="0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right"/>
    </xf>
    <xf numFmtId="2" fontId="8" fillId="3" borderId="0" xfId="0" applyNumberFormat="1" applyFont="1" applyFill="1" applyBorder="1" applyAlignment="1">
      <alignment horizontal="right"/>
    </xf>
    <xf numFmtId="49" fontId="3" fillId="0" borderId="0" xfId="0" applyNumberFormat="1" applyFont="1" applyAlignment="1">
      <alignment horizontal="center"/>
    </xf>
    <xf numFmtId="9" fontId="3" fillId="0" borderId="0" xfId="1" applyFont="1"/>
    <xf numFmtId="164" fontId="3" fillId="0" borderId="0" xfId="0" applyNumberFormat="1" applyFont="1"/>
    <xf numFmtId="164" fontId="3" fillId="0" borderId="0" xfId="0" applyNumberFormat="1" applyFont="1" applyBorder="1"/>
    <xf numFmtId="0" fontId="3" fillId="0" borderId="2" xfId="0" applyFont="1" applyBorder="1"/>
    <xf numFmtId="9" fontId="3" fillId="0" borderId="4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1" xfId="0" applyFont="1" applyBorder="1"/>
    <xf numFmtId="1" fontId="12" fillId="7" borderId="0" xfId="0" applyNumberFormat="1" applyFont="1" applyFill="1" applyBorder="1"/>
    <xf numFmtId="1" fontId="12" fillId="7" borderId="22" xfId="0" applyNumberFormat="1" applyFont="1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1" applyNumberFormat="1" applyFont="1" applyBorder="1"/>
    <xf numFmtId="9" fontId="13" fillId="0" borderId="0" xfId="0" applyNumberFormat="1" applyFont="1" applyBorder="1"/>
    <xf numFmtId="9" fontId="3" fillId="0" borderId="0" xfId="1" applyFont="1" applyBorder="1"/>
    <xf numFmtId="9" fontId="3" fillId="6" borderId="0" xfId="1" applyFont="1" applyFill="1" applyBorder="1"/>
    <xf numFmtId="0" fontId="3" fillId="0" borderId="23" xfId="0" applyFont="1" applyBorder="1"/>
    <xf numFmtId="9" fontId="3" fillId="0" borderId="24" xfId="1" applyFont="1" applyBorder="1"/>
    <xf numFmtId="0" fontId="3" fillId="0" borderId="24" xfId="0" applyFont="1" applyBorder="1"/>
    <xf numFmtId="0" fontId="3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2008-2009 WY Precip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2008-2009 WY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Precip (Sept-Aug)'!$D$4:$O$4</c:f>
              <c:strCache>
                <c:ptCount val="12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</c:v>
                </c:pt>
              </c:strCache>
            </c:strRef>
          </c:cat>
          <c:val>
            <c:numRef>
              <c:f>'Monthly Precip (Sept-Aug)'!$D$119:$O$119</c:f>
              <c:numCache>
                <c:formatCode>0.0</c:formatCode>
                <c:ptCount val="12"/>
                <c:pt idx="0">
                  <c:v>23.7</c:v>
                </c:pt>
                <c:pt idx="1">
                  <c:v>82.8</c:v>
                </c:pt>
                <c:pt idx="2">
                  <c:v>233.3</c:v>
                </c:pt>
                <c:pt idx="3">
                  <c:v>130.39999999999998</c:v>
                </c:pt>
                <c:pt idx="4">
                  <c:v>164.4</c:v>
                </c:pt>
                <c:pt idx="5">
                  <c:v>54.8</c:v>
                </c:pt>
                <c:pt idx="6">
                  <c:v>125.89999999999999</c:v>
                </c:pt>
                <c:pt idx="7">
                  <c:v>74.199999999999989</c:v>
                </c:pt>
                <c:pt idx="8">
                  <c:v>87.4</c:v>
                </c:pt>
                <c:pt idx="9">
                  <c:v>13.6</c:v>
                </c:pt>
                <c:pt idx="10">
                  <c:v>11.2</c:v>
                </c:pt>
                <c:pt idx="11">
                  <c:v>38</c:v>
                </c:pt>
              </c:numCache>
            </c:numRef>
          </c:val>
        </c:ser>
        <c:ser>
          <c:idx val="1"/>
          <c:order val="2"/>
          <c:tx>
            <c:v>LTA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Precip (Sept-Aug)'!$D$4:$O$4</c:f>
              <c:strCache>
                <c:ptCount val="12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</c:v>
                </c:pt>
              </c:strCache>
            </c:strRef>
          </c:cat>
          <c:val>
            <c:numRef>
              <c:f>'Monthly Precip (Sept-Aug)'!$D$132:$O$132</c:f>
              <c:numCache>
                <c:formatCode>0</c:formatCode>
                <c:ptCount val="12"/>
                <c:pt idx="0">
                  <c:v>65.148575999999991</c:v>
                </c:pt>
                <c:pt idx="1">
                  <c:v>163.23790400000001</c:v>
                </c:pt>
                <c:pt idx="2">
                  <c:v>272.960352</c:v>
                </c:pt>
                <c:pt idx="3">
                  <c:v>295.66963200000004</c:v>
                </c:pt>
                <c:pt idx="4">
                  <c:v>273.18396031746028</c:v>
                </c:pt>
                <c:pt idx="5">
                  <c:v>194.28993650793646</c:v>
                </c:pt>
                <c:pt idx="6">
                  <c:v>159.12312698412697</c:v>
                </c:pt>
                <c:pt idx="7">
                  <c:v>88.129301587301597</c:v>
                </c:pt>
                <c:pt idx="8">
                  <c:v>49.458936507936514</c:v>
                </c:pt>
                <c:pt idx="9">
                  <c:v>36.054144000000008</c:v>
                </c:pt>
                <c:pt idx="10">
                  <c:v>22.696687999999995</c:v>
                </c:pt>
                <c:pt idx="11">
                  <c:v>28.997632000000007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68240"/>
        <c:axId val="499467848"/>
      </c:barChart>
      <c:lineChart>
        <c:grouping val="standard"/>
        <c:varyColors val="0"/>
        <c:ser>
          <c:idx val="2"/>
          <c:order val="0"/>
          <c:tx>
            <c:v>2008-09 % MAP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'Monthly Precip (Sept-Aug)'!$D$4:$O$4</c:f>
              <c:strCache>
                <c:ptCount val="12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</c:v>
                </c:pt>
              </c:strCache>
            </c:strRef>
          </c:cat>
          <c:val>
            <c:numRef>
              <c:f>'Monthly Precip (Sept-Aug)'!$D$168:$O$168</c:f>
              <c:numCache>
                <c:formatCode>0%</c:formatCode>
                <c:ptCount val="12"/>
                <c:pt idx="0">
                  <c:v>0.3637838530806875</c:v>
                </c:pt>
                <c:pt idx="1">
                  <c:v>0.50723513333030779</c:v>
                </c:pt>
                <c:pt idx="2">
                  <c:v>0.85470288373602332</c:v>
                </c:pt>
                <c:pt idx="3">
                  <c:v>0.44103278080313624</c:v>
                </c:pt>
                <c:pt idx="4">
                  <c:v>0.60179228608061341</c:v>
                </c:pt>
                <c:pt idx="5">
                  <c:v>0.2820526939528929</c:v>
                </c:pt>
                <c:pt idx="6">
                  <c:v>0.79121119843603194</c:v>
                </c:pt>
                <c:pt idx="7">
                  <c:v>0.84194471831252249</c:v>
                </c:pt>
                <c:pt idx="8">
                  <c:v>1.7671225095180769</c:v>
                </c:pt>
                <c:pt idx="9">
                  <c:v>0.37721045325608055</c:v>
                </c:pt>
                <c:pt idx="10">
                  <c:v>0.49346406841385854</c:v>
                </c:pt>
                <c:pt idx="11">
                  <c:v>1.3104518327565504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Precip (Sept-Aug)'!$D$165:$O$165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628856"/>
        <c:axId val="499466672"/>
      </c:lineChart>
      <c:catAx>
        <c:axId val="4994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7848"/>
        <c:crosses val="autoZero"/>
        <c:auto val="1"/>
        <c:lblAlgn val="ctr"/>
        <c:lblOffset val="100"/>
        <c:noMultiLvlLbl val="0"/>
      </c:catAx>
      <c:valAx>
        <c:axId val="4994678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8240"/>
        <c:crosses val="autoZero"/>
        <c:crossBetween val="between"/>
      </c:valAx>
      <c:valAx>
        <c:axId val="499466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8856"/>
        <c:crosses val="max"/>
        <c:crossBetween val="between"/>
      </c:valAx>
      <c:catAx>
        <c:axId val="69562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46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2000-2001 WY Precip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2000-2001 WY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Precip (Sept-Aug)'!$D$4:$O$4</c:f>
              <c:strCache>
                <c:ptCount val="12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</c:v>
                </c:pt>
              </c:strCache>
            </c:strRef>
          </c:cat>
          <c:val>
            <c:numRef>
              <c:f>'Monthly Precip (Sept-Aug)'!$D$111:$O$111</c:f>
              <c:numCache>
                <c:formatCode>0.0</c:formatCode>
                <c:ptCount val="12"/>
                <c:pt idx="0">
                  <c:v>53.8</c:v>
                </c:pt>
                <c:pt idx="1">
                  <c:v>112.1</c:v>
                </c:pt>
                <c:pt idx="2">
                  <c:v>118.5</c:v>
                </c:pt>
                <c:pt idx="3">
                  <c:v>163.47999999999999</c:v>
                </c:pt>
                <c:pt idx="4">
                  <c:v>146</c:v>
                </c:pt>
                <c:pt idx="5">
                  <c:v>47.78</c:v>
                </c:pt>
                <c:pt idx="6">
                  <c:v>115.5</c:v>
                </c:pt>
                <c:pt idx="7">
                  <c:v>78.2</c:v>
                </c:pt>
                <c:pt idx="8">
                  <c:v>52.6</c:v>
                </c:pt>
                <c:pt idx="9">
                  <c:v>25.8</c:v>
                </c:pt>
                <c:pt idx="10">
                  <c:v>6.6</c:v>
                </c:pt>
                <c:pt idx="11">
                  <c:v>97.3</c:v>
                </c:pt>
              </c:numCache>
            </c:numRef>
          </c:val>
        </c:ser>
        <c:ser>
          <c:idx val="1"/>
          <c:order val="2"/>
          <c:tx>
            <c:v>LTA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Precip (Sept-Aug)'!$D$4:$O$4</c:f>
              <c:strCache>
                <c:ptCount val="12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</c:v>
                </c:pt>
              </c:strCache>
            </c:strRef>
          </c:cat>
          <c:val>
            <c:numRef>
              <c:f>'Monthly Precip (Sept-Aug)'!$D$132:$O$132</c:f>
              <c:numCache>
                <c:formatCode>0</c:formatCode>
                <c:ptCount val="12"/>
                <c:pt idx="0">
                  <c:v>65.148575999999991</c:v>
                </c:pt>
                <c:pt idx="1">
                  <c:v>163.23790400000001</c:v>
                </c:pt>
                <c:pt idx="2">
                  <c:v>272.960352</c:v>
                </c:pt>
                <c:pt idx="3">
                  <c:v>295.66963200000004</c:v>
                </c:pt>
                <c:pt idx="4">
                  <c:v>273.18396031746028</c:v>
                </c:pt>
                <c:pt idx="5">
                  <c:v>194.28993650793646</c:v>
                </c:pt>
                <c:pt idx="6">
                  <c:v>159.12312698412697</c:v>
                </c:pt>
                <c:pt idx="7">
                  <c:v>88.129301587301597</c:v>
                </c:pt>
                <c:pt idx="8">
                  <c:v>49.458936507936514</c:v>
                </c:pt>
                <c:pt idx="9">
                  <c:v>36.054144000000008</c:v>
                </c:pt>
                <c:pt idx="10">
                  <c:v>22.696687999999995</c:v>
                </c:pt>
                <c:pt idx="11">
                  <c:v>28.997632000000007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5629248"/>
        <c:axId val="695629640"/>
      </c:barChart>
      <c:lineChart>
        <c:grouping val="standard"/>
        <c:varyColors val="0"/>
        <c:ser>
          <c:idx val="2"/>
          <c:order val="0"/>
          <c:tx>
            <c:v>2000-01 WY % MAP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'Monthly Precip (Sept-Aug)'!$D$4:$O$4</c:f>
              <c:strCache>
                <c:ptCount val="12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</c:v>
                </c:pt>
              </c:strCache>
            </c:strRef>
          </c:cat>
          <c:val>
            <c:numRef>
              <c:f>'Monthly Precip (Sept-Aug)'!$D$164:$O$164</c:f>
              <c:numCache>
                <c:formatCode>0%</c:formatCode>
                <c:ptCount val="12"/>
                <c:pt idx="0">
                  <c:v>0.82580469602282647</c:v>
                </c:pt>
                <c:pt idx="1">
                  <c:v>0.68672775901361727</c:v>
                </c:pt>
                <c:pt idx="2">
                  <c:v>0.43412898295207358</c:v>
                </c:pt>
                <c:pt idx="3">
                  <c:v>0.55291440955288895</c:v>
                </c:pt>
                <c:pt idx="4">
                  <c:v>0.53443840491344019</c:v>
                </c:pt>
                <c:pt idx="5">
                  <c:v>0.24592112622389095</c:v>
                </c:pt>
                <c:pt idx="6">
                  <c:v>0.72585300571375455</c:v>
                </c:pt>
                <c:pt idx="7">
                  <c:v>0.88733257374716001</c:v>
                </c:pt>
                <c:pt idx="8">
                  <c:v>1.0635085125932591</c:v>
                </c:pt>
                <c:pt idx="9">
                  <c:v>0.71559041867697637</c:v>
                </c:pt>
                <c:pt idx="10">
                  <c:v>0.29079132602959523</c:v>
                </c:pt>
                <c:pt idx="11">
                  <c:v>3.3554464033476932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'Monthly Precip (Sept-Aug)'!$D$165:$O$165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54448"/>
        <c:axId val="695630032"/>
      </c:lineChart>
      <c:catAx>
        <c:axId val="6956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9640"/>
        <c:crosses val="autoZero"/>
        <c:auto val="1"/>
        <c:lblAlgn val="ctr"/>
        <c:lblOffset val="100"/>
        <c:noMultiLvlLbl val="0"/>
      </c:catAx>
      <c:valAx>
        <c:axId val="6956296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9248"/>
        <c:crosses val="autoZero"/>
        <c:crossBetween val="between"/>
      </c:valAx>
      <c:valAx>
        <c:axId val="695630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54448"/>
        <c:crosses val="max"/>
        <c:crossBetween val="between"/>
      </c:valAx>
      <c:catAx>
        <c:axId val="69725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63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171</xdr:row>
      <xdr:rowOff>0</xdr:rowOff>
    </xdr:from>
    <xdr:to>
      <xdr:col>33</xdr:col>
      <xdr:colOff>505691</xdr:colOff>
      <xdr:row>211</xdr:row>
      <xdr:rowOff>110837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20</xdr:col>
      <xdr:colOff>644237</xdr:colOff>
      <xdr:row>215</xdr:row>
      <xdr:rowOff>110837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SM\Hydrology\climate%20analysis\Precipitatio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distbn"/>
      <sheetName val="monthly precip norms"/>
      <sheetName val="Monthly Precip (Sept-Aug)"/>
      <sheetName val="precip plot2 WY2018"/>
      <sheetName val="precip plot2 WY19"/>
      <sheetName val="Analysis"/>
      <sheetName val="Monthly Precip%-analysis"/>
      <sheetName val="AnnPP"/>
      <sheetName val="cumldep"/>
      <sheetName val="Drought Years"/>
      <sheetName val="Sheet4"/>
      <sheetName val="MJJA analysis"/>
      <sheetName val="PDO-ENSO"/>
      <sheetName val="Annual PoE"/>
      <sheetName val="Summer PoE"/>
      <sheetName val="Jan-Dec"/>
      <sheetName val="Annual(Water YR) (3)"/>
      <sheetName val="10 yr avg"/>
      <sheetName val="5 yr avg"/>
      <sheetName val="Sheet1"/>
    </sheetNames>
    <sheetDataSet>
      <sheetData sheetId="2">
        <row r="4">
          <cell r="D4" t="str">
            <v>SEPT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JUNE</v>
          </cell>
          <cell r="N4" t="str">
            <v>JULY</v>
          </cell>
          <cell r="O4" t="str">
            <v>AUG</v>
          </cell>
        </row>
        <row r="111">
          <cell r="D111">
            <v>53.8</v>
          </cell>
          <cell r="E111">
            <v>112.1</v>
          </cell>
          <cell r="F111">
            <v>118.5</v>
          </cell>
          <cell r="G111">
            <v>163.47999999999999</v>
          </cell>
          <cell r="H111">
            <v>146</v>
          </cell>
          <cell r="I111">
            <v>47.78</v>
          </cell>
          <cell r="J111">
            <v>115.5</v>
          </cell>
          <cell r="K111">
            <v>78.2</v>
          </cell>
          <cell r="L111">
            <v>52.6</v>
          </cell>
          <cell r="M111">
            <v>25.8</v>
          </cell>
          <cell r="N111">
            <v>6.6</v>
          </cell>
          <cell r="O111">
            <v>97.3</v>
          </cell>
        </row>
        <row r="119">
          <cell r="D119">
            <v>23.7</v>
          </cell>
          <cell r="E119">
            <v>82.8</v>
          </cell>
          <cell r="F119">
            <v>233.3</v>
          </cell>
          <cell r="G119">
            <v>130.39999999999998</v>
          </cell>
          <cell r="H119">
            <v>164.4</v>
          </cell>
          <cell r="I119">
            <v>54.8</v>
          </cell>
          <cell r="J119">
            <v>125.89999999999999</v>
          </cell>
          <cell r="K119">
            <v>74.199999999999989</v>
          </cell>
          <cell r="L119">
            <v>87.4</v>
          </cell>
          <cell r="M119">
            <v>13.6</v>
          </cell>
          <cell r="N119">
            <v>11.2</v>
          </cell>
          <cell r="O119">
            <v>38</v>
          </cell>
        </row>
        <row r="132">
          <cell r="D132">
            <v>65.148575999999991</v>
          </cell>
          <cell r="E132">
            <v>163.23790400000001</v>
          </cell>
          <cell r="F132">
            <v>272.960352</v>
          </cell>
          <cell r="G132">
            <v>295.66963200000004</v>
          </cell>
          <cell r="H132">
            <v>273.18396031746028</v>
          </cell>
          <cell r="I132">
            <v>194.28993650793646</v>
          </cell>
          <cell r="J132">
            <v>159.12312698412697</v>
          </cell>
          <cell r="K132">
            <v>88.129301587301597</v>
          </cell>
          <cell r="L132">
            <v>49.458936507936514</v>
          </cell>
          <cell r="M132">
            <v>36.054144000000008</v>
          </cell>
          <cell r="N132">
            <v>22.696687999999995</v>
          </cell>
          <cell r="O132">
            <v>28.997632000000007</v>
          </cell>
        </row>
        <row r="164">
          <cell r="D164">
            <v>0.82580469602282647</v>
          </cell>
          <cell r="E164">
            <v>0.68672775901361727</v>
          </cell>
          <cell r="F164">
            <v>0.43412898295207358</v>
          </cell>
          <cell r="G164">
            <v>0.55291440955288895</v>
          </cell>
          <cell r="H164">
            <v>0.53443840491344019</v>
          </cell>
          <cell r="I164">
            <v>0.24592112622389095</v>
          </cell>
          <cell r="J164">
            <v>0.72585300571375455</v>
          </cell>
          <cell r="K164">
            <v>0.88733257374716001</v>
          </cell>
          <cell r="L164">
            <v>1.0635085125932591</v>
          </cell>
          <cell r="M164">
            <v>0.71559041867697637</v>
          </cell>
          <cell r="N164">
            <v>0.29079132602959523</v>
          </cell>
          <cell r="O164">
            <v>3.3554464033476932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</row>
        <row r="168">
          <cell r="D168">
            <v>0.3637838530806875</v>
          </cell>
          <cell r="E168">
            <v>0.50723513333030779</v>
          </cell>
          <cell r="F168">
            <v>0.85470288373602332</v>
          </cell>
          <cell r="G168">
            <v>0.44103278080313624</v>
          </cell>
          <cell r="H168">
            <v>0.60179228608061341</v>
          </cell>
          <cell r="I168">
            <v>0.2820526939528929</v>
          </cell>
          <cell r="J168">
            <v>0.79121119843603194</v>
          </cell>
          <cell r="K168">
            <v>0.84194471831252249</v>
          </cell>
          <cell r="L168">
            <v>1.7671225095180769</v>
          </cell>
          <cell r="M168">
            <v>0.37721045325608055</v>
          </cell>
          <cell r="N168">
            <v>0.49346406841385854</v>
          </cell>
          <cell r="O168">
            <v>1.3104518327565504</v>
          </cell>
        </row>
      </sheetData>
      <sheetData sheetId="5"/>
      <sheetData sheetId="6"/>
      <sheetData sheetId="9"/>
      <sheetData sheetId="10"/>
      <sheetData sheetId="11"/>
      <sheetData sheetId="12"/>
      <sheetData sheetId="15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68"/>
  <sheetViews>
    <sheetView showGridLines="0"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61" sqref="D161"/>
    </sheetView>
  </sheetViews>
  <sheetFormatPr defaultColWidth="9.140625" defaultRowHeight="12.75"/>
  <cols>
    <col min="1" max="1" width="17.42578125" style="74" customWidth="1"/>
    <col min="2" max="2" width="9.28515625" style="5" customWidth="1"/>
    <col min="3" max="3" width="15.28515625" style="5" customWidth="1"/>
    <col min="4" max="4" width="7" style="5" customWidth="1"/>
    <col min="5" max="5" width="7.42578125" style="5" customWidth="1"/>
    <col min="6" max="6" width="7.5703125" style="5" customWidth="1"/>
    <col min="7" max="7" width="9.7109375" style="5" bestFit="1" customWidth="1"/>
    <col min="8" max="12" width="6.42578125" style="5" customWidth="1"/>
    <col min="13" max="13" width="6.85546875" style="5" customWidth="1"/>
    <col min="14" max="14" width="6.42578125" style="5" customWidth="1"/>
    <col min="15" max="15" width="8.7109375" style="5" bestFit="1" customWidth="1"/>
    <col min="16" max="26" width="10.85546875" style="18" customWidth="1"/>
    <col min="27" max="16384" width="9.140625" style="5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3"/>
      <c r="W1" s="3"/>
      <c r="X1" s="4" t="s">
        <v>1</v>
      </c>
      <c r="Y1" s="3"/>
      <c r="Z1" s="3"/>
    </row>
    <row r="2" spans="1:27" ht="18.75" thickBot="1">
      <c r="A2" s="6" t="s">
        <v>2</v>
      </c>
      <c r="B2" s="2"/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4"/>
      <c r="Q2" s="4"/>
      <c r="R2" s="4"/>
      <c r="S2" s="4"/>
      <c r="T2" s="4" t="s">
        <v>1</v>
      </c>
      <c r="U2" s="4"/>
      <c r="V2" s="4"/>
      <c r="W2" s="4"/>
      <c r="X2" s="4" t="s">
        <v>3</v>
      </c>
      <c r="Y2" s="4" t="s">
        <v>4</v>
      </c>
      <c r="Z2" s="4" t="s">
        <v>4</v>
      </c>
    </row>
    <row r="3" spans="1:27" s="15" customFormat="1" ht="13.5" thickBot="1">
      <c r="A3" s="8" t="s">
        <v>5</v>
      </c>
      <c r="B3" s="9" t="s">
        <v>5</v>
      </c>
      <c r="C3" s="10"/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2" t="s">
        <v>17</v>
      </c>
      <c r="P3" s="13" t="s">
        <v>18</v>
      </c>
      <c r="Q3" s="14"/>
      <c r="R3" s="14"/>
      <c r="S3" s="14"/>
      <c r="T3" s="4" t="s">
        <v>3</v>
      </c>
      <c r="U3" s="4"/>
      <c r="V3" s="4" t="s">
        <v>19</v>
      </c>
      <c r="W3" s="4" t="s">
        <v>20</v>
      </c>
      <c r="X3" s="4" t="s">
        <v>19</v>
      </c>
      <c r="Y3" s="15" t="s">
        <v>21</v>
      </c>
      <c r="Z3" s="15" t="s">
        <v>22</v>
      </c>
      <c r="AA3" s="5"/>
    </row>
    <row r="4" spans="1:27" ht="13.5" thickBot="1">
      <c r="A4" s="8" t="s">
        <v>5</v>
      </c>
      <c r="C4" s="16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2" t="s">
        <v>17</v>
      </c>
      <c r="P4" s="17" t="s">
        <v>23</v>
      </c>
      <c r="Q4" s="14"/>
      <c r="R4" s="14" t="s">
        <v>24</v>
      </c>
      <c r="S4" s="14" t="s">
        <v>25</v>
      </c>
      <c r="T4" s="14"/>
      <c r="U4" s="14" t="s">
        <v>26</v>
      </c>
      <c r="V4" s="4" t="s">
        <v>27</v>
      </c>
      <c r="W4" s="4" t="s">
        <v>3</v>
      </c>
      <c r="X4" s="4" t="s">
        <v>27</v>
      </c>
      <c r="Z4" s="4"/>
    </row>
    <row r="5" spans="1:27">
      <c r="A5" s="19">
        <v>1895</v>
      </c>
      <c r="B5" s="20">
        <v>1894</v>
      </c>
      <c r="C5" s="20">
        <v>1895</v>
      </c>
      <c r="D5" s="21"/>
      <c r="E5" s="21"/>
      <c r="F5" s="21"/>
      <c r="G5" s="21"/>
      <c r="H5" s="22">
        <v>257</v>
      </c>
      <c r="I5" s="22">
        <v>133.1</v>
      </c>
      <c r="J5" s="22">
        <v>134.4</v>
      </c>
      <c r="K5" s="22">
        <v>126</v>
      </c>
      <c r="L5" s="22">
        <v>109.5</v>
      </c>
      <c r="M5" s="22">
        <v>15</v>
      </c>
      <c r="N5" s="22">
        <v>14.2</v>
      </c>
      <c r="O5" s="22">
        <v>19.100000000000001</v>
      </c>
      <c r="P5" s="23"/>
      <c r="Q5" s="24"/>
      <c r="R5" s="24"/>
      <c r="S5" s="24"/>
      <c r="T5" s="24"/>
      <c r="U5" s="24"/>
      <c r="V5" s="4"/>
      <c r="W5" s="25"/>
      <c r="X5" s="25"/>
      <c r="Y5" s="25"/>
      <c r="Z5" s="25"/>
      <c r="AA5" s="26"/>
    </row>
    <row r="6" spans="1:27">
      <c r="A6" s="27" t="s">
        <v>28</v>
      </c>
      <c r="B6" s="20">
        <f>C5</f>
        <v>1895</v>
      </c>
      <c r="C6" s="20">
        <f>C5+1</f>
        <v>1896</v>
      </c>
      <c r="D6" s="22">
        <v>63</v>
      </c>
      <c r="E6" s="22">
        <v>17</v>
      </c>
      <c r="F6" s="22">
        <v>158.80000000000001</v>
      </c>
      <c r="G6" s="22">
        <v>537.20000000000005</v>
      </c>
      <c r="H6" s="22">
        <v>488.2</v>
      </c>
      <c r="I6" s="22">
        <v>356.4</v>
      </c>
      <c r="J6" s="22">
        <v>100.1</v>
      </c>
      <c r="K6" s="22">
        <v>63.5</v>
      </c>
      <c r="L6" s="22">
        <v>95.5</v>
      </c>
      <c r="M6" s="22">
        <v>0</v>
      </c>
      <c r="N6" s="22">
        <v>32.5</v>
      </c>
      <c r="O6" s="22">
        <v>0</v>
      </c>
      <c r="P6" s="22">
        <f>SUM(D6:O6)</f>
        <v>1912.1999999999998</v>
      </c>
      <c r="Q6" s="24"/>
      <c r="R6" s="24">
        <f>SUM(D6:G6)</f>
        <v>776</v>
      </c>
      <c r="S6" s="24">
        <f>SUM(D6:F6)</f>
        <v>238.8</v>
      </c>
      <c r="T6" s="24"/>
      <c r="U6" s="28" t="s">
        <v>29</v>
      </c>
      <c r="V6" s="4">
        <f t="shared" ref="V6:V69" si="0">P6-P$132</f>
        <v>263.0067822580645</v>
      </c>
      <c r="W6" s="29"/>
      <c r="X6" s="29"/>
      <c r="Y6" s="29">
        <f>SUM(E6:J6)</f>
        <v>1657.6999999999998</v>
      </c>
      <c r="Z6" s="25">
        <f>SUM(D6:J6)</f>
        <v>1720.6999999999998</v>
      </c>
      <c r="AA6" s="26">
        <f>$P$132</f>
        <v>1649.1932177419353</v>
      </c>
    </row>
    <row r="7" spans="1:27">
      <c r="A7" s="27" t="s">
        <v>30</v>
      </c>
      <c r="B7" s="20">
        <f t="shared" ref="B7:B70" si="1">C6</f>
        <v>1896</v>
      </c>
      <c r="C7" s="20">
        <f t="shared" ref="C7:C70" si="2">C6+1</f>
        <v>1897</v>
      </c>
      <c r="D7" s="22">
        <v>40.9</v>
      </c>
      <c r="E7" s="22">
        <v>107.9</v>
      </c>
      <c r="F7" s="22">
        <v>499.4</v>
      </c>
      <c r="G7" s="22">
        <v>423.9</v>
      </c>
      <c r="H7" s="22">
        <v>247.9</v>
      </c>
      <c r="I7" s="22">
        <v>164.1</v>
      </c>
      <c r="J7" s="22">
        <v>237.7</v>
      </c>
      <c r="K7" s="22">
        <v>70.900000000000006</v>
      </c>
      <c r="L7" s="22">
        <v>34.299999999999997</v>
      </c>
      <c r="M7" s="22">
        <v>33.5</v>
      </c>
      <c r="N7" s="22">
        <v>36.299999999999997</v>
      </c>
      <c r="O7" s="22">
        <v>14.2</v>
      </c>
      <c r="P7" s="22">
        <f t="shared" ref="P7:P22" si="3">SUM(D7:O7)</f>
        <v>1911</v>
      </c>
      <c r="Q7" s="24">
        <f>P6+P7</f>
        <v>3823.2</v>
      </c>
      <c r="R7" s="24">
        <f t="shared" ref="R7:R70" si="4">SUM(D7:G7)</f>
        <v>1072.0999999999999</v>
      </c>
      <c r="S7" s="24">
        <f t="shared" ref="S7:S59" si="5">SUM(D7:F7)</f>
        <v>648.20000000000005</v>
      </c>
      <c r="T7" s="24"/>
      <c r="U7" s="28" t="s">
        <v>31</v>
      </c>
      <c r="V7" s="4">
        <f t="shared" si="0"/>
        <v>261.80678225806469</v>
      </c>
      <c r="W7" s="30"/>
      <c r="X7" s="30"/>
      <c r="Y7" s="29">
        <f t="shared" ref="Y7:Y70" si="6">SUM(E7:J7)</f>
        <v>1680.8999999999999</v>
      </c>
      <c r="Z7" s="25">
        <f t="shared" ref="Z7:Z70" si="7">SUM(D7:J7)</f>
        <v>1721.8</v>
      </c>
      <c r="AA7" s="26">
        <f t="shared" ref="AA7:AA70" si="8">$P$132</f>
        <v>1649.1932177419353</v>
      </c>
    </row>
    <row r="8" spans="1:27">
      <c r="A8" s="27" t="s">
        <v>32</v>
      </c>
      <c r="B8" s="20">
        <f t="shared" si="1"/>
        <v>1897</v>
      </c>
      <c r="C8" s="20">
        <f t="shared" si="2"/>
        <v>1898</v>
      </c>
      <c r="D8" s="22">
        <v>50.5</v>
      </c>
      <c r="E8" s="22">
        <v>60.2</v>
      </c>
      <c r="F8" s="22">
        <v>319.3</v>
      </c>
      <c r="G8" s="22">
        <v>516.4</v>
      </c>
      <c r="H8" s="22">
        <v>145.30000000000001</v>
      </c>
      <c r="I8" s="22">
        <v>299.7</v>
      </c>
      <c r="J8" s="22">
        <v>68.599999999999994</v>
      </c>
      <c r="K8" s="22">
        <v>58.4</v>
      </c>
      <c r="L8" s="22">
        <v>23.4</v>
      </c>
      <c r="M8" s="22">
        <v>60.7</v>
      </c>
      <c r="N8" s="22">
        <v>13</v>
      </c>
      <c r="O8" s="22">
        <v>11.4</v>
      </c>
      <c r="P8" s="22">
        <f t="shared" si="3"/>
        <v>1626.9000000000003</v>
      </c>
      <c r="Q8" s="24">
        <f t="shared" ref="Q8:Q71" si="9">P7+P8</f>
        <v>3537.9000000000005</v>
      </c>
      <c r="R8" s="24">
        <f t="shared" si="4"/>
        <v>946.4</v>
      </c>
      <c r="S8" s="24">
        <f t="shared" si="5"/>
        <v>430</v>
      </c>
      <c r="T8" s="24">
        <f>AVERAGE(P6:P10)</f>
        <v>1831.7</v>
      </c>
      <c r="U8" s="28" t="s">
        <v>33</v>
      </c>
      <c r="V8" s="4">
        <f t="shared" si="0"/>
        <v>-22.293217741934996</v>
      </c>
      <c r="W8" s="30"/>
      <c r="X8" s="30"/>
      <c r="Y8" s="29">
        <f t="shared" si="6"/>
        <v>1409.5</v>
      </c>
      <c r="Z8" s="25">
        <f t="shared" si="7"/>
        <v>1460</v>
      </c>
      <c r="AA8" s="26">
        <f t="shared" si="8"/>
        <v>1649.1932177419353</v>
      </c>
    </row>
    <row r="9" spans="1:27">
      <c r="A9" s="27" t="s">
        <v>34</v>
      </c>
      <c r="B9" s="20">
        <f t="shared" si="1"/>
        <v>1898</v>
      </c>
      <c r="C9" s="20">
        <f t="shared" si="2"/>
        <v>1899</v>
      </c>
      <c r="D9" s="22">
        <v>95</v>
      </c>
      <c r="E9" s="22">
        <v>134.4</v>
      </c>
      <c r="F9" s="22">
        <v>302.3</v>
      </c>
      <c r="G9" s="22">
        <v>211.8</v>
      </c>
      <c r="H9" s="22">
        <v>301</v>
      </c>
      <c r="I9" s="22">
        <v>251</v>
      </c>
      <c r="J9" s="22">
        <v>169.9</v>
      </c>
      <c r="K9" s="22">
        <v>151.6</v>
      </c>
      <c r="L9" s="22">
        <v>89.7</v>
      </c>
      <c r="M9" s="22">
        <v>21.3</v>
      </c>
      <c r="N9" s="22">
        <v>3</v>
      </c>
      <c r="O9" s="22">
        <v>61.5</v>
      </c>
      <c r="P9" s="22">
        <f t="shared" si="3"/>
        <v>1792.5</v>
      </c>
      <c r="Q9" s="24">
        <f t="shared" si="9"/>
        <v>3419.4000000000005</v>
      </c>
      <c r="R9" s="24">
        <f t="shared" si="4"/>
        <v>743.5</v>
      </c>
      <c r="S9" s="24">
        <f t="shared" si="5"/>
        <v>531.70000000000005</v>
      </c>
      <c r="T9" s="24">
        <f t="shared" ref="T9:T72" si="10">AVERAGE(P7:P11)</f>
        <v>1821.2599999999998</v>
      </c>
      <c r="U9" s="28" t="s">
        <v>35</v>
      </c>
      <c r="V9" s="4">
        <f t="shared" si="0"/>
        <v>143.30678225806469</v>
      </c>
      <c r="W9" s="30"/>
      <c r="X9" s="30"/>
      <c r="Y9" s="29">
        <f t="shared" si="6"/>
        <v>1370.4</v>
      </c>
      <c r="Z9" s="25">
        <f t="shared" si="7"/>
        <v>1465.4</v>
      </c>
      <c r="AA9" s="26">
        <f t="shared" si="8"/>
        <v>1649.1932177419353</v>
      </c>
    </row>
    <row r="10" spans="1:27">
      <c r="A10" s="27" t="s">
        <v>36</v>
      </c>
      <c r="B10" s="20">
        <f t="shared" si="1"/>
        <v>1899</v>
      </c>
      <c r="C10" s="20">
        <f t="shared" si="2"/>
        <v>1900</v>
      </c>
      <c r="D10" s="22">
        <v>31</v>
      </c>
      <c r="E10" s="22">
        <v>158</v>
      </c>
      <c r="F10" s="22">
        <v>401.8</v>
      </c>
      <c r="G10" s="22">
        <v>261.39999999999998</v>
      </c>
      <c r="H10" s="22">
        <v>271.8</v>
      </c>
      <c r="I10" s="22">
        <v>165.6</v>
      </c>
      <c r="J10" s="22">
        <v>305.10000000000002</v>
      </c>
      <c r="K10" s="22">
        <v>77.5</v>
      </c>
      <c r="L10" s="22">
        <v>67.099999999999994</v>
      </c>
      <c r="M10" s="22">
        <v>112.8</v>
      </c>
      <c r="N10" s="22">
        <v>32.299999999999997</v>
      </c>
      <c r="O10" s="22">
        <v>31.5</v>
      </c>
      <c r="P10" s="22">
        <f t="shared" si="3"/>
        <v>1915.8999999999996</v>
      </c>
      <c r="Q10" s="24">
        <f t="shared" si="9"/>
        <v>3708.3999999999996</v>
      </c>
      <c r="R10" s="24">
        <f t="shared" si="4"/>
        <v>852.19999999999993</v>
      </c>
      <c r="S10" s="24">
        <f t="shared" si="5"/>
        <v>590.79999999999995</v>
      </c>
      <c r="T10" s="24">
        <f t="shared" si="10"/>
        <v>1777.7399999999998</v>
      </c>
      <c r="U10" s="28" t="s">
        <v>37</v>
      </c>
      <c r="V10" s="4">
        <f t="shared" si="0"/>
        <v>266.70678225806432</v>
      </c>
      <c r="W10" s="30"/>
      <c r="X10" s="25">
        <f>AVERAGE(V6:V10)</f>
        <v>182.50678225806465</v>
      </c>
      <c r="Y10" s="29">
        <f t="shared" si="6"/>
        <v>1563.6999999999998</v>
      </c>
      <c r="Z10" s="25">
        <f t="shared" si="7"/>
        <v>1594.6999999999998</v>
      </c>
      <c r="AA10" s="26">
        <f t="shared" si="8"/>
        <v>1649.1932177419353</v>
      </c>
    </row>
    <row r="11" spans="1:27">
      <c r="A11" s="27" t="s">
        <v>38</v>
      </c>
      <c r="B11" s="20">
        <f t="shared" si="1"/>
        <v>1900</v>
      </c>
      <c r="C11" s="20">
        <f t="shared" si="2"/>
        <v>1901</v>
      </c>
      <c r="D11" s="22">
        <v>51.6</v>
      </c>
      <c r="E11" s="22">
        <v>227.6</v>
      </c>
      <c r="F11" s="22">
        <v>218.7</v>
      </c>
      <c r="G11" s="22">
        <v>329.4</v>
      </c>
      <c r="H11" s="22">
        <v>303.5</v>
      </c>
      <c r="I11" s="22">
        <v>280.89999999999998</v>
      </c>
      <c r="J11" s="22">
        <v>117.1</v>
      </c>
      <c r="K11" s="22">
        <v>183.1</v>
      </c>
      <c r="L11" s="22">
        <v>85.6</v>
      </c>
      <c r="M11" s="22">
        <v>54.1</v>
      </c>
      <c r="N11" s="22">
        <v>7.4</v>
      </c>
      <c r="O11" s="22">
        <v>1</v>
      </c>
      <c r="P11" s="22">
        <f t="shared" si="3"/>
        <v>1859.9999999999995</v>
      </c>
      <c r="Q11" s="24">
        <f t="shared" si="9"/>
        <v>3775.8999999999992</v>
      </c>
      <c r="R11" s="24">
        <f t="shared" si="4"/>
        <v>827.3</v>
      </c>
      <c r="S11" s="24">
        <f t="shared" si="5"/>
        <v>497.9</v>
      </c>
      <c r="T11" s="24">
        <f t="shared" si="10"/>
        <v>1787.4</v>
      </c>
      <c r="U11" s="28" t="s">
        <v>39</v>
      </c>
      <c r="V11" s="4">
        <f t="shared" si="0"/>
        <v>210.80678225806423</v>
      </c>
      <c r="W11" s="30"/>
      <c r="X11" s="25">
        <f t="shared" ref="X11:X74" si="11">AVERAGE(V7:V11)</f>
        <v>172.06678225806459</v>
      </c>
      <c r="Y11" s="29">
        <f t="shared" si="6"/>
        <v>1477.1999999999998</v>
      </c>
      <c r="Z11" s="25">
        <f>SUM(D11:J11)</f>
        <v>1528.7999999999997</v>
      </c>
      <c r="AA11" s="26">
        <f t="shared" si="8"/>
        <v>1649.1932177419353</v>
      </c>
    </row>
    <row r="12" spans="1:27">
      <c r="A12" s="27" t="s">
        <v>40</v>
      </c>
      <c r="B12" s="20">
        <f t="shared" si="1"/>
        <v>1901</v>
      </c>
      <c r="C12" s="20">
        <f t="shared" si="2"/>
        <v>1902</v>
      </c>
      <c r="D12" s="22">
        <v>46.2</v>
      </c>
      <c r="E12" s="22">
        <v>115.8</v>
      </c>
      <c r="F12" s="22">
        <v>376.7</v>
      </c>
      <c r="G12" s="22">
        <v>254.3</v>
      </c>
      <c r="H12" s="22">
        <v>189</v>
      </c>
      <c r="I12" s="22">
        <v>284.5</v>
      </c>
      <c r="J12" s="22">
        <v>180.3</v>
      </c>
      <c r="K12" s="22">
        <v>137.19999999999999</v>
      </c>
      <c r="L12" s="22">
        <v>47</v>
      </c>
      <c r="M12" s="22">
        <v>20.3</v>
      </c>
      <c r="N12" s="22">
        <v>41.1</v>
      </c>
      <c r="O12" s="22">
        <v>1</v>
      </c>
      <c r="P12" s="22">
        <f t="shared" si="3"/>
        <v>1693.3999999999999</v>
      </c>
      <c r="Q12" s="24">
        <f t="shared" si="9"/>
        <v>3553.3999999999996</v>
      </c>
      <c r="R12" s="24">
        <f t="shared" si="4"/>
        <v>793</v>
      </c>
      <c r="S12" s="24">
        <f t="shared" si="5"/>
        <v>538.70000000000005</v>
      </c>
      <c r="T12" s="24">
        <f t="shared" si="10"/>
        <v>1817.2599999999998</v>
      </c>
      <c r="U12" s="28" t="s">
        <v>41</v>
      </c>
      <c r="V12" s="4">
        <f t="shared" si="0"/>
        <v>44.20678225806455</v>
      </c>
      <c r="W12" s="30"/>
      <c r="X12" s="25">
        <f t="shared" si="11"/>
        <v>128.54678225806455</v>
      </c>
      <c r="Y12" s="29">
        <f t="shared" si="6"/>
        <v>1400.6</v>
      </c>
      <c r="Z12" s="25">
        <f t="shared" si="7"/>
        <v>1446.8</v>
      </c>
      <c r="AA12" s="26">
        <f t="shared" si="8"/>
        <v>1649.1932177419353</v>
      </c>
    </row>
    <row r="13" spans="1:27">
      <c r="A13" s="27" t="s">
        <v>42</v>
      </c>
      <c r="B13" s="20">
        <f t="shared" si="1"/>
        <v>1902</v>
      </c>
      <c r="C13" s="20">
        <f t="shared" si="2"/>
        <v>1903</v>
      </c>
      <c r="D13" s="22">
        <v>82.3</v>
      </c>
      <c r="E13" s="22">
        <v>83.6</v>
      </c>
      <c r="F13" s="22">
        <v>341.6</v>
      </c>
      <c r="G13" s="22">
        <v>419.9</v>
      </c>
      <c r="H13" s="22">
        <v>264.7</v>
      </c>
      <c r="I13" s="22">
        <v>107.4</v>
      </c>
      <c r="J13" s="22">
        <v>118.9</v>
      </c>
      <c r="K13" s="22">
        <v>97.3</v>
      </c>
      <c r="L13" s="22">
        <v>43.2</v>
      </c>
      <c r="M13" s="22">
        <v>53.3</v>
      </c>
      <c r="N13" s="22">
        <v>23.4</v>
      </c>
      <c r="O13" s="22">
        <v>39.6</v>
      </c>
      <c r="P13" s="22">
        <f t="shared" si="3"/>
        <v>1675.2</v>
      </c>
      <c r="Q13" s="24">
        <f t="shared" si="9"/>
        <v>3368.6</v>
      </c>
      <c r="R13" s="24">
        <f t="shared" si="4"/>
        <v>927.4</v>
      </c>
      <c r="S13" s="24">
        <f t="shared" si="5"/>
        <v>507.5</v>
      </c>
      <c r="T13" s="24">
        <f t="shared" si="10"/>
        <v>1788.9399999999998</v>
      </c>
      <c r="U13" s="28" t="s">
        <v>43</v>
      </c>
      <c r="V13" s="4">
        <f t="shared" si="0"/>
        <v>26.006782258064732</v>
      </c>
      <c r="W13" s="30"/>
      <c r="X13" s="25">
        <f t="shared" si="11"/>
        <v>138.20678225806449</v>
      </c>
      <c r="Y13" s="29">
        <f t="shared" si="6"/>
        <v>1336.1000000000001</v>
      </c>
      <c r="Z13" s="25">
        <f t="shared" si="7"/>
        <v>1418.4</v>
      </c>
      <c r="AA13" s="26">
        <f t="shared" si="8"/>
        <v>1649.1932177419353</v>
      </c>
    </row>
    <row r="14" spans="1:27">
      <c r="A14" s="27" t="s">
        <v>44</v>
      </c>
      <c r="B14" s="20">
        <f t="shared" si="1"/>
        <v>1903</v>
      </c>
      <c r="C14" s="20">
        <f t="shared" si="2"/>
        <v>1904</v>
      </c>
      <c r="D14" s="22">
        <v>146.1</v>
      </c>
      <c r="E14" s="22">
        <v>129</v>
      </c>
      <c r="F14" s="22">
        <v>385.1</v>
      </c>
      <c r="G14" s="22">
        <v>168.9</v>
      </c>
      <c r="H14" s="22">
        <v>313.39999999999998</v>
      </c>
      <c r="I14" s="22">
        <v>299.7</v>
      </c>
      <c r="J14" s="22">
        <v>319.8</v>
      </c>
      <c r="K14" s="22">
        <v>34.299999999999997</v>
      </c>
      <c r="L14" s="22">
        <v>40.1</v>
      </c>
      <c r="M14" s="22">
        <v>32.5</v>
      </c>
      <c r="N14" s="22">
        <v>49.5</v>
      </c>
      <c r="O14" s="22">
        <v>23.4</v>
      </c>
      <c r="P14" s="22">
        <f t="shared" si="3"/>
        <v>1941.8</v>
      </c>
      <c r="Q14" s="24">
        <f t="shared" si="9"/>
        <v>3617</v>
      </c>
      <c r="R14" s="24">
        <f t="shared" si="4"/>
        <v>829.1</v>
      </c>
      <c r="S14" s="24">
        <f t="shared" si="5"/>
        <v>660.2</v>
      </c>
      <c r="T14" s="24">
        <f t="shared" si="10"/>
        <v>1681.982</v>
      </c>
      <c r="U14" s="28" t="s">
        <v>45</v>
      </c>
      <c r="V14" s="4">
        <f t="shared" si="0"/>
        <v>292.60678225806464</v>
      </c>
      <c r="W14" s="30"/>
      <c r="X14" s="25">
        <f t="shared" si="11"/>
        <v>168.06678225806451</v>
      </c>
      <c r="Y14" s="29">
        <f t="shared" si="6"/>
        <v>1615.8999999999999</v>
      </c>
      <c r="Z14" s="25">
        <f t="shared" si="7"/>
        <v>1762</v>
      </c>
      <c r="AA14" s="26">
        <f t="shared" si="8"/>
        <v>1649.1932177419353</v>
      </c>
    </row>
    <row r="15" spans="1:27">
      <c r="A15" s="27" t="s">
        <v>46</v>
      </c>
      <c r="B15" s="20">
        <f t="shared" si="1"/>
        <v>1904</v>
      </c>
      <c r="C15" s="20">
        <f t="shared" si="2"/>
        <v>1905</v>
      </c>
      <c r="D15" s="22">
        <v>17.8</v>
      </c>
      <c r="E15" s="22">
        <v>48.8</v>
      </c>
      <c r="F15" s="22">
        <v>364</v>
      </c>
      <c r="G15" s="22">
        <v>452.9</v>
      </c>
      <c r="H15" s="22">
        <v>228.6</v>
      </c>
      <c r="I15" s="22">
        <v>152.69999999999999</v>
      </c>
      <c r="J15" s="22">
        <v>199.1</v>
      </c>
      <c r="K15" s="22">
        <v>27.9</v>
      </c>
      <c r="L15" s="22">
        <v>137.19999999999999</v>
      </c>
      <c r="M15" s="22">
        <v>64.5</v>
      </c>
      <c r="N15" s="22">
        <v>44.5</v>
      </c>
      <c r="O15" s="22">
        <v>36.299999999999997</v>
      </c>
      <c r="P15" s="22">
        <f t="shared" si="3"/>
        <v>1774.3</v>
      </c>
      <c r="Q15" s="24">
        <f t="shared" si="9"/>
        <v>3716.1</v>
      </c>
      <c r="R15" s="24">
        <f t="shared" si="4"/>
        <v>883.5</v>
      </c>
      <c r="S15" s="24">
        <f t="shared" si="5"/>
        <v>430.6</v>
      </c>
      <c r="T15" s="24">
        <f t="shared" si="10"/>
        <v>1701.0620000000004</v>
      </c>
      <c r="U15" s="28" t="s">
        <v>47</v>
      </c>
      <c r="V15" s="4">
        <f t="shared" si="0"/>
        <v>125.10678225806464</v>
      </c>
      <c r="W15" s="25">
        <f>AVERAGE(V6:V15)</f>
        <v>161.12678225806459</v>
      </c>
      <c r="X15" s="25">
        <f t="shared" si="11"/>
        <v>139.74678225806457</v>
      </c>
      <c r="Y15" s="29">
        <f t="shared" si="6"/>
        <v>1446.1</v>
      </c>
      <c r="Z15" s="25">
        <f t="shared" si="7"/>
        <v>1463.8999999999999</v>
      </c>
      <c r="AA15" s="26">
        <f t="shared" si="8"/>
        <v>1649.1932177419353</v>
      </c>
    </row>
    <row r="16" spans="1:27">
      <c r="A16" s="27" t="s">
        <v>48</v>
      </c>
      <c r="B16" s="20">
        <f t="shared" si="1"/>
        <v>1905</v>
      </c>
      <c r="C16" s="20">
        <f t="shared" si="2"/>
        <v>1906</v>
      </c>
      <c r="D16" s="22">
        <v>181.6</v>
      </c>
      <c r="E16" s="22">
        <v>181.4</v>
      </c>
      <c r="F16" s="22">
        <v>102.4</v>
      </c>
      <c r="G16" s="22">
        <v>246.9</v>
      </c>
      <c r="H16" s="22">
        <v>267</v>
      </c>
      <c r="I16" s="22">
        <v>143.80000000000001</v>
      </c>
      <c r="J16" s="22">
        <v>38.6</v>
      </c>
      <c r="K16" s="22">
        <v>36.5</v>
      </c>
      <c r="L16" s="22">
        <v>51.8</v>
      </c>
      <c r="M16" s="22">
        <v>48.5</v>
      </c>
      <c r="N16" s="22">
        <v>7.11</v>
      </c>
      <c r="O16" s="22">
        <v>19.600000000000001</v>
      </c>
      <c r="P16" s="22">
        <f t="shared" si="3"/>
        <v>1325.2099999999996</v>
      </c>
      <c r="Q16" s="24">
        <f t="shared" si="9"/>
        <v>3099.5099999999993</v>
      </c>
      <c r="R16" s="24">
        <f t="shared" si="4"/>
        <v>712.3</v>
      </c>
      <c r="S16" s="24">
        <f t="shared" si="5"/>
        <v>465.4</v>
      </c>
      <c r="T16" s="24">
        <f t="shared" si="10"/>
        <v>1705.2219999999998</v>
      </c>
      <c r="U16" s="28" t="s">
        <v>49</v>
      </c>
      <c r="V16" s="4">
        <f t="shared" si="0"/>
        <v>-323.98321774193573</v>
      </c>
      <c r="W16" s="25">
        <f t="shared" ref="W16:W79" si="12">AVERAGE(V7:V16)</f>
        <v>102.42778225806458</v>
      </c>
      <c r="X16" s="25">
        <f t="shared" si="11"/>
        <v>32.788782258064565</v>
      </c>
      <c r="Y16" s="29">
        <f t="shared" si="6"/>
        <v>980.1</v>
      </c>
      <c r="Z16" s="25">
        <f t="shared" si="7"/>
        <v>1161.6999999999998</v>
      </c>
      <c r="AA16" s="26">
        <f t="shared" si="8"/>
        <v>1649.1932177419353</v>
      </c>
    </row>
    <row r="17" spans="1:27">
      <c r="A17" s="27" t="s">
        <v>50</v>
      </c>
      <c r="B17" s="20">
        <f t="shared" si="1"/>
        <v>1906</v>
      </c>
      <c r="C17" s="20">
        <f t="shared" si="2"/>
        <v>1907</v>
      </c>
      <c r="D17" s="22">
        <v>191.2</v>
      </c>
      <c r="E17" s="22">
        <v>309.10000000000002</v>
      </c>
      <c r="F17" s="22">
        <v>356.6</v>
      </c>
      <c r="G17" s="22">
        <v>233.9</v>
      </c>
      <c r="H17" s="22">
        <v>181.9</v>
      </c>
      <c r="I17" s="22">
        <v>183.9</v>
      </c>
      <c r="J17" s="22">
        <v>112</v>
      </c>
      <c r="K17" s="22">
        <v>138.69999999999999</v>
      </c>
      <c r="L17" s="22">
        <v>22.1</v>
      </c>
      <c r="M17" s="22">
        <v>28.2</v>
      </c>
      <c r="N17" s="22">
        <v>14.7</v>
      </c>
      <c r="O17" s="22">
        <v>16.5</v>
      </c>
      <c r="P17" s="22">
        <f t="shared" si="3"/>
        <v>1788.8000000000004</v>
      </c>
      <c r="Q17" s="24">
        <f t="shared" si="9"/>
        <v>3114.01</v>
      </c>
      <c r="R17" s="24">
        <f t="shared" si="4"/>
        <v>1090.8000000000002</v>
      </c>
      <c r="S17" s="24">
        <f t="shared" si="5"/>
        <v>856.90000000000009</v>
      </c>
      <c r="T17" s="24">
        <f t="shared" si="10"/>
        <v>1644.5419999999999</v>
      </c>
      <c r="U17" s="28" t="s">
        <v>51</v>
      </c>
      <c r="V17" s="4">
        <f t="shared" si="0"/>
        <v>139.6067822580651</v>
      </c>
      <c r="W17" s="25">
        <f t="shared" si="12"/>
        <v>90.207782258064611</v>
      </c>
      <c r="X17" s="25">
        <f t="shared" si="11"/>
        <v>51.868782258064677</v>
      </c>
      <c r="Y17" s="29">
        <f t="shared" si="6"/>
        <v>1377.4</v>
      </c>
      <c r="Z17" s="25">
        <f t="shared" si="7"/>
        <v>1568.6000000000004</v>
      </c>
      <c r="AA17" s="26">
        <f t="shared" si="8"/>
        <v>1649.1932177419353</v>
      </c>
    </row>
    <row r="18" spans="1:27">
      <c r="A18" s="27" t="s">
        <v>52</v>
      </c>
      <c r="B18" s="20">
        <f t="shared" si="1"/>
        <v>1907</v>
      </c>
      <c r="C18" s="20">
        <f t="shared" si="2"/>
        <v>1908</v>
      </c>
      <c r="D18" s="22">
        <v>40.9</v>
      </c>
      <c r="E18" s="22">
        <v>34.299999999999997</v>
      </c>
      <c r="F18" s="22">
        <v>340.9</v>
      </c>
      <c r="G18" s="22">
        <v>305.8</v>
      </c>
      <c r="H18" s="22">
        <v>276.60000000000002</v>
      </c>
      <c r="I18" s="22">
        <v>246.1</v>
      </c>
      <c r="J18" s="22">
        <v>244.1</v>
      </c>
      <c r="K18" s="22">
        <v>96.3</v>
      </c>
      <c r="L18" s="22">
        <v>69.900000000000006</v>
      </c>
      <c r="M18" s="22">
        <v>2.5</v>
      </c>
      <c r="N18" s="22">
        <v>8.6</v>
      </c>
      <c r="O18" s="22">
        <v>30</v>
      </c>
      <c r="P18" s="22">
        <f t="shared" si="3"/>
        <v>1695.9999999999998</v>
      </c>
      <c r="Q18" s="24">
        <f t="shared" si="9"/>
        <v>3484.8</v>
      </c>
      <c r="R18" s="24">
        <f t="shared" si="4"/>
        <v>721.9</v>
      </c>
      <c r="S18" s="24">
        <f t="shared" si="5"/>
        <v>416.09999999999997</v>
      </c>
      <c r="T18" s="24">
        <f t="shared" si="10"/>
        <v>1683.6020000000001</v>
      </c>
      <c r="U18" s="28" t="s">
        <v>53</v>
      </c>
      <c r="V18" s="4">
        <f t="shared" si="0"/>
        <v>46.806782258064459</v>
      </c>
      <c r="W18" s="25">
        <f t="shared" si="12"/>
        <v>97.117782258064565</v>
      </c>
      <c r="X18" s="25">
        <f t="shared" si="11"/>
        <v>56.028782258064624</v>
      </c>
      <c r="Y18" s="29">
        <f t="shared" si="6"/>
        <v>1447.8</v>
      </c>
      <c r="Z18" s="25">
        <f t="shared" si="7"/>
        <v>1488.6999999999998</v>
      </c>
      <c r="AA18" s="26">
        <f t="shared" si="8"/>
        <v>1649.1932177419353</v>
      </c>
    </row>
    <row r="19" spans="1:27">
      <c r="A19" s="27" t="s">
        <v>54</v>
      </c>
      <c r="B19" s="20">
        <f t="shared" si="1"/>
        <v>1908</v>
      </c>
      <c r="C19" s="20">
        <f t="shared" si="2"/>
        <v>1909</v>
      </c>
      <c r="D19" s="22">
        <v>24.6</v>
      </c>
      <c r="E19" s="22">
        <v>132.6</v>
      </c>
      <c r="F19" s="22">
        <v>292.39999999999998</v>
      </c>
      <c r="G19" s="22">
        <v>354.8</v>
      </c>
      <c r="H19" s="22">
        <v>291.10000000000002</v>
      </c>
      <c r="I19" s="22">
        <v>234.4</v>
      </c>
      <c r="J19" s="22">
        <v>91.2</v>
      </c>
      <c r="K19" s="22">
        <v>35.799999999999997</v>
      </c>
      <c r="L19" s="22">
        <v>61</v>
      </c>
      <c r="M19" s="22">
        <v>25.7</v>
      </c>
      <c r="N19" s="22">
        <v>53.1</v>
      </c>
      <c r="O19" s="22">
        <v>41.7</v>
      </c>
      <c r="P19" s="22">
        <f t="shared" si="3"/>
        <v>1638.4</v>
      </c>
      <c r="Q19" s="24">
        <f t="shared" si="9"/>
        <v>3334.3999999999996</v>
      </c>
      <c r="R19" s="24">
        <f t="shared" si="4"/>
        <v>804.4</v>
      </c>
      <c r="S19" s="24">
        <f t="shared" si="5"/>
        <v>449.59999999999997</v>
      </c>
      <c r="T19" s="24">
        <f t="shared" si="10"/>
        <v>1731.5800000000004</v>
      </c>
      <c r="U19" s="28" t="s">
        <v>55</v>
      </c>
      <c r="V19" s="4">
        <f t="shared" si="0"/>
        <v>-10.793217741935223</v>
      </c>
      <c r="W19" s="25">
        <f t="shared" si="12"/>
        <v>81.707782258064569</v>
      </c>
      <c r="X19" s="25">
        <f t="shared" si="11"/>
        <v>-4.6512177419353522</v>
      </c>
      <c r="Y19" s="29">
        <f t="shared" si="6"/>
        <v>1396.5000000000002</v>
      </c>
      <c r="Z19" s="25">
        <f t="shared" si="7"/>
        <v>1421.1000000000001</v>
      </c>
      <c r="AA19" s="26">
        <f t="shared" si="8"/>
        <v>1649.1932177419353</v>
      </c>
    </row>
    <row r="20" spans="1:27">
      <c r="A20" s="27" t="s">
        <v>56</v>
      </c>
      <c r="B20" s="20">
        <f t="shared" si="1"/>
        <v>1909</v>
      </c>
      <c r="C20" s="20">
        <f t="shared" si="2"/>
        <v>1910</v>
      </c>
      <c r="D20" s="22">
        <v>34.5</v>
      </c>
      <c r="E20" s="22">
        <v>132.1</v>
      </c>
      <c r="F20" s="22">
        <v>637</v>
      </c>
      <c r="G20" s="22">
        <v>245.9</v>
      </c>
      <c r="H20" s="22">
        <v>328.7</v>
      </c>
      <c r="I20" s="22">
        <v>265.39999999999998</v>
      </c>
      <c r="J20" s="22">
        <v>133.6</v>
      </c>
      <c r="K20" s="22">
        <v>93.7</v>
      </c>
      <c r="L20" s="22">
        <v>36.799999999999997</v>
      </c>
      <c r="M20" s="22">
        <v>42.9</v>
      </c>
      <c r="N20" s="22">
        <v>0.5</v>
      </c>
      <c r="O20" s="22">
        <v>18.5</v>
      </c>
      <c r="P20" s="22">
        <f t="shared" si="3"/>
        <v>1969.6</v>
      </c>
      <c r="Q20" s="24">
        <f t="shared" si="9"/>
        <v>3608</v>
      </c>
      <c r="R20" s="24">
        <f t="shared" si="4"/>
        <v>1049.5</v>
      </c>
      <c r="S20" s="24">
        <f t="shared" si="5"/>
        <v>803.6</v>
      </c>
      <c r="T20" s="24">
        <f t="shared" si="10"/>
        <v>1631.16</v>
      </c>
      <c r="U20" s="28" t="s">
        <v>57</v>
      </c>
      <c r="V20" s="4">
        <f t="shared" si="0"/>
        <v>320.4067822580646</v>
      </c>
      <c r="W20" s="25">
        <f t="shared" si="12"/>
        <v>87.077782258064602</v>
      </c>
      <c r="X20" s="25">
        <f t="shared" si="11"/>
        <v>34.40878225806464</v>
      </c>
      <c r="Y20" s="29">
        <f t="shared" si="6"/>
        <v>1742.6999999999998</v>
      </c>
      <c r="Z20" s="25">
        <f t="shared" si="7"/>
        <v>1777.1999999999998</v>
      </c>
      <c r="AA20" s="26">
        <f t="shared" si="8"/>
        <v>1649.1932177419353</v>
      </c>
    </row>
    <row r="21" spans="1:27">
      <c r="A21" s="27" t="s">
        <v>58</v>
      </c>
      <c r="B21" s="20">
        <f t="shared" si="1"/>
        <v>1910</v>
      </c>
      <c r="C21" s="20">
        <f t="shared" si="2"/>
        <v>1911</v>
      </c>
      <c r="D21" s="22">
        <v>54.4</v>
      </c>
      <c r="E21" s="22">
        <v>229.4</v>
      </c>
      <c r="F21" s="22">
        <v>414.3</v>
      </c>
      <c r="G21" s="22">
        <v>287.5</v>
      </c>
      <c r="H21" s="22">
        <v>263.7</v>
      </c>
      <c r="I21" s="22">
        <v>61.2</v>
      </c>
      <c r="J21" s="22">
        <v>96.8</v>
      </c>
      <c r="K21" s="22">
        <v>47.2</v>
      </c>
      <c r="L21" s="22">
        <v>61</v>
      </c>
      <c r="M21" s="22">
        <v>26.2</v>
      </c>
      <c r="N21" s="22">
        <v>4.0999999999999996</v>
      </c>
      <c r="O21" s="22">
        <v>19.3</v>
      </c>
      <c r="P21" s="22">
        <f t="shared" si="3"/>
        <v>1565.1</v>
      </c>
      <c r="Q21" s="24">
        <f t="shared" si="9"/>
        <v>3534.7</v>
      </c>
      <c r="R21" s="24">
        <f t="shared" si="4"/>
        <v>985.6</v>
      </c>
      <c r="S21" s="24">
        <f t="shared" si="5"/>
        <v>698.1</v>
      </c>
      <c r="T21" s="24">
        <f t="shared" si="10"/>
        <v>1604.1799999999998</v>
      </c>
      <c r="U21" s="28" t="s">
        <v>59</v>
      </c>
      <c r="V21" s="4">
        <f t="shared" si="0"/>
        <v>-84.093217741935405</v>
      </c>
      <c r="W21" s="25">
        <f t="shared" si="12"/>
        <v>57.587782258064635</v>
      </c>
      <c r="X21" s="25">
        <f t="shared" si="11"/>
        <v>82.386782258064699</v>
      </c>
      <c r="Y21" s="29">
        <f t="shared" si="6"/>
        <v>1352.9</v>
      </c>
      <c r="Z21" s="25">
        <f t="shared" si="7"/>
        <v>1407.3</v>
      </c>
      <c r="AA21" s="26">
        <f t="shared" si="8"/>
        <v>1649.1932177419353</v>
      </c>
    </row>
    <row r="22" spans="1:27">
      <c r="A22" s="27" t="s">
        <v>60</v>
      </c>
      <c r="B22" s="31">
        <f t="shared" si="1"/>
        <v>1911</v>
      </c>
      <c r="C22" s="31">
        <f t="shared" si="2"/>
        <v>1912</v>
      </c>
      <c r="D22" s="22">
        <v>64.8</v>
      </c>
      <c r="E22" s="22">
        <v>43.2</v>
      </c>
      <c r="F22" s="22">
        <v>265.39999999999998</v>
      </c>
      <c r="G22" s="22">
        <v>195.6</v>
      </c>
      <c r="H22" s="22">
        <v>190</v>
      </c>
      <c r="I22" s="22">
        <v>190.5</v>
      </c>
      <c r="J22" s="22">
        <v>51.6</v>
      </c>
      <c r="K22" s="22">
        <v>52.6</v>
      </c>
      <c r="L22" s="22">
        <v>43.2</v>
      </c>
      <c r="M22" s="22">
        <v>52.6</v>
      </c>
      <c r="N22" s="22">
        <v>19.100000000000001</v>
      </c>
      <c r="O22" s="22">
        <v>118.1</v>
      </c>
      <c r="P22" s="22">
        <f t="shared" si="3"/>
        <v>1286.6999999999998</v>
      </c>
      <c r="Q22" s="24">
        <f t="shared" si="9"/>
        <v>2851.7999999999997</v>
      </c>
      <c r="R22" s="24">
        <f t="shared" si="4"/>
        <v>569</v>
      </c>
      <c r="S22" s="24">
        <f t="shared" si="5"/>
        <v>373.4</v>
      </c>
      <c r="T22" s="24">
        <f t="shared" si="10"/>
        <v>1558.28</v>
      </c>
      <c r="U22" s="28" t="s">
        <v>61</v>
      </c>
      <c r="V22" s="4">
        <f t="shared" si="0"/>
        <v>-362.4932177419355</v>
      </c>
      <c r="W22" s="25">
        <f t="shared" si="12"/>
        <v>16.91778225806463</v>
      </c>
      <c r="X22" s="25">
        <f t="shared" si="11"/>
        <v>-18.033217741935413</v>
      </c>
      <c r="Y22" s="29">
        <f t="shared" si="6"/>
        <v>936.3</v>
      </c>
      <c r="Z22" s="25">
        <f t="shared" si="7"/>
        <v>1001.1</v>
      </c>
      <c r="AA22" s="26">
        <f t="shared" si="8"/>
        <v>1649.1932177419353</v>
      </c>
    </row>
    <row r="23" spans="1:27">
      <c r="A23" s="27" t="s">
        <v>62</v>
      </c>
      <c r="B23" s="20">
        <f t="shared" si="1"/>
        <v>1912</v>
      </c>
      <c r="C23" s="20">
        <f t="shared" si="2"/>
        <v>1913</v>
      </c>
      <c r="D23" s="22">
        <v>49.5</v>
      </c>
      <c r="E23" s="22">
        <v>147.30000000000001</v>
      </c>
      <c r="F23" s="22">
        <v>330.2</v>
      </c>
      <c r="G23" s="22">
        <v>325.10000000000002</v>
      </c>
      <c r="H23" s="22">
        <v>246.4</v>
      </c>
      <c r="I23" s="22">
        <v>99.1</v>
      </c>
      <c r="J23" s="22">
        <v>130.80000000000001</v>
      </c>
      <c r="K23" s="22">
        <v>51.6</v>
      </c>
      <c r="L23" s="22">
        <v>41.9</v>
      </c>
      <c r="M23" s="22">
        <v>75.7</v>
      </c>
      <c r="N23" s="22">
        <v>40.6</v>
      </c>
      <c r="O23" s="22">
        <v>22.9</v>
      </c>
      <c r="P23" s="22">
        <f t="shared" ref="P23:P86" si="13">SUM(D23:O23)</f>
        <v>1561.1</v>
      </c>
      <c r="Q23" s="24">
        <f t="shared" si="9"/>
        <v>2847.7999999999997</v>
      </c>
      <c r="R23" s="24">
        <f t="shared" si="4"/>
        <v>852.1</v>
      </c>
      <c r="S23" s="24">
        <f t="shared" si="5"/>
        <v>527</v>
      </c>
      <c r="T23" s="24">
        <f t="shared" si="10"/>
        <v>1394.7199999999998</v>
      </c>
      <c r="U23" s="28" t="s">
        <v>63</v>
      </c>
      <c r="V23" s="4">
        <f t="shared" si="0"/>
        <v>-88.093217741935405</v>
      </c>
      <c r="W23" s="25">
        <f t="shared" si="12"/>
        <v>5.5077822580646174</v>
      </c>
      <c r="X23" s="25">
        <f t="shared" si="11"/>
        <v>-45.013217741935385</v>
      </c>
      <c r="Y23" s="29">
        <f t="shared" si="6"/>
        <v>1278.8999999999999</v>
      </c>
      <c r="Z23" s="25">
        <f t="shared" si="7"/>
        <v>1328.3999999999999</v>
      </c>
      <c r="AA23" s="26">
        <f t="shared" si="8"/>
        <v>1649.1932177419353</v>
      </c>
    </row>
    <row r="24" spans="1:27">
      <c r="A24" s="27" t="s">
        <v>64</v>
      </c>
      <c r="B24" s="20">
        <f t="shared" si="1"/>
        <v>1913</v>
      </c>
      <c r="C24" s="20">
        <f t="shared" si="2"/>
        <v>1914</v>
      </c>
      <c r="D24" s="22">
        <v>24.9</v>
      </c>
      <c r="E24" s="22">
        <v>123.2</v>
      </c>
      <c r="F24" s="22">
        <v>410</v>
      </c>
      <c r="G24" s="22">
        <v>90.7</v>
      </c>
      <c r="H24" s="22">
        <v>428</v>
      </c>
      <c r="I24" s="22">
        <v>97.8</v>
      </c>
      <c r="J24" s="22">
        <v>93.5</v>
      </c>
      <c r="K24" s="22">
        <v>51.8</v>
      </c>
      <c r="L24" s="22">
        <v>32.5</v>
      </c>
      <c r="M24" s="22">
        <v>45</v>
      </c>
      <c r="N24" s="22">
        <v>1.3</v>
      </c>
      <c r="O24" s="22">
        <v>10.199999999999999</v>
      </c>
      <c r="P24" s="22">
        <f t="shared" si="13"/>
        <v>1408.9</v>
      </c>
      <c r="Q24" s="24">
        <f t="shared" si="9"/>
        <v>2970</v>
      </c>
      <c r="R24" s="24">
        <f t="shared" si="4"/>
        <v>648.80000000000007</v>
      </c>
      <c r="S24" s="24">
        <f t="shared" si="5"/>
        <v>558.1</v>
      </c>
      <c r="T24" s="24">
        <f t="shared" si="10"/>
        <v>1484.9115999999999</v>
      </c>
      <c r="U24" s="28" t="s">
        <v>65</v>
      </c>
      <c r="V24" s="4">
        <f t="shared" si="0"/>
        <v>-240.29321774193522</v>
      </c>
      <c r="W24" s="25">
        <f t="shared" si="12"/>
        <v>-47.782217741935369</v>
      </c>
      <c r="X24" s="25">
        <f t="shared" si="11"/>
        <v>-90.913217741935384</v>
      </c>
      <c r="Y24" s="29">
        <f t="shared" si="6"/>
        <v>1243.2</v>
      </c>
      <c r="Z24" s="25">
        <f t="shared" si="7"/>
        <v>1268.1000000000001</v>
      </c>
      <c r="AA24" s="26">
        <f t="shared" si="8"/>
        <v>1649.1932177419353</v>
      </c>
    </row>
    <row r="25" spans="1:27">
      <c r="A25" s="27" t="s">
        <v>66</v>
      </c>
      <c r="B25" s="31">
        <f t="shared" si="1"/>
        <v>1914</v>
      </c>
      <c r="C25" s="31">
        <f t="shared" si="2"/>
        <v>1915</v>
      </c>
      <c r="D25" s="22">
        <v>82.8</v>
      </c>
      <c r="E25" s="22">
        <v>255.8</v>
      </c>
      <c r="F25" s="22">
        <v>302.3</v>
      </c>
      <c r="G25" s="22">
        <v>49.5</v>
      </c>
      <c r="H25" s="22">
        <v>107.2</v>
      </c>
      <c r="I25" s="22">
        <v>96.5</v>
      </c>
      <c r="J25" s="22">
        <v>97.8</v>
      </c>
      <c r="K25" s="22">
        <v>56.6</v>
      </c>
      <c r="L25" s="22">
        <v>53.8</v>
      </c>
      <c r="M25" s="22">
        <v>12.7</v>
      </c>
      <c r="N25" s="22">
        <v>35.299999999999997</v>
      </c>
      <c r="O25" s="22">
        <v>1.5</v>
      </c>
      <c r="P25" s="22">
        <f t="shared" si="13"/>
        <v>1151.8</v>
      </c>
      <c r="Q25" s="24">
        <f t="shared" si="9"/>
        <v>2560.6999999999998</v>
      </c>
      <c r="R25" s="24">
        <f t="shared" si="4"/>
        <v>690.40000000000009</v>
      </c>
      <c r="S25" s="24">
        <f t="shared" si="5"/>
        <v>640.90000000000009</v>
      </c>
      <c r="T25" s="24">
        <f t="shared" si="10"/>
        <v>1494.5256000000002</v>
      </c>
      <c r="U25" s="28" t="s">
        <v>67</v>
      </c>
      <c r="V25" s="4">
        <f t="shared" si="0"/>
        <v>-497.39321774193536</v>
      </c>
      <c r="W25" s="25">
        <f t="shared" si="12"/>
        <v>-110.03221774193537</v>
      </c>
      <c r="X25" s="25">
        <f t="shared" si="11"/>
        <v>-254.47321774193537</v>
      </c>
      <c r="Y25" s="29">
        <f t="shared" si="6"/>
        <v>909.1</v>
      </c>
      <c r="Z25" s="25">
        <f t="shared" si="7"/>
        <v>991.90000000000009</v>
      </c>
      <c r="AA25" s="26">
        <f t="shared" si="8"/>
        <v>1649.1932177419353</v>
      </c>
    </row>
    <row r="26" spans="1:27">
      <c r="A26" s="27" t="s">
        <v>68</v>
      </c>
      <c r="B26" s="20">
        <f t="shared" si="1"/>
        <v>1915</v>
      </c>
      <c r="C26" s="20">
        <f t="shared" si="2"/>
        <v>1916</v>
      </c>
      <c r="D26" s="22">
        <v>9.4</v>
      </c>
      <c r="E26" s="22">
        <v>325.10000000000002</v>
      </c>
      <c r="F26" s="22">
        <v>267.5</v>
      </c>
      <c r="G26" s="22">
        <v>378.5</v>
      </c>
      <c r="H26" s="22">
        <v>244.85599999999999</v>
      </c>
      <c r="I26" s="22">
        <v>276.09800000000001</v>
      </c>
      <c r="J26" s="22">
        <v>279.39999999999998</v>
      </c>
      <c r="K26" s="22">
        <v>90.932000000000002</v>
      </c>
      <c r="L26" s="22">
        <v>52.832000000000001</v>
      </c>
      <c r="M26" s="22">
        <v>23.622</v>
      </c>
      <c r="N26" s="22">
        <v>51.816000000000003</v>
      </c>
      <c r="O26" s="22">
        <v>16.001999999999999</v>
      </c>
      <c r="P26" s="22">
        <f t="shared" si="13"/>
        <v>2016.058</v>
      </c>
      <c r="Q26" s="24">
        <f t="shared" si="9"/>
        <v>3167.8580000000002</v>
      </c>
      <c r="R26" s="24">
        <f t="shared" si="4"/>
        <v>980.5</v>
      </c>
      <c r="S26" s="24">
        <f t="shared" si="5"/>
        <v>602</v>
      </c>
      <c r="T26" s="24">
        <f t="shared" si="10"/>
        <v>1568.3348000000001</v>
      </c>
      <c r="U26" s="28" t="s">
        <v>69</v>
      </c>
      <c r="V26" s="4">
        <f t="shared" si="0"/>
        <v>366.86478225806468</v>
      </c>
      <c r="W26" s="25">
        <f t="shared" si="12"/>
        <v>-40.947417741935325</v>
      </c>
      <c r="X26" s="25">
        <f t="shared" si="11"/>
        <v>-164.28161774193535</v>
      </c>
      <c r="Y26" s="29">
        <f t="shared" si="6"/>
        <v>1771.4540000000002</v>
      </c>
      <c r="Z26" s="25">
        <f t="shared" si="7"/>
        <v>1780.8539999999998</v>
      </c>
      <c r="AA26" s="26">
        <f t="shared" si="8"/>
        <v>1649.1932177419353</v>
      </c>
    </row>
    <row r="27" spans="1:27">
      <c r="A27" s="27" t="s">
        <v>70</v>
      </c>
      <c r="B27" s="20">
        <f t="shared" si="1"/>
        <v>1916</v>
      </c>
      <c r="C27" s="20">
        <f t="shared" si="2"/>
        <v>1917</v>
      </c>
      <c r="D27" s="22">
        <v>12.446</v>
      </c>
      <c r="E27" s="22">
        <v>118.61799999999999</v>
      </c>
      <c r="F27" s="22">
        <v>180.34</v>
      </c>
      <c r="G27" s="22">
        <v>209.042</v>
      </c>
      <c r="H27" s="22">
        <v>245.364</v>
      </c>
      <c r="I27" s="22">
        <v>105.41</v>
      </c>
      <c r="J27" s="22">
        <v>200.66</v>
      </c>
      <c r="K27" s="22">
        <v>170.18</v>
      </c>
      <c r="L27" s="22">
        <v>39.878</v>
      </c>
      <c r="M27" s="22">
        <v>29.463999999999999</v>
      </c>
      <c r="N27" s="22">
        <v>4.3179999999999996</v>
      </c>
      <c r="O27" s="22">
        <v>19.05</v>
      </c>
      <c r="P27" s="22">
        <f t="shared" si="13"/>
        <v>1334.77</v>
      </c>
      <c r="Q27" s="24">
        <f t="shared" si="9"/>
        <v>3350.828</v>
      </c>
      <c r="R27" s="24">
        <f t="shared" si="4"/>
        <v>520.44600000000003</v>
      </c>
      <c r="S27" s="24">
        <f t="shared" si="5"/>
        <v>311.404</v>
      </c>
      <c r="T27" s="24">
        <f t="shared" si="10"/>
        <v>1652.7668000000001</v>
      </c>
      <c r="U27" s="28" t="s">
        <v>71</v>
      </c>
      <c r="V27" s="4">
        <f t="shared" si="0"/>
        <v>-314.42321774193533</v>
      </c>
      <c r="W27" s="25">
        <f t="shared" si="12"/>
        <v>-86.350417741935374</v>
      </c>
      <c r="X27" s="25">
        <f t="shared" si="11"/>
        <v>-154.66761774193532</v>
      </c>
      <c r="Y27" s="29">
        <f t="shared" si="6"/>
        <v>1059.434</v>
      </c>
      <c r="Z27" s="25">
        <f t="shared" si="7"/>
        <v>1071.8800000000001</v>
      </c>
      <c r="AA27" s="26">
        <f t="shared" si="8"/>
        <v>1649.1932177419353</v>
      </c>
    </row>
    <row r="28" spans="1:27">
      <c r="A28" s="27" t="s">
        <v>72</v>
      </c>
      <c r="B28" s="20">
        <f t="shared" si="1"/>
        <v>1917</v>
      </c>
      <c r="C28" s="20">
        <f t="shared" si="2"/>
        <v>1918</v>
      </c>
      <c r="D28" s="22">
        <v>60.198</v>
      </c>
      <c r="E28" s="22">
        <v>84.073999999999998</v>
      </c>
      <c r="F28" s="22">
        <v>128.27000000000001</v>
      </c>
      <c r="G28" s="22">
        <v>671.83</v>
      </c>
      <c r="H28" s="22">
        <v>215.13800000000001</v>
      </c>
      <c r="I28" s="22">
        <v>290.83</v>
      </c>
      <c r="J28" s="22">
        <v>327.15199999999999</v>
      </c>
      <c r="K28" s="22">
        <v>23.114000000000001</v>
      </c>
      <c r="L28" s="22">
        <v>38.1</v>
      </c>
      <c r="M28" s="22">
        <v>26.923999999999999</v>
      </c>
      <c r="N28" s="22">
        <v>18.288</v>
      </c>
      <c r="O28" s="22">
        <v>46.228000000000002</v>
      </c>
      <c r="P28" s="22">
        <f t="shared" si="13"/>
        <v>1930.146</v>
      </c>
      <c r="Q28" s="24">
        <f t="shared" si="9"/>
        <v>3264.9160000000002</v>
      </c>
      <c r="R28" s="24">
        <f t="shared" si="4"/>
        <v>944.37200000000007</v>
      </c>
      <c r="S28" s="24">
        <f t="shared" si="5"/>
        <v>272.54200000000003</v>
      </c>
      <c r="T28" s="24">
        <f t="shared" si="10"/>
        <v>1700.1808000000001</v>
      </c>
      <c r="U28" s="28" t="s">
        <v>73</v>
      </c>
      <c r="V28" s="4">
        <f t="shared" si="0"/>
        <v>280.95278225806464</v>
      </c>
      <c r="W28" s="25">
        <f t="shared" si="12"/>
        <v>-62.935817741935352</v>
      </c>
      <c r="X28" s="25">
        <f t="shared" si="11"/>
        <v>-80.858417741935313</v>
      </c>
      <c r="Y28" s="29">
        <f t="shared" si="6"/>
        <v>1717.2939999999999</v>
      </c>
      <c r="Z28" s="25">
        <f t="shared" si="7"/>
        <v>1777.492</v>
      </c>
      <c r="AA28" s="26">
        <f t="shared" si="8"/>
        <v>1649.1932177419353</v>
      </c>
    </row>
    <row r="29" spans="1:27">
      <c r="A29" s="27" t="s">
        <v>74</v>
      </c>
      <c r="B29" s="20">
        <f t="shared" si="1"/>
        <v>1918</v>
      </c>
      <c r="C29" s="20">
        <f t="shared" si="2"/>
        <v>1919</v>
      </c>
      <c r="D29" s="22">
        <v>1.27</v>
      </c>
      <c r="E29" s="22">
        <v>233.172</v>
      </c>
      <c r="F29" s="22">
        <v>224.28200000000001</v>
      </c>
      <c r="G29" s="22">
        <v>402.33600000000001</v>
      </c>
      <c r="H29" s="22">
        <v>322.60000000000002</v>
      </c>
      <c r="I29" s="22">
        <v>209</v>
      </c>
      <c r="J29" s="22">
        <v>215.4</v>
      </c>
      <c r="K29" s="22">
        <v>145</v>
      </c>
      <c r="L29" s="22">
        <v>62</v>
      </c>
      <c r="M29" s="22">
        <v>10.199999999999999</v>
      </c>
      <c r="N29" s="22">
        <v>2.8</v>
      </c>
      <c r="O29" s="22">
        <v>3</v>
      </c>
      <c r="P29" s="22">
        <f t="shared" si="13"/>
        <v>1831.0600000000002</v>
      </c>
      <c r="Q29" s="24">
        <f t="shared" si="9"/>
        <v>3761.2060000000001</v>
      </c>
      <c r="R29" s="24">
        <f t="shared" si="4"/>
        <v>861.06000000000006</v>
      </c>
      <c r="S29" s="24">
        <f t="shared" si="5"/>
        <v>458.72400000000005</v>
      </c>
      <c r="T29" s="24">
        <f t="shared" si="10"/>
        <v>1709.8788</v>
      </c>
      <c r="U29" s="28" t="s">
        <v>75</v>
      </c>
      <c r="V29" s="4">
        <f t="shared" si="0"/>
        <v>181.86678225806486</v>
      </c>
      <c r="W29" s="25">
        <f t="shared" si="12"/>
        <v>-43.669817741935347</v>
      </c>
      <c r="X29" s="25">
        <f t="shared" si="11"/>
        <v>3.5735822580646981</v>
      </c>
      <c r="Y29" s="29">
        <f t="shared" si="6"/>
        <v>1606.79</v>
      </c>
      <c r="Z29" s="25">
        <f t="shared" si="7"/>
        <v>1608.0600000000002</v>
      </c>
      <c r="AA29" s="26">
        <f t="shared" si="8"/>
        <v>1649.1932177419353</v>
      </c>
    </row>
    <row r="30" spans="1:27">
      <c r="A30" s="27" t="s">
        <v>76</v>
      </c>
      <c r="B30" s="20">
        <f t="shared" si="1"/>
        <v>1919</v>
      </c>
      <c r="C30" s="20">
        <f t="shared" si="2"/>
        <v>1920</v>
      </c>
      <c r="D30" s="22">
        <v>42.7</v>
      </c>
      <c r="E30" s="22">
        <v>67.8</v>
      </c>
      <c r="F30" s="22">
        <v>282.2</v>
      </c>
      <c r="G30" s="22">
        <v>264.2</v>
      </c>
      <c r="H30" s="22">
        <v>220.4</v>
      </c>
      <c r="I30" s="22">
        <v>26.67</v>
      </c>
      <c r="J30" s="22">
        <v>184.2</v>
      </c>
      <c r="K30" s="22">
        <v>60.2</v>
      </c>
      <c r="L30" s="22">
        <v>85.6</v>
      </c>
      <c r="M30" s="22">
        <v>45.7</v>
      </c>
      <c r="N30" s="22">
        <v>31.5</v>
      </c>
      <c r="O30" s="22">
        <v>77.7</v>
      </c>
      <c r="P30" s="22">
        <f t="shared" si="13"/>
        <v>1388.87</v>
      </c>
      <c r="Q30" s="24">
        <f t="shared" si="9"/>
        <v>3219.9300000000003</v>
      </c>
      <c r="R30" s="24">
        <f t="shared" si="4"/>
        <v>656.9</v>
      </c>
      <c r="S30" s="24">
        <f t="shared" si="5"/>
        <v>392.7</v>
      </c>
      <c r="T30" s="24">
        <f t="shared" si="10"/>
        <v>1783.6912</v>
      </c>
      <c r="U30" s="28" t="s">
        <v>77</v>
      </c>
      <c r="V30" s="4">
        <f t="shared" si="0"/>
        <v>-260.32321774193542</v>
      </c>
      <c r="W30" s="25">
        <f t="shared" si="12"/>
        <v>-101.74281774193534</v>
      </c>
      <c r="X30" s="25">
        <f t="shared" si="11"/>
        <v>50.987582258064684</v>
      </c>
      <c r="Y30" s="29">
        <f t="shared" si="6"/>
        <v>1045.47</v>
      </c>
      <c r="Z30" s="25">
        <f t="shared" si="7"/>
        <v>1088.1699999999998</v>
      </c>
      <c r="AA30" s="26">
        <f t="shared" si="8"/>
        <v>1649.1932177419353</v>
      </c>
    </row>
    <row r="31" spans="1:27">
      <c r="A31" s="27" t="s">
        <v>78</v>
      </c>
      <c r="B31" s="20">
        <f t="shared" si="1"/>
        <v>1920</v>
      </c>
      <c r="C31" s="20">
        <f t="shared" si="2"/>
        <v>1921</v>
      </c>
      <c r="D31" s="22">
        <v>258.10000000000002</v>
      </c>
      <c r="E31" s="22">
        <v>232.91800000000001</v>
      </c>
      <c r="F31" s="22">
        <v>210.05799999999999</v>
      </c>
      <c r="G31" s="22">
        <v>365.50599999999997</v>
      </c>
      <c r="H31" s="22">
        <v>416.56</v>
      </c>
      <c r="I31" s="22">
        <v>265.43</v>
      </c>
      <c r="J31" s="22">
        <v>68.58</v>
      </c>
      <c r="K31" s="22">
        <v>72.39</v>
      </c>
      <c r="L31" s="22">
        <v>54.863999999999997</v>
      </c>
      <c r="M31" s="22">
        <v>53.594000000000001</v>
      </c>
      <c r="N31" s="22">
        <v>3.048</v>
      </c>
      <c r="O31" s="22">
        <v>63.5</v>
      </c>
      <c r="P31" s="22">
        <f t="shared" si="13"/>
        <v>2064.5479999999998</v>
      </c>
      <c r="Q31" s="24">
        <f t="shared" si="9"/>
        <v>3453.4179999999997</v>
      </c>
      <c r="R31" s="24">
        <f t="shared" si="4"/>
        <v>1066.5819999999999</v>
      </c>
      <c r="S31" s="24">
        <f t="shared" si="5"/>
        <v>701.07600000000002</v>
      </c>
      <c r="T31" s="24">
        <f t="shared" si="10"/>
        <v>1727.6587999999999</v>
      </c>
      <c r="U31" s="28" t="s">
        <v>79</v>
      </c>
      <c r="V31" s="4">
        <f t="shared" si="0"/>
        <v>415.35478225806446</v>
      </c>
      <c r="W31" s="25">
        <f t="shared" si="12"/>
        <v>-51.798017741935361</v>
      </c>
      <c r="X31" s="25">
        <f t="shared" si="11"/>
        <v>60.685582258064642</v>
      </c>
      <c r="Y31" s="29">
        <f t="shared" si="6"/>
        <v>1559.0519999999999</v>
      </c>
      <c r="Z31" s="25">
        <f t="shared" si="7"/>
        <v>1817.1519999999998</v>
      </c>
      <c r="AA31" s="26">
        <f t="shared" si="8"/>
        <v>1649.1932177419353</v>
      </c>
    </row>
    <row r="32" spans="1:27">
      <c r="A32" s="27" t="s">
        <v>80</v>
      </c>
      <c r="B32" s="20">
        <f t="shared" si="1"/>
        <v>1921</v>
      </c>
      <c r="C32" s="20">
        <f t="shared" si="2"/>
        <v>1922</v>
      </c>
      <c r="D32" s="22">
        <v>190.75399999999999</v>
      </c>
      <c r="E32" s="22">
        <v>456.69200000000001</v>
      </c>
      <c r="F32" s="22">
        <v>280.92399999999998</v>
      </c>
      <c r="G32" s="22">
        <v>213.614</v>
      </c>
      <c r="H32" s="22">
        <v>125.73</v>
      </c>
      <c r="I32" s="22">
        <v>134.36600000000001</v>
      </c>
      <c r="J32" s="22">
        <v>136.14400000000001</v>
      </c>
      <c r="K32" s="22">
        <v>34.29</v>
      </c>
      <c r="L32" s="22">
        <v>78.739999999999995</v>
      </c>
      <c r="M32" s="22">
        <v>1.27</v>
      </c>
      <c r="N32" s="22">
        <v>0</v>
      </c>
      <c r="O32" s="22">
        <v>51.308</v>
      </c>
      <c r="P32" s="22">
        <f t="shared" si="13"/>
        <v>1703.8319999999999</v>
      </c>
      <c r="Q32" s="24">
        <f t="shared" si="9"/>
        <v>3768.3799999999997</v>
      </c>
      <c r="R32" s="24">
        <f t="shared" si="4"/>
        <v>1141.9839999999999</v>
      </c>
      <c r="S32" s="24">
        <f t="shared" si="5"/>
        <v>928.37</v>
      </c>
      <c r="T32" s="24">
        <f t="shared" si="10"/>
        <v>1658.6179999999999</v>
      </c>
      <c r="U32" s="28" t="s">
        <v>81</v>
      </c>
      <c r="V32" s="4">
        <f t="shared" si="0"/>
        <v>54.638782258064566</v>
      </c>
      <c r="W32" s="25">
        <f t="shared" si="12"/>
        <v>-10.084817741935353</v>
      </c>
      <c r="X32" s="25">
        <f t="shared" si="11"/>
        <v>134.49798225806461</v>
      </c>
      <c r="Y32" s="29">
        <f t="shared" si="6"/>
        <v>1347.47</v>
      </c>
      <c r="Z32" s="25">
        <f t="shared" si="7"/>
        <v>1538.2239999999999</v>
      </c>
      <c r="AA32" s="26">
        <f t="shared" si="8"/>
        <v>1649.1932177419353</v>
      </c>
    </row>
    <row r="33" spans="1:27">
      <c r="A33" s="27" t="s">
        <v>82</v>
      </c>
      <c r="B33" s="20">
        <f t="shared" si="1"/>
        <v>1922</v>
      </c>
      <c r="C33" s="20">
        <f t="shared" si="2"/>
        <v>1923</v>
      </c>
      <c r="D33" s="22">
        <v>118.11</v>
      </c>
      <c r="E33" s="22">
        <v>128.01599999999999</v>
      </c>
      <c r="F33" s="22">
        <v>81.025999999999996</v>
      </c>
      <c r="G33" s="22">
        <v>478.02800000000002</v>
      </c>
      <c r="H33" s="22">
        <v>351.28199999999998</v>
      </c>
      <c r="I33" s="22">
        <v>167.89400000000001</v>
      </c>
      <c r="J33" s="22">
        <v>147.32</v>
      </c>
      <c r="K33" s="22">
        <v>76.2</v>
      </c>
      <c r="L33" s="22">
        <v>29.21</v>
      </c>
      <c r="M33" s="22">
        <v>21.082000000000001</v>
      </c>
      <c r="N33" s="22">
        <v>18.033999999999999</v>
      </c>
      <c r="O33" s="22">
        <v>33.781999999999996</v>
      </c>
      <c r="P33" s="22">
        <f t="shared" si="13"/>
        <v>1649.9840000000002</v>
      </c>
      <c r="Q33" s="24">
        <f t="shared" si="9"/>
        <v>3353.8159999999998</v>
      </c>
      <c r="R33" s="24">
        <f t="shared" si="4"/>
        <v>805.18000000000006</v>
      </c>
      <c r="S33" s="24">
        <f t="shared" si="5"/>
        <v>327.15199999999999</v>
      </c>
      <c r="T33" s="24">
        <f t="shared" si="10"/>
        <v>1729.0271999999998</v>
      </c>
      <c r="U33" s="28" t="s">
        <v>83</v>
      </c>
      <c r="V33" s="4">
        <f t="shared" si="0"/>
        <v>0.79078225806483715</v>
      </c>
      <c r="W33" s="25">
        <f t="shared" si="12"/>
        <v>-1.196417741935329</v>
      </c>
      <c r="X33" s="25">
        <f t="shared" si="11"/>
        <v>78.465582258064657</v>
      </c>
      <c r="Y33" s="29">
        <f t="shared" si="6"/>
        <v>1353.5659999999998</v>
      </c>
      <c r="Z33" s="25">
        <f t="shared" si="7"/>
        <v>1471.6759999999999</v>
      </c>
      <c r="AA33" s="26">
        <f t="shared" si="8"/>
        <v>1649.1932177419353</v>
      </c>
    </row>
    <row r="34" spans="1:27">
      <c r="A34" s="27" t="s">
        <v>84</v>
      </c>
      <c r="B34" s="20">
        <f t="shared" si="1"/>
        <v>1923</v>
      </c>
      <c r="C34" s="20">
        <f t="shared" si="2"/>
        <v>1924</v>
      </c>
      <c r="D34" s="22">
        <v>54.863999999999997</v>
      </c>
      <c r="E34" s="22">
        <v>80.010000000000005</v>
      </c>
      <c r="F34" s="22">
        <v>204.97800000000001</v>
      </c>
      <c r="G34" s="22">
        <v>436.62599999999998</v>
      </c>
      <c r="H34" s="22">
        <v>185.928</v>
      </c>
      <c r="I34" s="22">
        <v>350.52</v>
      </c>
      <c r="J34" s="22">
        <v>34.29</v>
      </c>
      <c r="K34" s="22">
        <v>72.599999999999994</v>
      </c>
      <c r="L34" s="22">
        <v>6.0960000000000001</v>
      </c>
      <c r="M34" s="22">
        <v>8.89</v>
      </c>
      <c r="N34" s="22">
        <v>21.59</v>
      </c>
      <c r="O34" s="22">
        <v>29.463999999999999</v>
      </c>
      <c r="P34" s="22">
        <f t="shared" si="13"/>
        <v>1485.8559999999998</v>
      </c>
      <c r="Q34" s="24">
        <f t="shared" si="9"/>
        <v>3135.84</v>
      </c>
      <c r="R34" s="24">
        <f t="shared" si="4"/>
        <v>776.47799999999995</v>
      </c>
      <c r="S34" s="24">
        <f t="shared" si="5"/>
        <v>339.85199999999998</v>
      </c>
      <c r="T34" s="24">
        <f t="shared" si="10"/>
        <v>1529.5791999999999</v>
      </c>
      <c r="U34" s="28" t="s">
        <v>85</v>
      </c>
      <c r="V34" s="4">
        <f t="shared" si="0"/>
        <v>-163.33721774193555</v>
      </c>
      <c r="W34" s="25">
        <f t="shared" si="12"/>
        <v>6.4991822580646383</v>
      </c>
      <c r="X34" s="25">
        <f t="shared" si="11"/>
        <v>9.4247822580645781</v>
      </c>
      <c r="Y34" s="29">
        <f t="shared" si="6"/>
        <v>1292.3519999999999</v>
      </c>
      <c r="Z34" s="25">
        <f t="shared" si="7"/>
        <v>1347.2159999999999</v>
      </c>
      <c r="AA34" s="26">
        <f t="shared" si="8"/>
        <v>1649.1932177419353</v>
      </c>
    </row>
    <row r="35" spans="1:27">
      <c r="A35" s="27" t="s">
        <v>86</v>
      </c>
      <c r="B35" s="20">
        <f t="shared" si="1"/>
        <v>1924</v>
      </c>
      <c r="C35" s="20">
        <f t="shared" si="2"/>
        <v>1925</v>
      </c>
      <c r="D35" s="22">
        <v>206.50200000000001</v>
      </c>
      <c r="E35" s="22">
        <v>216.40799999999999</v>
      </c>
      <c r="F35" s="22">
        <v>233.172</v>
      </c>
      <c r="G35" s="22">
        <v>274.06599999999997</v>
      </c>
      <c r="H35" s="22">
        <v>368.3</v>
      </c>
      <c r="I35" s="22">
        <v>217.42400000000001</v>
      </c>
      <c r="J35" s="22">
        <v>101.854</v>
      </c>
      <c r="K35" s="22">
        <v>55.88</v>
      </c>
      <c r="L35" s="22">
        <v>22.606000000000002</v>
      </c>
      <c r="M35" s="22">
        <v>13.208</v>
      </c>
      <c r="N35" s="22">
        <v>9.1440000000000001</v>
      </c>
      <c r="O35" s="22">
        <v>22.352</v>
      </c>
      <c r="P35" s="22">
        <f t="shared" si="13"/>
        <v>1740.9160000000002</v>
      </c>
      <c r="Q35" s="24">
        <f t="shared" si="9"/>
        <v>3226.7719999999999</v>
      </c>
      <c r="R35" s="24">
        <f t="shared" si="4"/>
        <v>930.14799999999991</v>
      </c>
      <c r="S35" s="24">
        <f t="shared" si="5"/>
        <v>656.08199999999999</v>
      </c>
      <c r="T35" s="24">
        <f t="shared" si="10"/>
        <v>1482.2336</v>
      </c>
      <c r="U35" s="28" t="s">
        <v>87</v>
      </c>
      <c r="V35" s="4">
        <f t="shared" si="0"/>
        <v>91.722782258064854</v>
      </c>
      <c r="W35" s="25">
        <f t="shared" si="12"/>
        <v>65.410782258064657</v>
      </c>
      <c r="X35" s="25">
        <f t="shared" si="11"/>
        <v>79.833982258064637</v>
      </c>
      <c r="Y35" s="29">
        <f t="shared" si="6"/>
        <v>1411.2239999999999</v>
      </c>
      <c r="Z35" s="25">
        <f t="shared" si="7"/>
        <v>1617.7259999999999</v>
      </c>
      <c r="AA35" s="26">
        <f t="shared" si="8"/>
        <v>1649.1932177419353</v>
      </c>
    </row>
    <row r="36" spans="1:27">
      <c r="A36" s="27" t="s">
        <v>88</v>
      </c>
      <c r="B36" s="31">
        <f t="shared" si="1"/>
        <v>1925</v>
      </c>
      <c r="C36" s="31">
        <f t="shared" si="2"/>
        <v>1926</v>
      </c>
      <c r="D36" s="22">
        <v>18.542000000000002</v>
      </c>
      <c r="E36" s="22">
        <v>25.4</v>
      </c>
      <c r="F36" s="22">
        <v>158.24199999999999</v>
      </c>
      <c r="G36" s="22">
        <v>283.71800000000002</v>
      </c>
      <c r="H36" s="22">
        <v>171.45</v>
      </c>
      <c r="I36" s="22">
        <v>193.04</v>
      </c>
      <c r="J36" s="22">
        <v>40.893999999999998</v>
      </c>
      <c r="K36" s="22">
        <v>52.07</v>
      </c>
      <c r="L36" s="22">
        <v>67.563999999999993</v>
      </c>
      <c r="M36" s="22">
        <v>20.574000000000002</v>
      </c>
      <c r="N36" s="22">
        <v>4.8259999999999996</v>
      </c>
      <c r="O36" s="22">
        <v>30.988</v>
      </c>
      <c r="P36" s="22">
        <f t="shared" si="13"/>
        <v>1067.3080000000002</v>
      </c>
      <c r="Q36" s="24">
        <f t="shared" si="9"/>
        <v>2808.2240000000002</v>
      </c>
      <c r="R36" s="24">
        <f t="shared" si="4"/>
        <v>485.90200000000004</v>
      </c>
      <c r="S36" s="24">
        <f t="shared" si="5"/>
        <v>202.184</v>
      </c>
      <c r="T36" s="24">
        <f t="shared" si="10"/>
        <v>1457.9004</v>
      </c>
      <c r="U36" s="28" t="s">
        <v>89</v>
      </c>
      <c r="V36" s="4">
        <f t="shared" si="0"/>
        <v>-581.88521774193509</v>
      </c>
      <c r="W36" s="25">
        <f t="shared" si="12"/>
        <v>-29.464217741935318</v>
      </c>
      <c r="X36" s="25">
        <f t="shared" si="11"/>
        <v>-119.61401774193527</v>
      </c>
      <c r="Y36" s="29">
        <f t="shared" si="6"/>
        <v>872.74399999999991</v>
      </c>
      <c r="Z36" s="25">
        <f t="shared" si="7"/>
        <v>891.28600000000006</v>
      </c>
      <c r="AA36" s="26">
        <f t="shared" si="8"/>
        <v>1649.1932177419353</v>
      </c>
    </row>
    <row r="37" spans="1:27">
      <c r="A37" s="27" t="s">
        <v>90</v>
      </c>
      <c r="B37" s="20">
        <f t="shared" si="1"/>
        <v>1926</v>
      </c>
      <c r="C37" s="20">
        <f t="shared" si="2"/>
        <v>1927</v>
      </c>
      <c r="D37" s="22">
        <v>38.353999999999999</v>
      </c>
      <c r="E37" s="22">
        <v>186.43600000000001</v>
      </c>
      <c r="F37" s="22">
        <v>211.328</v>
      </c>
      <c r="G37" s="22">
        <v>230.886</v>
      </c>
      <c r="H37" s="22">
        <v>216.40799999999999</v>
      </c>
      <c r="I37" s="22">
        <v>213.86799999999999</v>
      </c>
      <c r="J37" s="22">
        <v>129.03200000000001</v>
      </c>
      <c r="K37" s="22">
        <v>95.757999999999996</v>
      </c>
      <c r="L37" s="22">
        <v>84.328000000000003</v>
      </c>
      <c r="M37" s="22">
        <v>30.734000000000002</v>
      </c>
      <c r="N37" s="22">
        <v>11.43</v>
      </c>
      <c r="O37" s="22">
        <v>18.542000000000002</v>
      </c>
      <c r="P37" s="22">
        <f t="shared" si="13"/>
        <v>1467.1039999999998</v>
      </c>
      <c r="Q37" s="24">
        <f t="shared" si="9"/>
        <v>2534.4120000000003</v>
      </c>
      <c r="R37" s="24">
        <f t="shared" si="4"/>
        <v>667.00400000000002</v>
      </c>
      <c r="S37" s="24">
        <f t="shared" si="5"/>
        <v>436.11800000000005</v>
      </c>
      <c r="T37" s="24">
        <f t="shared" si="10"/>
        <v>1387.8655999999999</v>
      </c>
      <c r="U37" s="28" t="s">
        <v>91</v>
      </c>
      <c r="V37" s="4">
        <f t="shared" si="0"/>
        <v>-182.0892177419355</v>
      </c>
      <c r="W37" s="25">
        <f t="shared" si="12"/>
        <v>-16.230817741935333</v>
      </c>
      <c r="X37" s="25">
        <f t="shared" si="11"/>
        <v>-166.95961774193529</v>
      </c>
      <c r="Y37" s="29">
        <f t="shared" si="6"/>
        <v>1187.9579999999999</v>
      </c>
      <c r="Z37" s="25">
        <f t="shared" si="7"/>
        <v>1226.3119999999999</v>
      </c>
      <c r="AA37" s="26">
        <f t="shared" si="8"/>
        <v>1649.1932177419353</v>
      </c>
    </row>
    <row r="38" spans="1:27">
      <c r="A38" s="27" t="s">
        <v>92</v>
      </c>
      <c r="B38" s="20">
        <f t="shared" si="1"/>
        <v>1927</v>
      </c>
      <c r="C38" s="20">
        <f t="shared" si="2"/>
        <v>1928</v>
      </c>
      <c r="D38" s="22">
        <v>88.9</v>
      </c>
      <c r="E38" s="22">
        <v>183.642</v>
      </c>
      <c r="F38" s="22">
        <v>337.31200000000001</v>
      </c>
      <c r="G38" s="22">
        <v>153.66999999999999</v>
      </c>
      <c r="H38" s="22">
        <v>262.12799999999999</v>
      </c>
      <c r="I38" s="22">
        <v>36.322000000000003</v>
      </c>
      <c r="J38" s="22">
        <v>250.19</v>
      </c>
      <c r="K38" s="22">
        <v>118.872</v>
      </c>
      <c r="L38" s="22">
        <v>48.26</v>
      </c>
      <c r="M38" s="22">
        <v>17.78</v>
      </c>
      <c r="N38" s="22">
        <v>17.526</v>
      </c>
      <c r="O38" s="22">
        <v>13.715999999999999</v>
      </c>
      <c r="P38" s="22">
        <f t="shared" si="13"/>
        <v>1528.3180000000002</v>
      </c>
      <c r="Q38" s="24">
        <f t="shared" si="9"/>
        <v>2995.422</v>
      </c>
      <c r="R38" s="24">
        <f t="shared" si="4"/>
        <v>763.524</v>
      </c>
      <c r="S38" s="24">
        <f t="shared" si="5"/>
        <v>609.85400000000004</v>
      </c>
      <c r="T38" s="24">
        <f t="shared" si="10"/>
        <v>1267.6204000000002</v>
      </c>
      <c r="U38" s="28" t="s">
        <v>93</v>
      </c>
      <c r="V38" s="4">
        <f t="shared" si="0"/>
        <v>-120.8752177419351</v>
      </c>
      <c r="W38" s="25">
        <f t="shared" si="12"/>
        <v>-56.413617741935312</v>
      </c>
      <c r="X38" s="25">
        <f t="shared" si="11"/>
        <v>-191.29281774193527</v>
      </c>
      <c r="Y38" s="29">
        <f t="shared" si="6"/>
        <v>1223.2639999999999</v>
      </c>
      <c r="Z38" s="25">
        <f t="shared" si="7"/>
        <v>1312.1640000000002</v>
      </c>
      <c r="AA38" s="26">
        <f t="shared" si="8"/>
        <v>1649.1932177419353</v>
      </c>
    </row>
    <row r="39" spans="1:27">
      <c r="A39" s="27" t="s">
        <v>94</v>
      </c>
      <c r="B39" s="31">
        <f t="shared" si="1"/>
        <v>1928</v>
      </c>
      <c r="C39" s="31">
        <f t="shared" si="2"/>
        <v>1929</v>
      </c>
      <c r="D39" s="22">
        <v>38.862000000000002</v>
      </c>
      <c r="E39" s="22">
        <v>200.15199999999999</v>
      </c>
      <c r="F39" s="22">
        <v>144.52600000000001</v>
      </c>
      <c r="G39" s="22">
        <v>174.49799999999999</v>
      </c>
      <c r="H39" s="22">
        <v>137.922</v>
      </c>
      <c r="I39" s="22">
        <v>60.706000000000003</v>
      </c>
      <c r="J39" s="22">
        <v>124.968</v>
      </c>
      <c r="K39" s="22">
        <v>123.69799999999999</v>
      </c>
      <c r="L39" s="22">
        <v>50.292000000000002</v>
      </c>
      <c r="M39" s="22">
        <v>56.134</v>
      </c>
      <c r="N39" s="22">
        <v>9.6999999999999993</v>
      </c>
      <c r="O39" s="22">
        <v>14.224</v>
      </c>
      <c r="P39" s="22">
        <f t="shared" si="13"/>
        <v>1135.682</v>
      </c>
      <c r="Q39" s="24">
        <f t="shared" si="9"/>
        <v>2664</v>
      </c>
      <c r="R39" s="24">
        <f t="shared" si="4"/>
        <v>558.03800000000001</v>
      </c>
      <c r="S39" s="24">
        <f t="shared" si="5"/>
        <v>383.53999999999996</v>
      </c>
      <c r="T39" s="24">
        <f t="shared" si="10"/>
        <v>1350.6276000000003</v>
      </c>
      <c r="U39" s="28" t="s">
        <v>95</v>
      </c>
      <c r="V39" s="4">
        <f t="shared" si="0"/>
        <v>-513.5112177419353</v>
      </c>
      <c r="W39" s="25">
        <f t="shared" si="12"/>
        <v>-125.95141774193533</v>
      </c>
      <c r="X39" s="25">
        <f t="shared" si="11"/>
        <v>-261.32761774193523</v>
      </c>
      <c r="Y39" s="29">
        <f t="shared" si="6"/>
        <v>842.77199999999993</v>
      </c>
      <c r="Z39" s="25">
        <f t="shared" si="7"/>
        <v>881.63400000000001</v>
      </c>
      <c r="AA39" s="26">
        <f t="shared" si="8"/>
        <v>1649.1932177419353</v>
      </c>
    </row>
    <row r="40" spans="1:27">
      <c r="A40" s="27" t="s">
        <v>96</v>
      </c>
      <c r="B40" s="31">
        <f t="shared" si="1"/>
        <v>1929</v>
      </c>
      <c r="C40" s="31">
        <f t="shared" si="2"/>
        <v>1930</v>
      </c>
      <c r="D40" s="22">
        <v>5.3339999999999996</v>
      </c>
      <c r="E40" s="22">
        <v>47.752000000000002</v>
      </c>
      <c r="F40" s="22">
        <v>62.991999999999997</v>
      </c>
      <c r="G40" s="22">
        <v>282.95600000000002</v>
      </c>
      <c r="H40" s="22">
        <v>118.61799999999999</v>
      </c>
      <c r="I40" s="22">
        <v>336.55</v>
      </c>
      <c r="J40" s="22">
        <v>93.98</v>
      </c>
      <c r="K40" s="22">
        <v>92.71</v>
      </c>
      <c r="L40" s="22">
        <v>43.18</v>
      </c>
      <c r="M40" s="22">
        <v>41.402000000000001</v>
      </c>
      <c r="N40" s="22">
        <v>13.2</v>
      </c>
      <c r="O40" s="22">
        <v>1.016</v>
      </c>
      <c r="P40" s="22">
        <f t="shared" si="13"/>
        <v>1139.6900000000003</v>
      </c>
      <c r="Q40" s="24">
        <f t="shared" si="9"/>
        <v>2275.3720000000003</v>
      </c>
      <c r="R40" s="24">
        <f t="shared" si="4"/>
        <v>399.03399999999999</v>
      </c>
      <c r="S40" s="24">
        <f t="shared" si="5"/>
        <v>116.078</v>
      </c>
      <c r="T40" s="24">
        <f t="shared" si="10"/>
        <v>1419.5412000000001</v>
      </c>
      <c r="U40" s="28" t="s">
        <v>97</v>
      </c>
      <c r="V40" s="4">
        <f t="shared" si="0"/>
        <v>-509.50321774193503</v>
      </c>
      <c r="W40" s="25">
        <f t="shared" si="12"/>
        <v>-150.86941774193528</v>
      </c>
      <c r="X40" s="25">
        <f t="shared" si="11"/>
        <v>-381.57281774193518</v>
      </c>
      <c r="Y40" s="29">
        <f t="shared" si="6"/>
        <v>942.84799999999996</v>
      </c>
      <c r="Z40" s="25">
        <f t="shared" si="7"/>
        <v>948.18200000000002</v>
      </c>
      <c r="AA40" s="26">
        <f t="shared" si="8"/>
        <v>1649.1932177419353</v>
      </c>
    </row>
    <row r="41" spans="1:27">
      <c r="A41" s="27" t="s">
        <v>98</v>
      </c>
      <c r="B41" s="20">
        <f t="shared" si="1"/>
        <v>1930</v>
      </c>
      <c r="C41" s="20">
        <f t="shared" si="2"/>
        <v>1931</v>
      </c>
      <c r="D41" s="22">
        <v>55.625999999999998</v>
      </c>
      <c r="E41" s="22">
        <v>186.18199999999999</v>
      </c>
      <c r="F41" s="22">
        <v>87.63</v>
      </c>
      <c r="G41" s="22">
        <v>93.218000000000004</v>
      </c>
      <c r="H41" s="22">
        <v>343.154</v>
      </c>
      <c r="I41" s="22">
        <v>198.374</v>
      </c>
      <c r="J41" s="22">
        <v>196.08799999999999</v>
      </c>
      <c r="K41" s="22">
        <v>105.664</v>
      </c>
      <c r="L41" s="22">
        <v>62.23</v>
      </c>
      <c r="M41" s="22">
        <v>127.254</v>
      </c>
      <c r="N41" s="22">
        <v>18.033999999999999</v>
      </c>
      <c r="O41" s="22">
        <v>8.89</v>
      </c>
      <c r="P41" s="22">
        <f t="shared" si="13"/>
        <v>1482.3440000000001</v>
      </c>
      <c r="Q41" s="24">
        <f t="shared" si="9"/>
        <v>2622.0340000000006</v>
      </c>
      <c r="R41" s="24">
        <f t="shared" si="4"/>
        <v>422.65600000000001</v>
      </c>
      <c r="S41" s="24">
        <f t="shared" si="5"/>
        <v>329.43799999999999</v>
      </c>
      <c r="T41" s="24">
        <f t="shared" si="10"/>
        <v>1455.1012000000003</v>
      </c>
      <c r="U41" s="28" t="s">
        <v>99</v>
      </c>
      <c r="V41" s="4">
        <f t="shared" si="0"/>
        <v>-166.84921774193526</v>
      </c>
      <c r="W41" s="25">
        <f t="shared" si="12"/>
        <v>-209.08981774193526</v>
      </c>
      <c r="X41" s="25">
        <f t="shared" si="11"/>
        <v>-298.56561774193523</v>
      </c>
      <c r="Y41" s="29">
        <f t="shared" si="6"/>
        <v>1104.646</v>
      </c>
      <c r="Z41" s="25">
        <f t="shared" si="7"/>
        <v>1160.2719999999999</v>
      </c>
      <c r="AA41" s="26">
        <f t="shared" si="8"/>
        <v>1649.1932177419353</v>
      </c>
    </row>
    <row r="42" spans="1:27">
      <c r="A42" s="27" t="s">
        <v>100</v>
      </c>
      <c r="B42" s="20">
        <f t="shared" si="1"/>
        <v>1931</v>
      </c>
      <c r="C42" s="20">
        <f t="shared" si="2"/>
        <v>1932</v>
      </c>
      <c r="D42" s="22">
        <v>122.682</v>
      </c>
      <c r="E42" s="22">
        <v>154.178</v>
      </c>
      <c r="F42" s="22">
        <v>259.08</v>
      </c>
      <c r="G42" s="22">
        <v>293.62400000000002</v>
      </c>
      <c r="H42" s="22">
        <v>231.39400000000001</v>
      </c>
      <c r="I42" s="22">
        <v>321.2</v>
      </c>
      <c r="J42" s="22">
        <v>187.96</v>
      </c>
      <c r="K42" s="22">
        <v>80.263999999999996</v>
      </c>
      <c r="L42" s="22">
        <v>18.542000000000002</v>
      </c>
      <c r="M42" s="22">
        <v>46.99</v>
      </c>
      <c r="N42" s="22">
        <v>70.866</v>
      </c>
      <c r="O42" s="22">
        <v>24.891999999999999</v>
      </c>
      <c r="P42" s="22">
        <f t="shared" si="13"/>
        <v>1811.672</v>
      </c>
      <c r="Q42" s="24">
        <f t="shared" si="9"/>
        <v>3294.0160000000001</v>
      </c>
      <c r="R42" s="24">
        <f t="shared" si="4"/>
        <v>829.56400000000008</v>
      </c>
      <c r="S42" s="24">
        <f t="shared" si="5"/>
        <v>535.94000000000005</v>
      </c>
      <c r="T42" s="24">
        <f t="shared" si="10"/>
        <v>1625.9420000000002</v>
      </c>
      <c r="U42" s="28" t="s">
        <v>101</v>
      </c>
      <c r="V42" s="4">
        <f t="shared" si="0"/>
        <v>162.47878225806471</v>
      </c>
      <c r="W42" s="25">
        <f t="shared" si="12"/>
        <v>-198.30581774193524</v>
      </c>
      <c r="X42" s="25">
        <f t="shared" si="11"/>
        <v>-229.6520177419352</v>
      </c>
      <c r="Y42" s="29">
        <f t="shared" si="6"/>
        <v>1447.4360000000001</v>
      </c>
      <c r="Z42" s="25">
        <f t="shared" si="7"/>
        <v>1570.1180000000002</v>
      </c>
      <c r="AA42" s="26">
        <f t="shared" si="8"/>
        <v>1649.1932177419353</v>
      </c>
    </row>
    <row r="43" spans="1:27">
      <c r="A43" s="27" t="s">
        <v>102</v>
      </c>
      <c r="B43" s="20">
        <f t="shared" si="1"/>
        <v>1932</v>
      </c>
      <c r="C43" s="20">
        <f t="shared" si="2"/>
        <v>1933</v>
      </c>
      <c r="D43" s="22">
        <v>23.622</v>
      </c>
      <c r="E43" s="22">
        <v>166.624</v>
      </c>
      <c r="F43" s="22">
        <v>377.952</v>
      </c>
      <c r="G43" s="22">
        <v>274.82799999999997</v>
      </c>
      <c r="H43" s="22">
        <v>311.404</v>
      </c>
      <c r="I43" s="22">
        <v>231.14</v>
      </c>
      <c r="J43" s="22">
        <v>165.1</v>
      </c>
      <c r="K43" s="22">
        <v>11.43</v>
      </c>
      <c r="L43" s="22">
        <v>58.673999999999999</v>
      </c>
      <c r="M43" s="22">
        <v>54.101999999999997</v>
      </c>
      <c r="N43" s="22">
        <v>24.13</v>
      </c>
      <c r="O43" s="22">
        <v>7.1120000000000001</v>
      </c>
      <c r="P43" s="22">
        <f t="shared" si="13"/>
        <v>1706.1179999999999</v>
      </c>
      <c r="Q43" s="24">
        <f t="shared" si="9"/>
        <v>3517.79</v>
      </c>
      <c r="R43" s="24">
        <f t="shared" si="4"/>
        <v>843.02599999999995</v>
      </c>
      <c r="S43" s="24">
        <f t="shared" si="5"/>
        <v>568.19799999999998</v>
      </c>
      <c r="T43" s="24">
        <f t="shared" si="10"/>
        <v>1821.3712</v>
      </c>
      <c r="U43" s="28" t="s">
        <v>103</v>
      </c>
      <c r="V43" s="4">
        <f t="shared" si="0"/>
        <v>56.924782258064624</v>
      </c>
      <c r="W43" s="25">
        <f t="shared" si="12"/>
        <v>-192.69241774193523</v>
      </c>
      <c r="X43" s="25">
        <f t="shared" si="11"/>
        <v>-194.09201774193525</v>
      </c>
      <c r="Y43" s="29">
        <f t="shared" si="6"/>
        <v>1527.0479999999998</v>
      </c>
      <c r="Z43" s="25">
        <f t="shared" si="7"/>
        <v>1550.6699999999996</v>
      </c>
      <c r="AA43" s="26">
        <f t="shared" si="8"/>
        <v>1649.1932177419353</v>
      </c>
    </row>
    <row r="44" spans="1:27">
      <c r="A44" s="27" t="s">
        <v>104</v>
      </c>
      <c r="B44" s="20">
        <f t="shared" si="1"/>
        <v>1933</v>
      </c>
      <c r="C44" s="20">
        <f t="shared" si="2"/>
        <v>1934</v>
      </c>
      <c r="D44" s="22">
        <v>171.5</v>
      </c>
      <c r="E44" s="22">
        <v>224.28200000000001</v>
      </c>
      <c r="F44" s="22">
        <v>133.858</v>
      </c>
      <c r="G44" s="22">
        <v>590.04200000000003</v>
      </c>
      <c r="H44" s="22">
        <v>379.22199999999998</v>
      </c>
      <c r="I44" s="22">
        <v>110.998</v>
      </c>
      <c r="J44" s="22">
        <v>191.00800000000001</v>
      </c>
      <c r="K44" s="22">
        <v>38.607999999999997</v>
      </c>
      <c r="L44" s="22">
        <v>86.105999999999995</v>
      </c>
      <c r="M44" s="22">
        <v>11.43</v>
      </c>
      <c r="N44" s="22">
        <v>25.146000000000001</v>
      </c>
      <c r="O44" s="22">
        <v>27.686</v>
      </c>
      <c r="P44" s="22">
        <f t="shared" si="13"/>
        <v>1989.8860000000002</v>
      </c>
      <c r="Q44" s="24">
        <f t="shared" si="9"/>
        <v>3696.0039999999999</v>
      </c>
      <c r="R44" s="24">
        <f t="shared" si="4"/>
        <v>1119.6820000000002</v>
      </c>
      <c r="S44" s="24">
        <f t="shared" si="5"/>
        <v>529.6400000000001</v>
      </c>
      <c r="T44" s="24">
        <f t="shared" si="10"/>
        <v>1801.9148</v>
      </c>
      <c r="U44" s="28" t="s">
        <v>105</v>
      </c>
      <c r="V44" s="4">
        <f t="shared" si="0"/>
        <v>340.69278225806488</v>
      </c>
      <c r="W44" s="25">
        <f t="shared" si="12"/>
        <v>-142.28941774193521</v>
      </c>
      <c r="X44" s="25">
        <f t="shared" si="11"/>
        <v>-23.251217741935214</v>
      </c>
      <c r="Y44" s="29">
        <f t="shared" si="6"/>
        <v>1629.41</v>
      </c>
      <c r="Z44" s="25">
        <f t="shared" si="7"/>
        <v>1800.9100000000003</v>
      </c>
      <c r="AA44" s="26">
        <f t="shared" si="8"/>
        <v>1649.1932177419353</v>
      </c>
    </row>
    <row r="45" spans="1:27">
      <c r="A45" s="27" t="s">
        <v>106</v>
      </c>
      <c r="B45" s="20">
        <f t="shared" si="1"/>
        <v>1934</v>
      </c>
      <c r="C45" s="20">
        <f t="shared" si="2"/>
        <v>1935</v>
      </c>
      <c r="D45" s="22">
        <v>66.802000000000007</v>
      </c>
      <c r="E45" s="22">
        <v>157.226</v>
      </c>
      <c r="F45" s="22">
        <v>324.61200000000002</v>
      </c>
      <c r="G45" s="22">
        <v>382.524</v>
      </c>
      <c r="H45" s="22">
        <v>779.78</v>
      </c>
      <c r="I45" s="22">
        <v>112.52200000000001</v>
      </c>
      <c r="J45" s="22">
        <v>178.30799999999999</v>
      </c>
      <c r="K45" s="22">
        <v>25.654</v>
      </c>
      <c r="L45" s="22">
        <v>9.6519999999999992</v>
      </c>
      <c r="M45" s="22">
        <v>16.763999999999999</v>
      </c>
      <c r="N45" s="22">
        <v>29.463999999999999</v>
      </c>
      <c r="O45" s="22">
        <v>33.527999999999999</v>
      </c>
      <c r="P45" s="22">
        <f t="shared" si="13"/>
        <v>2116.8359999999998</v>
      </c>
      <c r="Q45" s="24">
        <f t="shared" si="9"/>
        <v>4106.7219999999998</v>
      </c>
      <c r="R45" s="24">
        <f t="shared" si="4"/>
        <v>931.1640000000001</v>
      </c>
      <c r="S45" s="24">
        <f t="shared" si="5"/>
        <v>548.6400000000001</v>
      </c>
      <c r="T45" s="24">
        <f t="shared" si="10"/>
        <v>1765.4159999999999</v>
      </c>
      <c r="U45" s="28" t="s">
        <v>107</v>
      </c>
      <c r="V45" s="4">
        <f t="shared" si="0"/>
        <v>467.64278225806447</v>
      </c>
      <c r="W45" s="25">
        <f t="shared" si="12"/>
        <v>-104.69741774193524</v>
      </c>
      <c r="X45" s="25">
        <f t="shared" si="11"/>
        <v>172.17798225806467</v>
      </c>
      <c r="Y45" s="29">
        <f t="shared" si="6"/>
        <v>1934.972</v>
      </c>
      <c r="Z45" s="25">
        <f t="shared" si="7"/>
        <v>2001.7739999999999</v>
      </c>
      <c r="AA45" s="26">
        <f t="shared" si="8"/>
        <v>1649.1932177419353</v>
      </c>
    </row>
    <row r="46" spans="1:27">
      <c r="A46" s="27" t="s">
        <v>108</v>
      </c>
      <c r="B46" s="20">
        <f t="shared" si="1"/>
        <v>1935</v>
      </c>
      <c r="C46" s="20">
        <f t="shared" si="2"/>
        <v>1936</v>
      </c>
      <c r="D46" s="22">
        <v>71.373999999999995</v>
      </c>
      <c r="E46" s="22">
        <v>95.504000000000005</v>
      </c>
      <c r="F46" s="22">
        <v>113.28400000000001</v>
      </c>
      <c r="G46" s="22">
        <v>162.30600000000001</v>
      </c>
      <c r="H46" s="22">
        <v>297.43400000000003</v>
      </c>
      <c r="I46" s="22">
        <v>204.97800000000001</v>
      </c>
      <c r="J46" s="22">
        <v>152.14599999999999</v>
      </c>
      <c r="K46" s="22">
        <v>69.849999999999994</v>
      </c>
      <c r="L46" s="22">
        <v>56.134</v>
      </c>
      <c r="M46" s="22">
        <v>70.866</v>
      </c>
      <c r="N46" s="22">
        <v>43.18</v>
      </c>
      <c r="O46" s="22">
        <v>48.006</v>
      </c>
      <c r="P46" s="22">
        <f t="shared" si="13"/>
        <v>1385.0620000000001</v>
      </c>
      <c r="Q46" s="24">
        <f t="shared" si="9"/>
        <v>3501.8980000000001</v>
      </c>
      <c r="R46" s="24">
        <f t="shared" si="4"/>
        <v>442.46799999999996</v>
      </c>
      <c r="S46" s="24">
        <f t="shared" si="5"/>
        <v>280.16199999999998</v>
      </c>
      <c r="T46" s="24">
        <f t="shared" si="10"/>
        <v>1776.9476</v>
      </c>
      <c r="U46" s="28" t="s">
        <v>109</v>
      </c>
      <c r="V46" s="4">
        <f t="shared" si="0"/>
        <v>-264.13121774193519</v>
      </c>
      <c r="W46" s="25">
        <f t="shared" si="12"/>
        <v>-72.922017741935264</v>
      </c>
      <c r="X46" s="25">
        <f t="shared" si="11"/>
        <v>152.7215822580647</v>
      </c>
      <c r="Y46" s="29">
        <f t="shared" si="6"/>
        <v>1025.652</v>
      </c>
      <c r="Z46" s="25">
        <f t="shared" si="7"/>
        <v>1097.0260000000001</v>
      </c>
      <c r="AA46" s="26">
        <f t="shared" si="8"/>
        <v>1649.1932177419353</v>
      </c>
    </row>
    <row r="47" spans="1:27">
      <c r="A47" s="27" t="s">
        <v>110</v>
      </c>
      <c r="B47" s="20">
        <f t="shared" si="1"/>
        <v>1936</v>
      </c>
      <c r="C47" s="20">
        <f t="shared" si="2"/>
        <v>1937</v>
      </c>
      <c r="D47" s="22">
        <v>40.64</v>
      </c>
      <c r="E47" s="22">
        <v>42.417999999999999</v>
      </c>
      <c r="F47" s="22">
        <v>54.356000000000002</v>
      </c>
      <c r="G47" s="22">
        <v>484.4</v>
      </c>
      <c r="H47" s="22">
        <v>128.01599999999999</v>
      </c>
      <c r="I47" s="22">
        <v>380.49200000000002</v>
      </c>
      <c r="J47" s="22">
        <v>69.596000000000004</v>
      </c>
      <c r="K47" s="22">
        <v>216.154</v>
      </c>
      <c r="L47" s="22">
        <v>41.402000000000001</v>
      </c>
      <c r="M47" s="22">
        <v>112.014</v>
      </c>
      <c r="N47" s="22">
        <v>2.54</v>
      </c>
      <c r="O47" s="22">
        <v>57.15</v>
      </c>
      <c r="P47" s="22">
        <f t="shared" si="13"/>
        <v>1629.1779999999999</v>
      </c>
      <c r="Q47" s="24">
        <f t="shared" si="9"/>
        <v>3014.24</v>
      </c>
      <c r="R47" s="24">
        <f t="shared" si="4"/>
        <v>621.81399999999996</v>
      </c>
      <c r="S47" s="24">
        <f t="shared" si="5"/>
        <v>137.41399999999999</v>
      </c>
      <c r="T47" s="24">
        <f t="shared" si="10"/>
        <v>1702.922</v>
      </c>
      <c r="U47" s="28" t="s">
        <v>111</v>
      </c>
      <c r="V47" s="4">
        <f t="shared" si="0"/>
        <v>-20.01521774193543</v>
      </c>
      <c r="W47" s="25">
        <f t="shared" si="12"/>
        <v>-56.714617741935264</v>
      </c>
      <c r="X47" s="25">
        <f t="shared" si="11"/>
        <v>116.22278225806467</v>
      </c>
      <c r="Y47" s="29">
        <f t="shared" si="6"/>
        <v>1159.278</v>
      </c>
      <c r="Z47" s="25">
        <f t="shared" si="7"/>
        <v>1199.9179999999999</v>
      </c>
      <c r="AA47" s="26">
        <f t="shared" si="8"/>
        <v>1649.1932177419353</v>
      </c>
    </row>
    <row r="48" spans="1:27">
      <c r="A48" s="27" t="s">
        <v>112</v>
      </c>
      <c r="B48" s="20">
        <f t="shared" si="1"/>
        <v>1937</v>
      </c>
      <c r="C48" s="20">
        <f t="shared" si="2"/>
        <v>1938</v>
      </c>
      <c r="D48" s="22">
        <v>43.433999999999997</v>
      </c>
      <c r="E48" s="22">
        <v>180.84800000000001</v>
      </c>
      <c r="F48" s="22">
        <v>382.524</v>
      </c>
      <c r="G48" s="22">
        <v>478.28199999999998</v>
      </c>
      <c r="H48" s="22">
        <v>186.18199999999999</v>
      </c>
      <c r="I48" s="22">
        <v>102.87</v>
      </c>
      <c r="J48" s="22">
        <v>264.92200000000003</v>
      </c>
      <c r="K48" s="22">
        <v>75.183999999999997</v>
      </c>
      <c r="L48" s="22">
        <v>29.463999999999999</v>
      </c>
      <c r="M48" s="22">
        <v>9.6519999999999992</v>
      </c>
      <c r="N48" s="22">
        <v>6.0960000000000001</v>
      </c>
      <c r="O48" s="22">
        <v>4.3179999999999996</v>
      </c>
      <c r="P48" s="22">
        <f t="shared" si="13"/>
        <v>1763.7759999999998</v>
      </c>
      <c r="Q48" s="24">
        <f t="shared" si="9"/>
        <v>3392.9539999999997</v>
      </c>
      <c r="R48" s="24">
        <f t="shared" si="4"/>
        <v>1085.088</v>
      </c>
      <c r="S48" s="24">
        <f t="shared" si="5"/>
        <v>606.80600000000004</v>
      </c>
      <c r="T48" s="24">
        <f t="shared" si="10"/>
        <v>1614.4284</v>
      </c>
      <c r="U48" s="28" t="s">
        <v>113</v>
      </c>
      <c r="V48" s="4">
        <f t="shared" si="0"/>
        <v>114.58278225806453</v>
      </c>
      <c r="W48" s="25">
        <f t="shared" si="12"/>
        <v>-33.1688177419353</v>
      </c>
      <c r="X48" s="25">
        <f t="shared" si="11"/>
        <v>127.75438225806465</v>
      </c>
      <c r="Y48" s="29">
        <f t="shared" si="6"/>
        <v>1595.6280000000002</v>
      </c>
      <c r="Z48" s="25">
        <f t="shared" si="7"/>
        <v>1639.0619999999999</v>
      </c>
      <c r="AA48" s="26">
        <f t="shared" si="8"/>
        <v>1649.1932177419353</v>
      </c>
    </row>
    <row r="49" spans="1:27">
      <c r="A49" s="27" t="s">
        <v>114</v>
      </c>
      <c r="B49" s="20">
        <f t="shared" si="1"/>
        <v>1938</v>
      </c>
      <c r="C49" s="20">
        <f t="shared" si="2"/>
        <v>1939</v>
      </c>
      <c r="D49" s="22">
        <v>45.72</v>
      </c>
      <c r="E49" s="22">
        <v>161.798</v>
      </c>
      <c r="F49" s="22">
        <v>188.72200000000001</v>
      </c>
      <c r="G49" s="22">
        <v>418.33800000000002</v>
      </c>
      <c r="H49" s="22">
        <v>313.94400000000002</v>
      </c>
      <c r="I49" s="22">
        <v>202.184</v>
      </c>
      <c r="J49" s="22">
        <v>85.597999999999999</v>
      </c>
      <c r="K49" s="22">
        <v>36.067999999999998</v>
      </c>
      <c r="L49" s="22">
        <v>76.707999999999998</v>
      </c>
      <c r="M49" s="22">
        <v>40.893999999999998</v>
      </c>
      <c r="N49" s="22">
        <v>42.926000000000002</v>
      </c>
      <c r="O49" s="22">
        <v>6.8579999999999997</v>
      </c>
      <c r="P49" s="22">
        <f t="shared" si="13"/>
        <v>1619.7579999999998</v>
      </c>
      <c r="Q49" s="24">
        <f t="shared" si="9"/>
        <v>3383.5339999999997</v>
      </c>
      <c r="R49" s="24">
        <f t="shared" si="4"/>
        <v>814.57799999999997</v>
      </c>
      <c r="S49" s="24">
        <f t="shared" si="5"/>
        <v>396.24</v>
      </c>
      <c r="T49" s="24">
        <f t="shared" si="10"/>
        <v>1602.7444</v>
      </c>
      <c r="U49" s="28" t="s">
        <v>115</v>
      </c>
      <c r="V49" s="4">
        <f t="shared" si="0"/>
        <v>-29.435217741935503</v>
      </c>
      <c r="W49" s="25">
        <f t="shared" si="12"/>
        <v>15.238782258064679</v>
      </c>
      <c r="X49" s="25">
        <f t="shared" si="11"/>
        <v>53.728782258064577</v>
      </c>
      <c r="Y49" s="29">
        <f t="shared" si="6"/>
        <v>1370.5839999999998</v>
      </c>
      <c r="Z49" s="25">
        <f t="shared" si="7"/>
        <v>1416.3039999999999</v>
      </c>
      <c r="AA49" s="26">
        <f t="shared" si="8"/>
        <v>1649.1932177419353</v>
      </c>
    </row>
    <row r="50" spans="1:27">
      <c r="A50" s="27" t="s">
        <v>116</v>
      </c>
      <c r="B50" s="20">
        <f t="shared" si="1"/>
        <v>1939</v>
      </c>
      <c r="C50" s="20">
        <f t="shared" si="2"/>
        <v>1940</v>
      </c>
      <c r="D50" s="22">
        <v>34.036000000000001</v>
      </c>
      <c r="E50" s="22">
        <v>170.18</v>
      </c>
      <c r="F50" s="22">
        <v>246.63399999999999</v>
      </c>
      <c r="G50" s="22">
        <v>437.38799999999998</v>
      </c>
      <c r="H50" s="22">
        <v>137.922</v>
      </c>
      <c r="I50" s="22">
        <v>249.17400000000001</v>
      </c>
      <c r="J50" s="22">
        <v>155.44800000000001</v>
      </c>
      <c r="K50" s="22">
        <v>118.11</v>
      </c>
      <c r="L50" s="22">
        <v>52.832000000000001</v>
      </c>
      <c r="M50" s="22">
        <v>11.938000000000001</v>
      </c>
      <c r="N50" s="22">
        <v>46.228000000000002</v>
      </c>
      <c r="O50" s="22">
        <v>14.478</v>
      </c>
      <c r="P50" s="22">
        <f t="shared" si="13"/>
        <v>1674.3680000000004</v>
      </c>
      <c r="Q50" s="24">
        <f t="shared" si="9"/>
        <v>3294.1260000000002</v>
      </c>
      <c r="R50" s="24">
        <f t="shared" si="4"/>
        <v>888.23800000000006</v>
      </c>
      <c r="S50" s="24">
        <f t="shared" si="5"/>
        <v>450.85</v>
      </c>
      <c r="T50" s="24">
        <f t="shared" si="10"/>
        <v>1526.4892</v>
      </c>
      <c r="U50" s="28" t="s">
        <v>117</v>
      </c>
      <c r="V50" s="4">
        <f t="shared" si="0"/>
        <v>25.174782258065079</v>
      </c>
      <c r="W50" s="25">
        <f t="shared" si="12"/>
        <v>68.706582258064685</v>
      </c>
      <c r="X50" s="25">
        <f t="shared" si="11"/>
        <v>-34.764817741935303</v>
      </c>
      <c r="Y50" s="29">
        <f t="shared" si="6"/>
        <v>1396.7460000000001</v>
      </c>
      <c r="Z50" s="25">
        <f t="shared" si="7"/>
        <v>1430.7820000000002</v>
      </c>
      <c r="AA50" s="26">
        <f t="shared" si="8"/>
        <v>1649.1932177419353</v>
      </c>
    </row>
    <row r="51" spans="1:27">
      <c r="A51" s="27" t="s">
        <v>118</v>
      </c>
      <c r="B51" s="20">
        <f t="shared" si="1"/>
        <v>1940</v>
      </c>
      <c r="C51" s="20">
        <f t="shared" si="2"/>
        <v>1941</v>
      </c>
      <c r="D51" s="22">
        <v>36.576000000000001</v>
      </c>
      <c r="E51" s="22">
        <v>189.23</v>
      </c>
      <c r="F51" s="22">
        <v>177.292</v>
      </c>
      <c r="G51" s="22">
        <v>270.51</v>
      </c>
      <c r="H51" s="22">
        <v>203.96199999999999</v>
      </c>
      <c r="I51" s="22">
        <v>128.01599999999999</v>
      </c>
      <c r="J51" s="22">
        <v>60.451999999999998</v>
      </c>
      <c r="K51" s="22">
        <v>41.91</v>
      </c>
      <c r="L51" s="22">
        <v>125.73</v>
      </c>
      <c r="M51" s="22">
        <v>30.988</v>
      </c>
      <c r="N51" s="22">
        <v>2.286</v>
      </c>
      <c r="O51" s="22">
        <v>59.69</v>
      </c>
      <c r="P51" s="22">
        <f t="shared" si="13"/>
        <v>1326.6420000000003</v>
      </c>
      <c r="Q51" s="24">
        <f t="shared" si="9"/>
        <v>3001.0100000000007</v>
      </c>
      <c r="R51" s="24">
        <f t="shared" si="4"/>
        <v>673.60799999999995</v>
      </c>
      <c r="S51" s="24">
        <f t="shared" si="5"/>
        <v>403.09799999999996</v>
      </c>
      <c r="T51" s="24">
        <f t="shared" si="10"/>
        <v>1462.5976000000001</v>
      </c>
      <c r="U51" s="28" t="s">
        <v>119</v>
      </c>
      <c r="V51" s="4">
        <f t="shared" si="0"/>
        <v>-322.55121774193503</v>
      </c>
      <c r="W51" s="25">
        <f t="shared" si="12"/>
        <v>53.136382258064714</v>
      </c>
      <c r="X51" s="25">
        <f t="shared" si="11"/>
        <v>-46.448817741935272</v>
      </c>
      <c r="Y51" s="29">
        <f t="shared" si="6"/>
        <v>1029.462</v>
      </c>
      <c r="Z51" s="25">
        <f t="shared" si="7"/>
        <v>1066.038</v>
      </c>
      <c r="AA51" s="26">
        <f t="shared" si="8"/>
        <v>1649.1932177419353</v>
      </c>
    </row>
    <row r="52" spans="1:27">
      <c r="A52" s="27" t="s">
        <v>120</v>
      </c>
      <c r="B52" s="31">
        <f t="shared" si="1"/>
        <v>1941</v>
      </c>
      <c r="C52" s="31">
        <f t="shared" si="2"/>
        <v>1942</v>
      </c>
      <c r="D52" s="22">
        <v>128.01599999999999</v>
      </c>
      <c r="E52" s="22">
        <v>198.374</v>
      </c>
      <c r="F52" s="22">
        <v>209.55</v>
      </c>
      <c r="G52" s="22">
        <v>292.10000000000002</v>
      </c>
      <c r="H52" s="22">
        <v>78.231999999999999</v>
      </c>
      <c r="I52" s="22">
        <v>77.215999999999994</v>
      </c>
      <c r="J52" s="22">
        <v>88.9</v>
      </c>
      <c r="K52" s="22">
        <v>48.514000000000003</v>
      </c>
      <c r="L52" s="22">
        <v>39.624000000000002</v>
      </c>
      <c r="M52" s="22">
        <v>62.23</v>
      </c>
      <c r="N52" s="22">
        <v>24.891999999999999</v>
      </c>
      <c r="O52" s="22">
        <v>0.254</v>
      </c>
      <c r="P52" s="22">
        <f t="shared" si="13"/>
        <v>1247.902</v>
      </c>
      <c r="Q52" s="24">
        <f t="shared" si="9"/>
        <v>2574.5440000000003</v>
      </c>
      <c r="R52" s="24">
        <f t="shared" si="4"/>
        <v>828.04000000000008</v>
      </c>
      <c r="S52" s="24">
        <f t="shared" si="5"/>
        <v>535.94000000000005</v>
      </c>
      <c r="T52" s="24">
        <f t="shared" si="10"/>
        <v>1345.402</v>
      </c>
      <c r="U52" s="28" t="s">
        <v>121</v>
      </c>
      <c r="V52" s="4">
        <f t="shared" si="0"/>
        <v>-401.29121774193527</v>
      </c>
      <c r="W52" s="25">
        <f t="shared" si="12"/>
        <v>-3.2406177419352842</v>
      </c>
      <c r="X52" s="25">
        <f t="shared" si="11"/>
        <v>-122.70401774193525</v>
      </c>
      <c r="Y52" s="29">
        <f t="shared" si="6"/>
        <v>944.37199999999996</v>
      </c>
      <c r="Z52" s="25">
        <f t="shared" si="7"/>
        <v>1072.3880000000001</v>
      </c>
      <c r="AA52" s="26">
        <f t="shared" si="8"/>
        <v>1649.1932177419353</v>
      </c>
    </row>
    <row r="53" spans="1:27">
      <c r="A53" s="27" t="s">
        <v>122</v>
      </c>
      <c r="B53" s="20">
        <f t="shared" si="1"/>
        <v>1942</v>
      </c>
      <c r="C53" s="20">
        <f t="shared" si="2"/>
        <v>1943</v>
      </c>
      <c r="D53" s="22">
        <v>12.446</v>
      </c>
      <c r="E53" s="22">
        <v>115.062</v>
      </c>
      <c r="F53" s="22">
        <v>279.39999999999998</v>
      </c>
      <c r="G53" s="22">
        <v>258.89999999999998</v>
      </c>
      <c r="H53" s="22">
        <v>172.21199999999999</v>
      </c>
      <c r="I53" s="22">
        <v>145.28800000000001</v>
      </c>
      <c r="J53" s="22">
        <v>208.78800000000001</v>
      </c>
      <c r="K53" s="22">
        <v>110.998</v>
      </c>
      <c r="L53" s="22">
        <v>64.262</v>
      </c>
      <c r="M53" s="22">
        <v>28.956</v>
      </c>
      <c r="N53" s="22">
        <v>19.303999999999998</v>
      </c>
      <c r="O53" s="22">
        <v>28.702000000000002</v>
      </c>
      <c r="P53" s="22">
        <f t="shared" si="13"/>
        <v>1444.318</v>
      </c>
      <c r="Q53" s="24">
        <f t="shared" si="9"/>
        <v>2692.2200000000003</v>
      </c>
      <c r="R53" s="24">
        <f t="shared" si="4"/>
        <v>665.80799999999999</v>
      </c>
      <c r="S53" s="24">
        <f t="shared" si="5"/>
        <v>406.90799999999996</v>
      </c>
      <c r="T53" s="24">
        <f t="shared" si="10"/>
        <v>1303.2379999999998</v>
      </c>
      <c r="U53" s="28" t="s">
        <v>123</v>
      </c>
      <c r="V53" s="4">
        <f t="shared" si="0"/>
        <v>-204.87521774193533</v>
      </c>
      <c r="W53" s="25">
        <f t="shared" si="12"/>
        <v>-29.420617741935281</v>
      </c>
      <c r="X53" s="25">
        <f t="shared" si="11"/>
        <v>-186.5956177419352</v>
      </c>
      <c r="Y53" s="29">
        <f t="shared" si="6"/>
        <v>1179.6500000000001</v>
      </c>
      <c r="Z53" s="25">
        <f t="shared" si="7"/>
        <v>1192.096</v>
      </c>
      <c r="AA53" s="26">
        <f t="shared" si="8"/>
        <v>1649.1932177419353</v>
      </c>
    </row>
    <row r="54" spans="1:27">
      <c r="A54" s="27" t="s">
        <v>124</v>
      </c>
      <c r="B54" s="31">
        <f t="shared" si="1"/>
        <v>1943</v>
      </c>
      <c r="C54" s="31">
        <f t="shared" si="2"/>
        <v>1944</v>
      </c>
      <c r="D54" s="22">
        <v>17.018000000000001</v>
      </c>
      <c r="E54" s="22">
        <v>175.006</v>
      </c>
      <c r="F54" s="22">
        <v>61.213999999999999</v>
      </c>
      <c r="G54" s="22">
        <v>180.34</v>
      </c>
      <c r="H54" s="22">
        <v>241.80799999999999</v>
      </c>
      <c r="I54" s="22">
        <v>96.52</v>
      </c>
      <c r="J54" s="22">
        <v>135.38200000000001</v>
      </c>
      <c r="K54" s="22">
        <v>59.69</v>
      </c>
      <c r="L54" s="22">
        <v>35.56</v>
      </c>
      <c r="M54" s="22">
        <v>12.446</v>
      </c>
      <c r="N54" s="22">
        <v>1.27</v>
      </c>
      <c r="O54" s="22">
        <v>17.526</v>
      </c>
      <c r="P54" s="22">
        <f t="shared" si="13"/>
        <v>1033.78</v>
      </c>
      <c r="Q54" s="24">
        <f t="shared" si="9"/>
        <v>2478.098</v>
      </c>
      <c r="R54" s="24">
        <f t="shared" si="4"/>
        <v>433.57799999999997</v>
      </c>
      <c r="S54" s="24">
        <f t="shared" si="5"/>
        <v>253.238</v>
      </c>
      <c r="T54" s="24">
        <f t="shared" si="10"/>
        <v>1376.7963999999997</v>
      </c>
      <c r="U54" s="28" t="s">
        <v>125</v>
      </c>
      <c r="V54" s="4">
        <f t="shared" si="0"/>
        <v>-615.41321774193534</v>
      </c>
      <c r="W54" s="25">
        <f t="shared" si="12"/>
        <v>-125.03121774193531</v>
      </c>
      <c r="X54" s="25">
        <f t="shared" si="11"/>
        <v>-303.79121774193516</v>
      </c>
      <c r="Y54" s="29">
        <f t="shared" si="6"/>
        <v>890.27</v>
      </c>
      <c r="Z54" s="25">
        <f t="shared" si="7"/>
        <v>907.28800000000001</v>
      </c>
      <c r="AA54" s="26">
        <f t="shared" si="8"/>
        <v>1649.1932177419353</v>
      </c>
    </row>
    <row r="55" spans="1:27">
      <c r="A55" s="27" t="s">
        <v>126</v>
      </c>
      <c r="B55" s="20">
        <f t="shared" si="1"/>
        <v>1944</v>
      </c>
      <c r="C55" s="20">
        <f t="shared" si="2"/>
        <v>1945</v>
      </c>
      <c r="D55" s="22">
        <v>71.12</v>
      </c>
      <c r="E55" s="22">
        <v>152.4</v>
      </c>
      <c r="F55" s="22">
        <v>209.042</v>
      </c>
      <c r="G55" s="22">
        <v>111.506</v>
      </c>
      <c r="H55" s="22">
        <v>250.44399999999999</v>
      </c>
      <c r="I55" s="22">
        <v>224.79</v>
      </c>
      <c r="J55" s="22">
        <v>254.25399999999999</v>
      </c>
      <c r="K55" s="22">
        <v>103.124</v>
      </c>
      <c r="L55" s="22">
        <v>52.07</v>
      </c>
      <c r="M55" s="22">
        <v>9.9060000000000006</v>
      </c>
      <c r="N55" s="22">
        <v>16.256</v>
      </c>
      <c r="O55" s="22">
        <v>8.6359999999999992</v>
      </c>
      <c r="P55" s="22">
        <f t="shared" si="13"/>
        <v>1463.5479999999998</v>
      </c>
      <c r="Q55" s="24">
        <f t="shared" si="9"/>
        <v>2497.3279999999995</v>
      </c>
      <c r="R55" s="24">
        <f t="shared" si="4"/>
        <v>544.06799999999998</v>
      </c>
      <c r="S55" s="24">
        <f t="shared" si="5"/>
        <v>432.56200000000001</v>
      </c>
      <c r="T55" s="24">
        <f t="shared" si="10"/>
        <v>1440.7027999999998</v>
      </c>
      <c r="U55" s="28" t="s">
        <v>127</v>
      </c>
      <c r="V55" s="4">
        <f t="shared" si="0"/>
        <v>-185.64521774193554</v>
      </c>
      <c r="W55" s="25">
        <f t="shared" si="12"/>
        <v>-190.36001774193531</v>
      </c>
      <c r="X55" s="25">
        <f t="shared" si="11"/>
        <v>-345.95521774193531</v>
      </c>
      <c r="Y55" s="29">
        <f t="shared" si="6"/>
        <v>1202.4359999999999</v>
      </c>
      <c r="Z55" s="25">
        <f t="shared" si="7"/>
        <v>1273.5559999999998</v>
      </c>
      <c r="AA55" s="26">
        <f t="shared" si="8"/>
        <v>1649.1932177419353</v>
      </c>
    </row>
    <row r="56" spans="1:27">
      <c r="A56" s="27" t="s">
        <v>128</v>
      </c>
      <c r="B56" s="20">
        <f t="shared" si="1"/>
        <v>1945</v>
      </c>
      <c r="C56" s="20">
        <f t="shared" si="2"/>
        <v>1946</v>
      </c>
      <c r="D56" s="22">
        <v>73.914000000000001</v>
      </c>
      <c r="E56" s="22">
        <v>154.94</v>
      </c>
      <c r="F56" s="22">
        <v>308.35599999999999</v>
      </c>
      <c r="G56" s="22">
        <v>211.58199999999999</v>
      </c>
      <c r="H56" s="22">
        <v>306.57799999999997</v>
      </c>
      <c r="I56" s="22">
        <v>210.82</v>
      </c>
      <c r="J56" s="22">
        <v>176.02199999999999</v>
      </c>
      <c r="K56" s="22">
        <v>130.81</v>
      </c>
      <c r="L56" s="22">
        <v>15.747999999999999</v>
      </c>
      <c r="M56" s="22">
        <v>87.63</v>
      </c>
      <c r="N56" s="22">
        <v>12.446</v>
      </c>
      <c r="O56" s="22">
        <v>5.5880000000000001</v>
      </c>
      <c r="P56" s="22">
        <f t="shared" si="13"/>
        <v>1694.4339999999995</v>
      </c>
      <c r="Q56" s="24">
        <f t="shared" si="9"/>
        <v>3157.9819999999991</v>
      </c>
      <c r="R56" s="24">
        <f t="shared" si="4"/>
        <v>748.79200000000003</v>
      </c>
      <c r="S56" s="24">
        <f t="shared" si="5"/>
        <v>537.21</v>
      </c>
      <c r="T56" s="24">
        <f t="shared" si="10"/>
        <v>1491.8435999999997</v>
      </c>
      <c r="U56" s="28" t="s">
        <v>129</v>
      </c>
      <c r="V56" s="4">
        <f t="shared" si="0"/>
        <v>45.240782258064201</v>
      </c>
      <c r="W56" s="25">
        <f t="shared" si="12"/>
        <v>-159.42281774193538</v>
      </c>
      <c r="X56" s="25">
        <f t="shared" si="11"/>
        <v>-272.39681774193548</v>
      </c>
      <c r="Y56" s="29">
        <f t="shared" si="6"/>
        <v>1368.2979999999998</v>
      </c>
      <c r="Z56" s="25">
        <f t="shared" si="7"/>
        <v>1442.2119999999998</v>
      </c>
      <c r="AA56" s="26">
        <f t="shared" si="8"/>
        <v>1649.1932177419353</v>
      </c>
    </row>
    <row r="57" spans="1:27">
      <c r="A57" s="27" t="s">
        <v>130</v>
      </c>
      <c r="B57" s="20">
        <f t="shared" si="1"/>
        <v>1946</v>
      </c>
      <c r="C57" s="20">
        <f t="shared" si="2"/>
        <v>1947</v>
      </c>
      <c r="D57" s="22">
        <v>26.161999999999999</v>
      </c>
      <c r="E57" s="22">
        <v>110.998</v>
      </c>
      <c r="F57" s="22">
        <v>169.16399999999999</v>
      </c>
      <c r="G57" s="22">
        <v>290.322</v>
      </c>
      <c r="H57" s="22">
        <v>443.738</v>
      </c>
      <c r="I57" s="22">
        <v>212.59800000000001</v>
      </c>
      <c r="J57" s="22">
        <v>71.882000000000005</v>
      </c>
      <c r="K57" s="22">
        <v>132.334</v>
      </c>
      <c r="L57" s="22">
        <v>12.954000000000001</v>
      </c>
      <c r="M57" s="22">
        <v>57.404000000000003</v>
      </c>
      <c r="N57" s="22">
        <v>32.512</v>
      </c>
      <c r="O57" s="22">
        <v>7.3659999999999997</v>
      </c>
      <c r="P57" s="22">
        <f t="shared" si="13"/>
        <v>1567.434</v>
      </c>
      <c r="Q57" s="24">
        <f t="shared" si="9"/>
        <v>3261.8679999999995</v>
      </c>
      <c r="R57" s="24">
        <f t="shared" si="4"/>
        <v>596.64599999999996</v>
      </c>
      <c r="S57" s="24">
        <f t="shared" si="5"/>
        <v>306.32399999999996</v>
      </c>
      <c r="T57" s="24">
        <f t="shared" si="10"/>
        <v>1606.5767999999998</v>
      </c>
      <c r="U57" s="28" t="s">
        <v>131</v>
      </c>
      <c r="V57" s="4">
        <f t="shared" si="0"/>
        <v>-81.759217741935345</v>
      </c>
      <c r="W57" s="25">
        <f t="shared" si="12"/>
        <v>-165.59721774193537</v>
      </c>
      <c r="X57" s="25">
        <f t="shared" si="11"/>
        <v>-208.49041774193546</v>
      </c>
      <c r="Y57" s="29">
        <f t="shared" si="6"/>
        <v>1298.702</v>
      </c>
      <c r="Z57" s="25">
        <f t="shared" si="7"/>
        <v>1324.864</v>
      </c>
      <c r="AA57" s="26">
        <f t="shared" si="8"/>
        <v>1649.1932177419353</v>
      </c>
    </row>
    <row r="58" spans="1:27">
      <c r="A58" s="27" t="s">
        <v>132</v>
      </c>
      <c r="B58" s="20">
        <f t="shared" si="1"/>
        <v>1947</v>
      </c>
      <c r="C58" s="20">
        <f t="shared" si="2"/>
        <v>1948</v>
      </c>
      <c r="D58" s="22">
        <v>31.242000000000001</v>
      </c>
      <c r="E58" s="22">
        <v>323.34199999999998</v>
      </c>
      <c r="F58" s="22">
        <v>63.246000000000002</v>
      </c>
      <c r="G58" s="22">
        <v>342.13799999999998</v>
      </c>
      <c r="H58" s="22">
        <v>150.36799999999999</v>
      </c>
      <c r="I58" s="22">
        <v>341.37599999999998</v>
      </c>
      <c r="J58" s="22">
        <v>164.846</v>
      </c>
      <c r="K58" s="22">
        <v>43.942</v>
      </c>
      <c r="L58" s="22">
        <v>115.57</v>
      </c>
      <c r="M58" s="22">
        <v>34.29</v>
      </c>
      <c r="N58" s="22">
        <v>39.624000000000002</v>
      </c>
      <c r="O58" s="22">
        <v>50.037999999999997</v>
      </c>
      <c r="P58" s="22">
        <f t="shared" si="13"/>
        <v>1700.0219999999999</v>
      </c>
      <c r="Q58" s="24">
        <f t="shared" si="9"/>
        <v>3267.4560000000001</v>
      </c>
      <c r="R58" s="24">
        <f t="shared" si="4"/>
        <v>759.96799999999996</v>
      </c>
      <c r="S58" s="24">
        <f t="shared" si="5"/>
        <v>417.83</v>
      </c>
      <c r="T58" s="24">
        <f t="shared" si="10"/>
        <v>1768.9843999999998</v>
      </c>
      <c r="U58" s="28" t="s">
        <v>133</v>
      </c>
      <c r="V58" s="4">
        <f t="shared" si="0"/>
        <v>50.828782258064621</v>
      </c>
      <c r="W58" s="25">
        <f t="shared" si="12"/>
        <v>-171.97261774193535</v>
      </c>
      <c r="X58" s="25">
        <f t="shared" si="11"/>
        <v>-157.34961774193548</v>
      </c>
      <c r="Y58" s="29">
        <f t="shared" si="6"/>
        <v>1385.3159999999998</v>
      </c>
      <c r="Z58" s="25">
        <f t="shared" si="7"/>
        <v>1416.558</v>
      </c>
      <c r="AA58" s="26">
        <f t="shared" si="8"/>
        <v>1649.1932177419353</v>
      </c>
    </row>
    <row r="59" spans="1:27">
      <c r="A59" s="27" t="s">
        <v>134</v>
      </c>
      <c r="B59" s="20">
        <f t="shared" si="1"/>
        <v>1948</v>
      </c>
      <c r="C59" s="20">
        <f t="shared" si="2"/>
        <v>1949</v>
      </c>
      <c r="D59" s="22">
        <v>91.9</v>
      </c>
      <c r="E59" s="22">
        <v>97.028000000000006</v>
      </c>
      <c r="F59" s="22">
        <v>423.6</v>
      </c>
      <c r="G59" s="22">
        <v>305.30799999999999</v>
      </c>
      <c r="H59" s="22">
        <v>40.893999999999998</v>
      </c>
      <c r="I59" s="22">
        <v>364.49</v>
      </c>
      <c r="J59" s="22">
        <v>92.456000000000003</v>
      </c>
      <c r="K59" s="22">
        <v>74.676000000000002</v>
      </c>
      <c r="L59" s="22">
        <v>35.56</v>
      </c>
      <c r="M59" s="22">
        <v>29.718</v>
      </c>
      <c r="N59" s="22">
        <v>25.908000000000001</v>
      </c>
      <c r="O59" s="22">
        <v>25.908000000000001</v>
      </c>
      <c r="P59" s="22">
        <f t="shared" si="13"/>
        <v>1607.4459999999997</v>
      </c>
      <c r="Q59" s="24">
        <f t="shared" si="9"/>
        <v>3307.4679999999998</v>
      </c>
      <c r="R59" s="24">
        <f t="shared" si="4"/>
        <v>917.83600000000001</v>
      </c>
      <c r="S59" s="24">
        <f t="shared" si="5"/>
        <v>612.52800000000002</v>
      </c>
      <c r="T59" s="24">
        <f t="shared" si="10"/>
        <v>1836.4468000000002</v>
      </c>
      <c r="U59" s="28" t="s">
        <v>135</v>
      </c>
      <c r="V59" s="4">
        <f t="shared" si="0"/>
        <v>-41.747217741935629</v>
      </c>
      <c r="W59" s="25">
        <f t="shared" si="12"/>
        <v>-173.20381774193535</v>
      </c>
      <c r="X59" s="25">
        <f t="shared" si="11"/>
        <v>-42.616417741935535</v>
      </c>
      <c r="Y59" s="29">
        <f t="shared" si="6"/>
        <v>1323.7760000000001</v>
      </c>
      <c r="Z59" s="25">
        <f t="shared" si="7"/>
        <v>1415.6759999999999</v>
      </c>
      <c r="AA59" s="26">
        <f t="shared" si="8"/>
        <v>1649.1932177419353</v>
      </c>
    </row>
    <row r="60" spans="1:27">
      <c r="A60" s="27" t="s">
        <v>136</v>
      </c>
      <c r="B60" s="20">
        <f t="shared" si="1"/>
        <v>1949</v>
      </c>
      <c r="C60" s="20">
        <f t="shared" si="2"/>
        <v>1950</v>
      </c>
      <c r="D60" s="22">
        <v>51.561999999999998</v>
      </c>
      <c r="E60" s="22">
        <v>143.51</v>
      </c>
      <c r="F60" s="22">
        <v>456.43799999999999</v>
      </c>
      <c r="G60" s="22">
        <v>426.72</v>
      </c>
      <c r="H60" s="22">
        <v>301.49799999999999</v>
      </c>
      <c r="I60" s="22">
        <v>297.43400000000003</v>
      </c>
      <c r="J60" s="22">
        <v>331.72399999999999</v>
      </c>
      <c r="K60" s="22">
        <v>120.396</v>
      </c>
      <c r="L60" s="22">
        <v>36.576000000000001</v>
      </c>
      <c r="M60" s="22">
        <v>8.1280000000000001</v>
      </c>
      <c r="N60" s="22">
        <v>40.64</v>
      </c>
      <c r="O60" s="22">
        <v>60.96</v>
      </c>
      <c r="P60" s="22">
        <f t="shared" si="13"/>
        <v>2275.5860000000002</v>
      </c>
      <c r="Q60" s="24">
        <f t="shared" si="9"/>
        <v>3883.0320000000002</v>
      </c>
      <c r="R60" s="24">
        <f t="shared" si="4"/>
        <v>1078.23</v>
      </c>
      <c r="S60" s="24">
        <f>SUM(D60:F60)</f>
        <v>651.51</v>
      </c>
      <c r="T60" s="24">
        <f t="shared" si="10"/>
        <v>1852.5503999999996</v>
      </c>
      <c r="U60" s="28" t="s">
        <v>137</v>
      </c>
      <c r="V60" s="4">
        <f t="shared" si="0"/>
        <v>626.39278225806493</v>
      </c>
      <c r="W60" s="25">
        <f t="shared" si="12"/>
        <v>-113.08201774193537</v>
      </c>
      <c r="X60" s="25">
        <f t="shared" si="11"/>
        <v>119.79118225806455</v>
      </c>
      <c r="Y60" s="29">
        <f t="shared" si="6"/>
        <v>1957.3240000000001</v>
      </c>
      <c r="Z60" s="25">
        <f t="shared" si="7"/>
        <v>2008.886</v>
      </c>
      <c r="AA60" s="26">
        <f t="shared" si="8"/>
        <v>1649.1932177419353</v>
      </c>
    </row>
    <row r="61" spans="1:27">
      <c r="A61" s="27" t="s">
        <v>138</v>
      </c>
      <c r="B61" s="20">
        <f t="shared" si="1"/>
        <v>1950</v>
      </c>
      <c r="C61" s="20">
        <f t="shared" si="2"/>
        <v>1951</v>
      </c>
      <c r="D61" s="22">
        <v>27.178000000000001</v>
      </c>
      <c r="E61" s="22">
        <v>271.27199999999999</v>
      </c>
      <c r="F61" s="22">
        <v>256.286</v>
      </c>
      <c r="G61" s="22">
        <v>298.95800000000003</v>
      </c>
      <c r="H61" s="22">
        <v>494.03</v>
      </c>
      <c r="I61" s="22">
        <v>369.57</v>
      </c>
      <c r="J61" s="22">
        <v>208.02600000000001</v>
      </c>
      <c r="K61" s="22">
        <v>20.32</v>
      </c>
      <c r="L61" s="22">
        <v>50.037999999999997</v>
      </c>
      <c r="M61" s="22">
        <v>12.954000000000001</v>
      </c>
      <c r="N61" s="22">
        <v>1.524</v>
      </c>
      <c r="O61" s="22">
        <v>21.59</v>
      </c>
      <c r="P61" s="22">
        <f t="shared" si="13"/>
        <v>2031.7459999999996</v>
      </c>
      <c r="Q61" s="24">
        <f t="shared" si="9"/>
        <v>4307.3320000000003</v>
      </c>
      <c r="R61" s="24">
        <f t="shared" si="4"/>
        <v>853.69399999999996</v>
      </c>
      <c r="S61" s="24">
        <f t="shared" ref="S61:S123" si="14">SUM(D61:F61)</f>
        <v>554.73599999999999</v>
      </c>
      <c r="T61" s="24">
        <f t="shared" si="10"/>
        <v>1829.4872</v>
      </c>
      <c r="U61" s="28" t="s">
        <v>139</v>
      </c>
      <c r="V61" s="4">
        <f t="shared" si="0"/>
        <v>382.55278225806433</v>
      </c>
      <c r="W61" s="25">
        <f t="shared" si="12"/>
        <v>-42.571617741935441</v>
      </c>
      <c r="X61" s="25">
        <f t="shared" si="11"/>
        <v>187.25358225806457</v>
      </c>
      <c r="Y61" s="29">
        <f t="shared" si="6"/>
        <v>1898.1420000000001</v>
      </c>
      <c r="Z61" s="25">
        <f t="shared" si="7"/>
        <v>1925.32</v>
      </c>
      <c r="AA61" s="26">
        <f t="shared" si="8"/>
        <v>1649.1932177419353</v>
      </c>
    </row>
    <row r="62" spans="1:27">
      <c r="A62" s="27" t="s">
        <v>140</v>
      </c>
      <c r="B62" s="20">
        <f t="shared" si="1"/>
        <v>1951</v>
      </c>
      <c r="C62" s="20">
        <f t="shared" si="2"/>
        <v>1952</v>
      </c>
      <c r="D62" s="22">
        <v>93.725999999999999</v>
      </c>
      <c r="E62" s="22">
        <v>212.59800000000001</v>
      </c>
      <c r="F62" s="22">
        <v>232.41</v>
      </c>
      <c r="G62" s="22">
        <v>266.7</v>
      </c>
      <c r="H62" s="22">
        <v>342.392</v>
      </c>
      <c r="I62" s="22">
        <v>197.10400000000001</v>
      </c>
      <c r="J62" s="22">
        <v>99.06</v>
      </c>
      <c r="K62" s="22">
        <v>74.930000000000007</v>
      </c>
      <c r="L62" s="22">
        <v>25.146000000000001</v>
      </c>
      <c r="M62" s="22">
        <v>64.516000000000005</v>
      </c>
      <c r="N62" s="22">
        <v>11.683999999999999</v>
      </c>
      <c r="O62" s="22">
        <v>27.686</v>
      </c>
      <c r="P62" s="22">
        <f t="shared" si="13"/>
        <v>1647.952</v>
      </c>
      <c r="Q62" s="24">
        <f t="shared" si="9"/>
        <v>3679.6979999999994</v>
      </c>
      <c r="R62" s="24">
        <f t="shared" si="4"/>
        <v>805.43399999999997</v>
      </c>
      <c r="S62" s="24">
        <f t="shared" si="14"/>
        <v>538.73400000000004</v>
      </c>
      <c r="T62" s="24">
        <f t="shared" si="10"/>
        <v>1931.1432</v>
      </c>
      <c r="U62" s="28" t="s">
        <v>141</v>
      </c>
      <c r="V62" s="4">
        <f t="shared" si="0"/>
        <v>-1.2412177419353156</v>
      </c>
      <c r="W62" s="25">
        <f t="shared" si="12"/>
        <v>-2.5666177419354428</v>
      </c>
      <c r="X62" s="25">
        <f t="shared" si="11"/>
        <v>203.3571822580646</v>
      </c>
      <c r="Y62" s="29">
        <f t="shared" si="6"/>
        <v>1350.2640000000001</v>
      </c>
      <c r="Z62" s="25">
        <f t="shared" si="7"/>
        <v>1443.99</v>
      </c>
      <c r="AA62" s="26">
        <f t="shared" si="8"/>
        <v>1649.1932177419353</v>
      </c>
    </row>
    <row r="63" spans="1:27">
      <c r="A63" s="27" t="s">
        <v>142</v>
      </c>
      <c r="B63" s="20">
        <f t="shared" si="1"/>
        <v>1952</v>
      </c>
      <c r="C63" s="20">
        <f t="shared" si="2"/>
        <v>1953</v>
      </c>
      <c r="D63" s="22">
        <v>14.224</v>
      </c>
      <c r="E63" s="22">
        <v>49.783999999999999</v>
      </c>
      <c r="F63" s="22">
        <v>89.662000000000006</v>
      </c>
      <c r="G63" s="22">
        <v>309.62599999999998</v>
      </c>
      <c r="H63" s="22">
        <v>696.46799999999996</v>
      </c>
      <c r="I63" s="22">
        <v>159.512</v>
      </c>
      <c r="J63" s="22">
        <v>126.492</v>
      </c>
      <c r="K63" s="22">
        <v>46.99</v>
      </c>
      <c r="L63" s="22">
        <v>26.67</v>
      </c>
      <c r="M63" s="22">
        <v>28.448</v>
      </c>
      <c r="N63" s="22">
        <v>24.384</v>
      </c>
      <c r="O63" s="22">
        <v>12.446</v>
      </c>
      <c r="P63" s="22">
        <f t="shared" si="13"/>
        <v>1584.7059999999999</v>
      </c>
      <c r="Q63" s="24">
        <f t="shared" si="9"/>
        <v>3232.6579999999999</v>
      </c>
      <c r="R63" s="24">
        <f t="shared" si="4"/>
        <v>463.29599999999999</v>
      </c>
      <c r="S63" s="24">
        <f t="shared" si="14"/>
        <v>153.67000000000002</v>
      </c>
      <c r="T63" s="24">
        <f t="shared" si="10"/>
        <v>1819.3323999999998</v>
      </c>
      <c r="U63" s="28" t="s">
        <v>143</v>
      </c>
      <c r="V63" s="4">
        <f t="shared" si="0"/>
        <v>-64.48721774193541</v>
      </c>
      <c r="W63" s="25">
        <f t="shared" si="12"/>
        <v>11.472182258064549</v>
      </c>
      <c r="X63" s="25">
        <f t="shared" si="11"/>
        <v>180.29398225806457</v>
      </c>
      <c r="Y63" s="29">
        <f t="shared" si="6"/>
        <v>1431.5439999999999</v>
      </c>
      <c r="Z63" s="25">
        <f t="shared" si="7"/>
        <v>1445.7679999999998</v>
      </c>
      <c r="AA63" s="26">
        <f t="shared" si="8"/>
        <v>1649.1932177419353</v>
      </c>
    </row>
    <row r="64" spans="1:27">
      <c r="A64" s="27" t="s">
        <v>144</v>
      </c>
      <c r="B64" s="20">
        <f t="shared" si="1"/>
        <v>1953</v>
      </c>
      <c r="C64" s="20">
        <f t="shared" si="2"/>
        <v>1954</v>
      </c>
      <c r="D64" s="22">
        <v>167.13200000000001</v>
      </c>
      <c r="E64" s="22">
        <v>149.09800000000001</v>
      </c>
      <c r="F64" s="22">
        <v>283.20999999999998</v>
      </c>
      <c r="G64" s="22">
        <v>389.89</v>
      </c>
      <c r="H64" s="22">
        <v>451.86599999999999</v>
      </c>
      <c r="I64" s="22">
        <v>371</v>
      </c>
      <c r="J64" s="22">
        <v>63.753999999999998</v>
      </c>
      <c r="K64" s="22">
        <v>110.998</v>
      </c>
      <c r="L64" s="22">
        <v>17.018000000000001</v>
      </c>
      <c r="M64" s="22">
        <v>45.72</v>
      </c>
      <c r="N64" s="22">
        <v>28.956</v>
      </c>
      <c r="O64" s="22">
        <v>37.084000000000003</v>
      </c>
      <c r="P64" s="22">
        <f t="shared" si="13"/>
        <v>2115.7259999999997</v>
      </c>
      <c r="Q64" s="24">
        <f t="shared" si="9"/>
        <v>3700.4319999999998</v>
      </c>
      <c r="R64" s="24">
        <f t="shared" si="4"/>
        <v>989.33</v>
      </c>
      <c r="S64" s="24">
        <f t="shared" si="14"/>
        <v>599.44000000000005</v>
      </c>
      <c r="T64" s="24">
        <f t="shared" si="10"/>
        <v>1768.0751999999998</v>
      </c>
      <c r="U64" s="28" t="s">
        <v>145</v>
      </c>
      <c r="V64" s="4">
        <f t="shared" si="0"/>
        <v>466.53278225806434</v>
      </c>
      <c r="W64" s="25">
        <f t="shared" si="12"/>
        <v>119.66678225806452</v>
      </c>
      <c r="X64" s="25">
        <f t="shared" si="11"/>
        <v>281.94998225806455</v>
      </c>
      <c r="Y64" s="29">
        <f t="shared" si="6"/>
        <v>1708.8179999999998</v>
      </c>
      <c r="Z64" s="25">
        <f t="shared" si="7"/>
        <v>1875.9499999999998</v>
      </c>
      <c r="AA64" s="26">
        <f t="shared" si="8"/>
        <v>1649.1932177419353</v>
      </c>
    </row>
    <row r="65" spans="1:27">
      <c r="A65" s="27" t="s">
        <v>146</v>
      </c>
      <c r="B65" s="20">
        <f t="shared" si="1"/>
        <v>1954</v>
      </c>
      <c r="C65" s="20">
        <f t="shared" si="2"/>
        <v>1955</v>
      </c>
      <c r="D65" s="22">
        <v>32.512</v>
      </c>
      <c r="E65" s="22">
        <v>126.238</v>
      </c>
      <c r="F65" s="22">
        <v>486.41</v>
      </c>
      <c r="G65" s="22">
        <v>268.47800000000001</v>
      </c>
      <c r="H65" s="22">
        <v>113.792</v>
      </c>
      <c r="I65" s="22">
        <v>177.8</v>
      </c>
      <c r="J65" s="22">
        <v>219.964</v>
      </c>
      <c r="K65" s="22">
        <v>162.56</v>
      </c>
      <c r="L65" s="22">
        <v>26.416</v>
      </c>
      <c r="M65" s="22">
        <v>58.165999999999997</v>
      </c>
      <c r="N65" s="22">
        <v>44.195999999999998</v>
      </c>
      <c r="O65" s="22">
        <v>0</v>
      </c>
      <c r="P65" s="22">
        <f t="shared" si="13"/>
        <v>1716.5319999999997</v>
      </c>
      <c r="Q65" s="24">
        <f>P64+P65</f>
        <v>3832.2579999999994</v>
      </c>
      <c r="R65" s="24">
        <f t="shared" si="4"/>
        <v>913.63800000000015</v>
      </c>
      <c r="S65" s="24">
        <f t="shared" si="14"/>
        <v>645.16000000000008</v>
      </c>
      <c r="T65" s="24">
        <f t="shared" si="10"/>
        <v>1810.798</v>
      </c>
      <c r="U65" s="28" t="s">
        <v>147</v>
      </c>
      <c r="V65" s="4">
        <f t="shared" si="0"/>
        <v>67.338782258064384</v>
      </c>
      <c r="W65" s="25">
        <f t="shared" si="12"/>
        <v>144.96518225806452</v>
      </c>
      <c r="X65" s="25">
        <f t="shared" si="11"/>
        <v>170.13918225806447</v>
      </c>
      <c r="Y65" s="29">
        <f t="shared" si="6"/>
        <v>1392.682</v>
      </c>
      <c r="Z65" s="25">
        <f t="shared" si="7"/>
        <v>1425.194</v>
      </c>
      <c r="AA65" s="26">
        <f t="shared" si="8"/>
        <v>1649.1932177419353</v>
      </c>
    </row>
    <row r="66" spans="1:27">
      <c r="A66" s="27" t="s">
        <v>148</v>
      </c>
      <c r="B66" s="20">
        <f t="shared" si="1"/>
        <v>1955</v>
      </c>
      <c r="C66" s="20">
        <f t="shared" si="2"/>
        <v>1956</v>
      </c>
      <c r="D66" s="22">
        <v>17.526</v>
      </c>
      <c r="E66" s="22">
        <v>254.25399999999999</v>
      </c>
      <c r="F66" s="22">
        <v>452.12</v>
      </c>
      <c r="G66" s="22">
        <v>281.43200000000002</v>
      </c>
      <c r="H66" s="22">
        <v>177.292</v>
      </c>
      <c r="I66" s="22">
        <v>145.28800000000001</v>
      </c>
      <c r="J66" s="22">
        <v>292.608</v>
      </c>
      <c r="K66" s="22">
        <v>7.8739999999999997</v>
      </c>
      <c r="L66" s="22">
        <v>6.35</v>
      </c>
      <c r="M66" s="22">
        <v>92.456000000000003</v>
      </c>
      <c r="N66" s="22">
        <v>9.6519999999999992</v>
      </c>
      <c r="O66" s="22">
        <v>38.607999999999997</v>
      </c>
      <c r="P66" s="22">
        <f t="shared" si="13"/>
        <v>1775.4599999999998</v>
      </c>
      <c r="Q66" s="24">
        <f t="shared" si="9"/>
        <v>3491.9919999999993</v>
      </c>
      <c r="R66" s="24">
        <f t="shared" si="4"/>
        <v>1005.332</v>
      </c>
      <c r="S66" s="24">
        <f t="shared" si="14"/>
        <v>723.9</v>
      </c>
      <c r="T66" s="24">
        <f t="shared" si="10"/>
        <v>1795.7103999999999</v>
      </c>
      <c r="U66" s="28" t="s">
        <v>149</v>
      </c>
      <c r="V66" s="4">
        <f t="shared" si="0"/>
        <v>126.2667822580645</v>
      </c>
      <c r="W66" s="25">
        <f t="shared" si="12"/>
        <v>153.06778225806454</v>
      </c>
      <c r="X66" s="25">
        <f t="shared" si="11"/>
        <v>118.8819822580645</v>
      </c>
      <c r="Y66" s="29">
        <f t="shared" si="6"/>
        <v>1602.9939999999999</v>
      </c>
      <c r="Z66" s="25">
        <f t="shared" si="7"/>
        <v>1620.52</v>
      </c>
      <c r="AA66" s="26">
        <f t="shared" si="8"/>
        <v>1649.1932177419353</v>
      </c>
    </row>
    <row r="67" spans="1:27">
      <c r="A67" s="27" t="s">
        <v>150</v>
      </c>
      <c r="B67" s="20">
        <f t="shared" si="1"/>
        <v>1956</v>
      </c>
      <c r="C67" s="20">
        <f t="shared" si="2"/>
        <v>1957</v>
      </c>
      <c r="D67" s="22">
        <v>159.76599999999999</v>
      </c>
      <c r="E67" s="22">
        <v>317.5</v>
      </c>
      <c r="F67" s="22">
        <v>110.998</v>
      </c>
      <c r="G67" s="22">
        <v>459.23200000000003</v>
      </c>
      <c r="H67" s="22">
        <v>130.30199999999999</v>
      </c>
      <c r="I67" s="22">
        <v>242.06200000000001</v>
      </c>
      <c r="J67" s="22">
        <v>177.54599999999999</v>
      </c>
      <c r="K67" s="22">
        <v>94.488</v>
      </c>
      <c r="L67" s="22">
        <v>26.923999999999999</v>
      </c>
      <c r="M67" s="22">
        <v>39.624000000000002</v>
      </c>
      <c r="N67" s="22">
        <v>64.262</v>
      </c>
      <c r="O67" s="22">
        <v>38.862000000000002</v>
      </c>
      <c r="P67" s="22">
        <f t="shared" si="13"/>
        <v>1861.5660000000003</v>
      </c>
      <c r="Q67" s="24">
        <f t="shared" si="9"/>
        <v>3637.0259999999998</v>
      </c>
      <c r="R67" s="24">
        <f t="shared" si="4"/>
        <v>1047.4960000000001</v>
      </c>
      <c r="S67" s="24">
        <f t="shared" si="14"/>
        <v>588.26400000000001</v>
      </c>
      <c r="T67" s="24">
        <f t="shared" si="10"/>
        <v>1751.5839999999996</v>
      </c>
      <c r="U67" s="28" t="s">
        <v>151</v>
      </c>
      <c r="V67" s="4">
        <f t="shared" si="0"/>
        <v>212.37278225806494</v>
      </c>
      <c r="W67" s="25">
        <f t="shared" si="12"/>
        <v>182.48098225806456</v>
      </c>
      <c r="X67" s="25">
        <f t="shared" si="11"/>
        <v>161.60478225806455</v>
      </c>
      <c r="Y67" s="29">
        <f t="shared" si="6"/>
        <v>1437.64</v>
      </c>
      <c r="Z67" s="25">
        <f t="shared" si="7"/>
        <v>1597.4060000000002</v>
      </c>
      <c r="AA67" s="26">
        <f t="shared" si="8"/>
        <v>1649.1932177419353</v>
      </c>
    </row>
    <row r="68" spans="1:27">
      <c r="A68" s="27" t="s">
        <v>152</v>
      </c>
      <c r="B68" s="20">
        <f t="shared" si="1"/>
        <v>1957</v>
      </c>
      <c r="C68" s="20">
        <f t="shared" si="2"/>
        <v>1958</v>
      </c>
      <c r="D68" s="22">
        <v>18.795999999999999</v>
      </c>
      <c r="E68" s="22">
        <v>121.158</v>
      </c>
      <c r="F68" s="22">
        <v>92.963999999999999</v>
      </c>
      <c r="G68" s="22">
        <v>392.43</v>
      </c>
      <c r="H68" s="22">
        <v>318.77</v>
      </c>
      <c r="I68" s="22">
        <v>227.83799999999999</v>
      </c>
      <c r="J68" s="22">
        <v>65.278000000000006</v>
      </c>
      <c r="K68" s="22">
        <v>166.37</v>
      </c>
      <c r="L68" s="22">
        <v>54.863999999999997</v>
      </c>
      <c r="M68" s="22">
        <v>34.29</v>
      </c>
      <c r="N68" s="22">
        <v>0</v>
      </c>
      <c r="O68" s="22">
        <v>16.510000000000002</v>
      </c>
      <c r="P68" s="22">
        <f t="shared" si="13"/>
        <v>1509.2679999999998</v>
      </c>
      <c r="Q68" s="24">
        <f t="shared" si="9"/>
        <v>3370.8339999999998</v>
      </c>
      <c r="R68" s="24">
        <f t="shared" si="4"/>
        <v>625.34799999999996</v>
      </c>
      <c r="S68" s="24">
        <f t="shared" si="14"/>
        <v>232.91800000000001</v>
      </c>
      <c r="T68" s="24">
        <f t="shared" si="10"/>
        <v>1762.8648000000001</v>
      </c>
      <c r="U68" s="28" t="s">
        <v>153</v>
      </c>
      <c r="V68" s="4">
        <f t="shared" si="0"/>
        <v>-139.92521774193551</v>
      </c>
      <c r="W68" s="25">
        <f t="shared" si="12"/>
        <v>163.40558225806456</v>
      </c>
      <c r="X68" s="25">
        <f t="shared" si="11"/>
        <v>146.51718225806454</v>
      </c>
      <c r="Y68" s="29">
        <f t="shared" si="6"/>
        <v>1218.4380000000001</v>
      </c>
      <c r="Z68" s="25">
        <f t="shared" si="7"/>
        <v>1237.2339999999999</v>
      </c>
      <c r="AA68" s="26">
        <f t="shared" si="8"/>
        <v>1649.1932177419353</v>
      </c>
    </row>
    <row r="69" spans="1:27">
      <c r="A69" s="27" t="s">
        <v>154</v>
      </c>
      <c r="B69" s="20">
        <f t="shared" si="1"/>
        <v>1958</v>
      </c>
      <c r="C69" s="20">
        <f t="shared" si="2"/>
        <v>1959</v>
      </c>
      <c r="D69" s="22">
        <v>84.073999999999998</v>
      </c>
      <c r="E69" s="22">
        <v>134.36600000000001</v>
      </c>
      <c r="F69" s="22">
        <v>318.51600000000002</v>
      </c>
      <c r="G69" s="22">
        <v>323.85000000000002</v>
      </c>
      <c r="H69" s="22">
        <v>282.44799999999998</v>
      </c>
      <c r="I69" s="22">
        <v>142.74799999999999</v>
      </c>
      <c r="J69" s="22">
        <v>218.44</v>
      </c>
      <c r="K69" s="22">
        <v>272.28800000000001</v>
      </c>
      <c r="L69" s="22">
        <v>42.926000000000002</v>
      </c>
      <c r="M69" s="22">
        <v>51.308</v>
      </c>
      <c r="N69" s="22">
        <v>11.43</v>
      </c>
      <c r="O69" s="22">
        <v>12.7</v>
      </c>
      <c r="P69" s="22">
        <f t="shared" si="13"/>
        <v>1895.0940000000001</v>
      </c>
      <c r="Q69" s="24">
        <f t="shared" si="9"/>
        <v>3404.3620000000001</v>
      </c>
      <c r="R69" s="24">
        <f t="shared" si="4"/>
        <v>860.80600000000004</v>
      </c>
      <c r="S69" s="24">
        <f t="shared" si="14"/>
        <v>536.95600000000002</v>
      </c>
      <c r="T69" s="24">
        <f t="shared" si="10"/>
        <v>1822.25</v>
      </c>
      <c r="U69" s="28" t="s">
        <v>155</v>
      </c>
      <c r="V69" s="4">
        <f t="shared" si="0"/>
        <v>245.90078225806474</v>
      </c>
      <c r="W69" s="25">
        <f t="shared" si="12"/>
        <v>192.17038225806459</v>
      </c>
      <c r="X69" s="25">
        <f t="shared" si="11"/>
        <v>102.3907822580646</v>
      </c>
      <c r="Y69" s="29">
        <f t="shared" si="6"/>
        <v>1420.3680000000002</v>
      </c>
      <c r="Z69" s="25">
        <f t="shared" si="7"/>
        <v>1504.442</v>
      </c>
      <c r="AA69" s="26">
        <f t="shared" si="8"/>
        <v>1649.1932177419353</v>
      </c>
    </row>
    <row r="70" spans="1:27">
      <c r="A70" s="27" t="s">
        <v>156</v>
      </c>
      <c r="B70" s="20">
        <f t="shared" si="1"/>
        <v>1959</v>
      </c>
      <c r="C70" s="20">
        <f t="shared" si="2"/>
        <v>1960</v>
      </c>
      <c r="D70" s="22">
        <v>163.57599999999999</v>
      </c>
      <c r="E70" s="22">
        <v>126</v>
      </c>
      <c r="F70" s="22">
        <v>277.62200000000001</v>
      </c>
      <c r="G70" s="22">
        <v>251.20599999999999</v>
      </c>
      <c r="H70" s="22">
        <v>215.9</v>
      </c>
      <c r="I70" s="22">
        <v>221.23400000000001</v>
      </c>
      <c r="J70" s="22">
        <v>243.33199999999999</v>
      </c>
      <c r="K70" s="22">
        <v>156.71799999999999</v>
      </c>
      <c r="L70" s="22">
        <v>62.484000000000002</v>
      </c>
      <c r="M70" s="22">
        <v>8.3819999999999997</v>
      </c>
      <c r="N70" s="22">
        <v>0.50800000000000001</v>
      </c>
      <c r="O70" s="22">
        <v>45.973999999999997</v>
      </c>
      <c r="P70" s="22">
        <f t="shared" si="13"/>
        <v>1772.9359999999999</v>
      </c>
      <c r="Q70" s="24">
        <f t="shared" si="9"/>
        <v>3668.0299999999997</v>
      </c>
      <c r="R70" s="24">
        <f t="shared" si="4"/>
        <v>818.40400000000011</v>
      </c>
      <c r="S70" s="24">
        <f t="shared" si="14"/>
        <v>567.19800000000009</v>
      </c>
      <c r="T70" s="24">
        <f t="shared" si="10"/>
        <v>1759.6804</v>
      </c>
      <c r="U70" s="28" t="s">
        <v>157</v>
      </c>
      <c r="V70" s="4">
        <f t="shared" ref="V70:V129" si="15">P70-P$132</f>
        <v>123.74278225806461</v>
      </c>
      <c r="W70" s="25">
        <f t="shared" si="12"/>
        <v>141.90538225806455</v>
      </c>
      <c r="X70" s="25">
        <f t="shared" si="11"/>
        <v>113.67158225806466</v>
      </c>
      <c r="Y70" s="29">
        <f t="shared" si="6"/>
        <v>1335.2939999999999</v>
      </c>
      <c r="Z70" s="25">
        <f t="shared" si="7"/>
        <v>1498.87</v>
      </c>
      <c r="AA70" s="26">
        <f t="shared" si="8"/>
        <v>1649.1932177419353</v>
      </c>
    </row>
    <row r="71" spans="1:27">
      <c r="A71" s="27" t="s">
        <v>158</v>
      </c>
      <c r="B71" s="20">
        <f t="shared" ref="B71:B126" si="16">C70</f>
        <v>1960</v>
      </c>
      <c r="C71" s="20">
        <f t="shared" ref="C71:C126" si="17">C70+1</f>
        <v>1961</v>
      </c>
      <c r="D71" s="22">
        <v>30.225999999999999</v>
      </c>
      <c r="E71" s="22">
        <v>213.36</v>
      </c>
      <c r="F71" s="22">
        <v>243.078</v>
      </c>
      <c r="G71" s="22">
        <v>164.846</v>
      </c>
      <c r="H71" s="22">
        <v>512.572</v>
      </c>
      <c r="I71" s="22">
        <v>467.86799999999999</v>
      </c>
      <c r="J71" s="22">
        <v>240.28399999999999</v>
      </c>
      <c r="K71" s="22">
        <v>76.707999999999998</v>
      </c>
      <c r="L71" s="22">
        <v>72.135999999999996</v>
      </c>
      <c r="M71" s="22">
        <v>10.16</v>
      </c>
      <c r="N71" s="22">
        <v>20.32</v>
      </c>
      <c r="O71" s="22">
        <v>20.827999999999999</v>
      </c>
      <c r="P71" s="22">
        <f t="shared" si="13"/>
        <v>2072.386</v>
      </c>
      <c r="Q71" s="24">
        <f t="shared" si="9"/>
        <v>3845.3220000000001</v>
      </c>
      <c r="R71" s="24">
        <f t="shared" ref="R71:R83" si="18">SUM(D71:G71)</f>
        <v>651.51</v>
      </c>
      <c r="S71" s="24">
        <f t="shared" si="14"/>
        <v>486.66399999999999</v>
      </c>
      <c r="T71" s="24">
        <f t="shared" si="10"/>
        <v>1788.9665999999997</v>
      </c>
      <c r="U71" s="28" t="s">
        <v>159</v>
      </c>
      <c r="V71" s="4">
        <f t="shared" si="15"/>
        <v>423.19278225806465</v>
      </c>
      <c r="W71" s="25">
        <f t="shared" si="12"/>
        <v>145.9693822580646</v>
      </c>
      <c r="X71" s="25">
        <f t="shared" si="11"/>
        <v>173.05678225806469</v>
      </c>
      <c r="Y71" s="29">
        <f t="shared" ref="Y71:Y130" si="19">SUM(E71:J71)</f>
        <v>1842.0079999999998</v>
      </c>
      <c r="Z71" s="25">
        <f t="shared" ref="Z71:Z117" si="20">SUM(D71:J71)</f>
        <v>1872.2339999999999</v>
      </c>
      <c r="AA71" s="26">
        <f t="shared" ref="AA71:AA129" si="21">$P$132</f>
        <v>1649.1932177419353</v>
      </c>
    </row>
    <row r="72" spans="1:27">
      <c r="A72" s="27" t="s">
        <v>160</v>
      </c>
      <c r="B72" s="20">
        <f t="shared" si="16"/>
        <v>1961</v>
      </c>
      <c r="C72" s="20">
        <f t="shared" si="17"/>
        <v>1962</v>
      </c>
      <c r="D72" s="22">
        <v>34.036000000000001</v>
      </c>
      <c r="E72" s="22">
        <v>212.3</v>
      </c>
      <c r="F72" s="22">
        <v>225.80600000000001</v>
      </c>
      <c r="G72" s="22">
        <v>354.2</v>
      </c>
      <c r="H72" s="22">
        <v>183.13399999999999</v>
      </c>
      <c r="I72" s="22">
        <v>70.611999999999995</v>
      </c>
      <c r="J72" s="22">
        <v>160.02000000000001</v>
      </c>
      <c r="K72" s="22">
        <v>138.684</v>
      </c>
      <c r="L72" s="22">
        <v>49.021999999999998</v>
      </c>
      <c r="M72" s="22">
        <v>37.338000000000001</v>
      </c>
      <c r="N72" s="22">
        <v>18.795999999999999</v>
      </c>
      <c r="O72" s="22">
        <v>64.77</v>
      </c>
      <c r="P72" s="22">
        <f t="shared" si="13"/>
        <v>1548.7180000000001</v>
      </c>
      <c r="Q72" s="24">
        <f t="shared" ref="Q72:Q123" si="22">P71+P72</f>
        <v>3621.1040000000003</v>
      </c>
      <c r="R72" s="24">
        <f t="shared" si="18"/>
        <v>826.3420000000001</v>
      </c>
      <c r="S72" s="24">
        <f t="shared" si="14"/>
        <v>472.14200000000005</v>
      </c>
      <c r="T72" s="24">
        <f t="shared" si="10"/>
        <v>1805.5565999999999</v>
      </c>
      <c r="U72" s="28" t="s">
        <v>161</v>
      </c>
      <c r="V72" s="4">
        <f t="shared" si="15"/>
        <v>-100.47521774193524</v>
      </c>
      <c r="W72" s="25">
        <f t="shared" si="12"/>
        <v>136.04598225806461</v>
      </c>
      <c r="X72" s="25">
        <f t="shared" si="11"/>
        <v>110.48718225806465</v>
      </c>
      <c r="Y72" s="29">
        <f t="shared" si="19"/>
        <v>1206.0720000000001</v>
      </c>
      <c r="Z72" s="25">
        <f t="shared" si="20"/>
        <v>1240.1080000000002</v>
      </c>
      <c r="AA72" s="26">
        <f t="shared" si="21"/>
        <v>1649.1932177419353</v>
      </c>
    </row>
    <row r="73" spans="1:27">
      <c r="A73" s="27" t="s">
        <v>162</v>
      </c>
      <c r="B73" s="20">
        <f t="shared" si="16"/>
        <v>1962</v>
      </c>
      <c r="C73" s="20">
        <f t="shared" si="17"/>
        <v>1963</v>
      </c>
      <c r="D73" s="22">
        <v>71.12</v>
      </c>
      <c r="E73" s="22">
        <v>160.274</v>
      </c>
      <c r="F73" s="22">
        <v>459.99400000000003</v>
      </c>
      <c r="G73" s="22">
        <v>308.35599999999999</v>
      </c>
      <c r="H73" s="22">
        <v>43.814999999999998</v>
      </c>
      <c r="I73" s="22">
        <v>243.33199999999999</v>
      </c>
      <c r="J73" s="22">
        <v>91.694000000000003</v>
      </c>
      <c r="K73" s="22">
        <v>67.817999999999998</v>
      </c>
      <c r="L73" s="22">
        <v>53.34</v>
      </c>
      <c r="M73" s="22">
        <v>62.738</v>
      </c>
      <c r="N73" s="22">
        <v>72.897999999999996</v>
      </c>
      <c r="O73" s="22">
        <v>20.32</v>
      </c>
      <c r="P73" s="22">
        <f t="shared" si="13"/>
        <v>1655.6989999999998</v>
      </c>
      <c r="Q73" s="24">
        <f t="shared" si="22"/>
        <v>3204.4169999999999</v>
      </c>
      <c r="R73" s="24">
        <f t="shared" si="18"/>
        <v>999.74400000000003</v>
      </c>
      <c r="S73" s="24">
        <f t="shared" si="14"/>
        <v>691.38800000000003</v>
      </c>
      <c r="T73" s="24">
        <f t="shared" ref="T73:T118" si="23">AVERAGE(P71:P75)</f>
        <v>1735.9101999999998</v>
      </c>
      <c r="U73" s="28" t="s">
        <v>163</v>
      </c>
      <c r="V73" s="4">
        <f t="shared" si="15"/>
        <v>6.5057822580645279</v>
      </c>
      <c r="W73" s="25">
        <f t="shared" si="12"/>
        <v>143.14528225806458</v>
      </c>
      <c r="X73" s="25">
        <f t="shared" si="11"/>
        <v>139.77338225806466</v>
      </c>
      <c r="Y73" s="29">
        <f t="shared" si="19"/>
        <v>1307.4650000000001</v>
      </c>
      <c r="Z73" s="25">
        <f t="shared" si="20"/>
        <v>1378.585</v>
      </c>
      <c r="AA73" s="26">
        <f t="shared" si="21"/>
        <v>1649.1932177419353</v>
      </c>
    </row>
    <row r="74" spans="1:27">
      <c r="A74" s="27" t="s">
        <v>164</v>
      </c>
      <c r="B74" s="20">
        <f t="shared" si="16"/>
        <v>1963</v>
      </c>
      <c r="C74" s="20">
        <f t="shared" si="17"/>
        <v>1964</v>
      </c>
      <c r="D74" s="22">
        <v>18.542000000000002</v>
      </c>
      <c r="E74" s="22">
        <v>178.56200000000001</v>
      </c>
      <c r="F74" s="22">
        <v>368.7</v>
      </c>
      <c r="G74" s="22">
        <v>354.83800000000002</v>
      </c>
      <c r="H74" s="22">
        <v>473.964</v>
      </c>
      <c r="I74" s="22">
        <v>156.71799999999999</v>
      </c>
      <c r="J74" s="22">
        <v>198.12</v>
      </c>
      <c r="K74" s="22">
        <v>66.040000000000006</v>
      </c>
      <c r="L74" s="22">
        <v>34.543999999999997</v>
      </c>
      <c r="M74" s="22">
        <v>44.704000000000001</v>
      </c>
      <c r="N74" s="22">
        <v>50.292000000000002</v>
      </c>
      <c r="O74" s="22">
        <v>33.020000000000003</v>
      </c>
      <c r="P74" s="22">
        <f t="shared" si="13"/>
        <v>1978.0439999999999</v>
      </c>
      <c r="Q74" s="24">
        <f t="shared" si="22"/>
        <v>3633.7429999999995</v>
      </c>
      <c r="R74" s="24">
        <f t="shared" si="18"/>
        <v>920.64200000000005</v>
      </c>
      <c r="S74" s="24">
        <f t="shared" si="14"/>
        <v>565.80399999999997</v>
      </c>
      <c r="T74" s="24">
        <f t="shared" si="23"/>
        <v>1686.1333999999999</v>
      </c>
      <c r="U74" s="28" t="s">
        <v>165</v>
      </c>
      <c r="V74" s="4">
        <f t="shared" si="15"/>
        <v>328.85078225806456</v>
      </c>
      <c r="W74" s="25">
        <f t="shared" si="12"/>
        <v>129.3770822580646</v>
      </c>
      <c r="X74" s="25">
        <f t="shared" si="11"/>
        <v>156.36338225806463</v>
      </c>
      <c r="Y74" s="29">
        <f t="shared" si="19"/>
        <v>1730.902</v>
      </c>
      <c r="Z74" s="25">
        <f t="shared" si="20"/>
        <v>1749.444</v>
      </c>
      <c r="AA74" s="26">
        <f t="shared" si="21"/>
        <v>1649.1932177419353</v>
      </c>
    </row>
    <row r="75" spans="1:27">
      <c r="A75" s="27" t="s">
        <v>166</v>
      </c>
      <c r="B75" s="20">
        <f t="shared" si="16"/>
        <v>1964</v>
      </c>
      <c r="C75" s="20">
        <f t="shared" si="17"/>
        <v>1965</v>
      </c>
      <c r="D75" s="22">
        <v>110.236</v>
      </c>
      <c r="E75" s="22">
        <v>87.122</v>
      </c>
      <c r="F75" s="22">
        <v>208.28</v>
      </c>
      <c r="G75" s="22">
        <v>233.172</v>
      </c>
      <c r="H75" s="22">
        <v>160.80000000000001</v>
      </c>
      <c r="I75" s="22">
        <v>348.488</v>
      </c>
      <c r="J75" s="22">
        <v>27.178000000000001</v>
      </c>
      <c r="K75" s="22">
        <v>104.14</v>
      </c>
      <c r="L75" s="22">
        <v>88.646000000000001</v>
      </c>
      <c r="M75" s="22">
        <v>10.667999999999999</v>
      </c>
      <c r="N75" s="22">
        <v>11.683999999999999</v>
      </c>
      <c r="O75" s="22">
        <v>34.29</v>
      </c>
      <c r="P75" s="22">
        <f t="shared" si="13"/>
        <v>1424.7040000000002</v>
      </c>
      <c r="Q75" s="24">
        <f t="shared" si="22"/>
        <v>3402.748</v>
      </c>
      <c r="R75" s="24">
        <f t="shared" si="18"/>
        <v>638.81000000000006</v>
      </c>
      <c r="S75" s="24">
        <f t="shared" si="14"/>
        <v>405.63800000000003</v>
      </c>
      <c r="T75" s="24">
        <f t="shared" si="23"/>
        <v>1807.2338</v>
      </c>
      <c r="U75" s="28" t="s">
        <v>167</v>
      </c>
      <c r="V75" s="4">
        <f t="shared" si="15"/>
        <v>-224.48921774193514</v>
      </c>
      <c r="W75" s="25">
        <f t="shared" si="12"/>
        <v>100.19428225806466</v>
      </c>
      <c r="X75" s="25">
        <f t="shared" ref="X75:X120" si="24">AVERAGE(V71:V75)</f>
        <v>86.716982258064675</v>
      </c>
      <c r="Y75" s="29">
        <f t="shared" si="19"/>
        <v>1065.0400000000002</v>
      </c>
      <c r="Z75" s="25">
        <f t="shared" si="20"/>
        <v>1175.2760000000003</v>
      </c>
      <c r="AA75" s="26">
        <f t="shared" si="21"/>
        <v>1649.1932177419353</v>
      </c>
    </row>
    <row r="76" spans="1:27">
      <c r="A76" s="27" t="s">
        <v>168</v>
      </c>
      <c r="B76" s="20">
        <f t="shared" si="16"/>
        <v>1965</v>
      </c>
      <c r="C76" s="20">
        <f t="shared" si="17"/>
        <v>1966</v>
      </c>
      <c r="D76" s="22">
        <v>27.94</v>
      </c>
      <c r="E76" s="22">
        <v>218.18600000000001</v>
      </c>
      <c r="F76" s="22">
        <v>319.024</v>
      </c>
      <c r="G76" s="22">
        <v>380.7</v>
      </c>
      <c r="H76" s="22">
        <v>360</v>
      </c>
      <c r="I76" s="22">
        <v>118.11</v>
      </c>
      <c r="J76" s="22">
        <v>204.47</v>
      </c>
      <c r="K76" s="22">
        <v>52.578000000000003</v>
      </c>
      <c r="L76" s="22">
        <v>41.148000000000003</v>
      </c>
      <c r="M76" s="22">
        <v>33.020000000000003</v>
      </c>
      <c r="N76" s="22">
        <v>46.735999999999997</v>
      </c>
      <c r="O76" s="22">
        <v>21.59</v>
      </c>
      <c r="P76" s="22">
        <f t="shared" si="13"/>
        <v>1823.5019999999997</v>
      </c>
      <c r="Q76" s="24">
        <f t="shared" si="22"/>
        <v>3248.2060000000001</v>
      </c>
      <c r="R76" s="24">
        <f t="shared" si="18"/>
        <v>945.84999999999991</v>
      </c>
      <c r="S76" s="24">
        <f t="shared" si="14"/>
        <v>565.15</v>
      </c>
      <c r="T76" s="24">
        <f t="shared" si="23"/>
        <v>2019.4519999999998</v>
      </c>
      <c r="U76" s="28" t="s">
        <v>169</v>
      </c>
      <c r="V76" s="4">
        <f t="shared" si="15"/>
        <v>174.30878225806441</v>
      </c>
      <c r="W76" s="25">
        <f t="shared" si="12"/>
        <v>104.99848225806466</v>
      </c>
      <c r="X76" s="25">
        <f t="shared" si="24"/>
        <v>36.940182258064624</v>
      </c>
      <c r="Y76" s="29">
        <f t="shared" si="19"/>
        <v>1600.49</v>
      </c>
      <c r="Z76" s="25">
        <f t="shared" si="20"/>
        <v>1628.4299999999998</v>
      </c>
      <c r="AA76" s="26">
        <f t="shared" si="21"/>
        <v>1649.1932177419353</v>
      </c>
    </row>
    <row r="77" spans="1:27">
      <c r="A77" s="27" t="s">
        <v>170</v>
      </c>
      <c r="B77" s="20">
        <f t="shared" si="16"/>
        <v>1966</v>
      </c>
      <c r="C77" s="20">
        <f t="shared" si="17"/>
        <v>1967</v>
      </c>
      <c r="D77" s="22">
        <v>48.26</v>
      </c>
      <c r="E77" s="22">
        <v>221.23400000000001</v>
      </c>
      <c r="F77" s="22">
        <v>225.55199999999999</v>
      </c>
      <c r="G77" s="22">
        <v>470.2</v>
      </c>
      <c r="H77" s="22">
        <v>593.09</v>
      </c>
      <c r="I77" s="22">
        <v>216.40799999999999</v>
      </c>
      <c r="J77" s="22">
        <v>210.82</v>
      </c>
      <c r="K77" s="22">
        <v>76.2</v>
      </c>
      <c r="L77" s="22">
        <v>23.114000000000001</v>
      </c>
      <c r="M77" s="22">
        <v>59.182000000000002</v>
      </c>
      <c r="N77" s="22">
        <v>10.16</v>
      </c>
      <c r="O77" s="22">
        <v>0</v>
      </c>
      <c r="P77" s="22">
        <f t="shared" si="13"/>
        <v>2154.2199999999998</v>
      </c>
      <c r="Q77" s="24">
        <f t="shared" si="22"/>
        <v>3977.7219999999998</v>
      </c>
      <c r="R77" s="24">
        <f t="shared" si="18"/>
        <v>965.24600000000009</v>
      </c>
      <c r="S77" s="24">
        <f t="shared" si="14"/>
        <v>495.04600000000005</v>
      </c>
      <c r="T77" s="24">
        <f t="shared" si="23"/>
        <v>1920.2851999999998</v>
      </c>
      <c r="U77" s="28" t="s">
        <v>171</v>
      </c>
      <c r="V77" s="4">
        <f t="shared" si="15"/>
        <v>505.02678225806449</v>
      </c>
      <c r="W77" s="25">
        <f t="shared" si="12"/>
        <v>134.2638822580646</v>
      </c>
      <c r="X77" s="25">
        <f t="shared" si="24"/>
        <v>158.04058225806457</v>
      </c>
      <c r="Y77" s="29">
        <f t="shared" si="19"/>
        <v>1937.3039999999999</v>
      </c>
      <c r="Z77" s="25">
        <f t="shared" si="20"/>
        <v>1985.5640000000001</v>
      </c>
      <c r="AA77" s="26">
        <f t="shared" si="21"/>
        <v>1649.1932177419353</v>
      </c>
    </row>
    <row r="78" spans="1:27">
      <c r="A78" s="27" t="s">
        <v>172</v>
      </c>
      <c r="B78" s="20">
        <f t="shared" si="16"/>
        <v>1967</v>
      </c>
      <c r="C78" s="20">
        <f t="shared" si="17"/>
        <v>1968</v>
      </c>
      <c r="D78" s="22">
        <v>103.63200000000001</v>
      </c>
      <c r="E78" s="22">
        <v>661.67</v>
      </c>
      <c r="F78" s="22">
        <v>191.77</v>
      </c>
      <c r="G78" s="22">
        <v>408.94</v>
      </c>
      <c r="H78" s="22">
        <v>552.9</v>
      </c>
      <c r="I78" s="22">
        <v>321.05599999999998</v>
      </c>
      <c r="J78" s="22">
        <v>212.34399999999999</v>
      </c>
      <c r="K78" s="22">
        <v>110.3</v>
      </c>
      <c r="L78" s="22">
        <v>27.431999999999999</v>
      </c>
      <c r="M78" s="22">
        <v>59.182000000000002</v>
      </c>
      <c r="N78" s="22">
        <v>16.763999999999999</v>
      </c>
      <c r="O78" s="22">
        <v>50.8</v>
      </c>
      <c r="P78" s="22">
        <f t="shared" si="13"/>
        <v>2716.79</v>
      </c>
      <c r="Q78" s="24">
        <f t="shared" si="22"/>
        <v>4871.01</v>
      </c>
      <c r="R78" s="24">
        <f t="shared" si="18"/>
        <v>1366.0119999999999</v>
      </c>
      <c r="S78" s="24">
        <f t="shared" si="14"/>
        <v>957.07199999999989</v>
      </c>
      <c r="T78" s="24">
        <f t="shared" si="23"/>
        <v>1902.4063999999998</v>
      </c>
      <c r="U78" s="28" t="s">
        <v>173</v>
      </c>
      <c r="V78" s="4">
        <f t="shared" si="15"/>
        <v>1067.5967822580646</v>
      </c>
      <c r="W78" s="25">
        <f t="shared" si="12"/>
        <v>255.01608225806461</v>
      </c>
      <c r="X78" s="25">
        <f t="shared" si="24"/>
        <v>370.25878225806457</v>
      </c>
      <c r="Y78" s="29">
        <f t="shared" si="19"/>
        <v>2348.6799999999998</v>
      </c>
      <c r="Z78" s="25">
        <f t="shared" si="20"/>
        <v>2452.3119999999999</v>
      </c>
      <c r="AA78" s="26">
        <f t="shared" si="21"/>
        <v>1649.1932177419353</v>
      </c>
    </row>
    <row r="79" spans="1:27">
      <c r="A79" s="27" t="s">
        <v>174</v>
      </c>
      <c r="B79" s="20">
        <f t="shared" si="16"/>
        <v>1968</v>
      </c>
      <c r="C79" s="20">
        <f t="shared" si="17"/>
        <v>1969</v>
      </c>
      <c r="D79" s="22">
        <v>90.677999999999997</v>
      </c>
      <c r="E79" s="22">
        <v>232.15600000000001</v>
      </c>
      <c r="F79" s="22">
        <v>235.96600000000001</v>
      </c>
      <c r="G79" s="22">
        <v>276.86</v>
      </c>
      <c r="H79" s="22">
        <v>170.3</v>
      </c>
      <c r="I79" s="22">
        <v>172.21199999999999</v>
      </c>
      <c r="J79" s="22">
        <v>78.739999999999995</v>
      </c>
      <c r="K79" s="22">
        <v>118.872</v>
      </c>
      <c r="L79" s="22">
        <v>30.225999999999999</v>
      </c>
      <c r="M79" s="22">
        <v>11.683999999999999</v>
      </c>
      <c r="N79" s="22">
        <v>26.67</v>
      </c>
      <c r="O79" s="22">
        <v>37.845999999999997</v>
      </c>
      <c r="P79" s="22">
        <f t="shared" si="13"/>
        <v>1482.2100000000003</v>
      </c>
      <c r="Q79" s="24">
        <f t="shared" si="22"/>
        <v>4199</v>
      </c>
      <c r="R79" s="24">
        <f t="shared" si="18"/>
        <v>835.66</v>
      </c>
      <c r="S79" s="24">
        <f t="shared" si="14"/>
        <v>558.79999999999995</v>
      </c>
      <c r="T79" s="24">
        <f t="shared" si="23"/>
        <v>1843.4260000000002</v>
      </c>
      <c r="U79" s="28" t="s">
        <v>175</v>
      </c>
      <c r="V79" s="4">
        <f t="shared" si="15"/>
        <v>-166.98321774193505</v>
      </c>
      <c r="W79" s="25">
        <f t="shared" si="12"/>
        <v>213.72768225806468</v>
      </c>
      <c r="X79" s="25">
        <f t="shared" si="24"/>
        <v>271.09198225806466</v>
      </c>
      <c r="Y79" s="29">
        <f t="shared" si="19"/>
        <v>1166.2339999999999</v>
      </c>
      <c r="Z79" s="25">
        <f t="shared" si="20"/>
        <v>1256.912</v>
      </c>
      <c r="AA79" s="26">
        <f t="shared" si="21"/>
        <v>1649.1932177419353</v>
      </c>
    </row>
    <row r="80" spans="1:27">
      <c r="A80" s="27" t="s">
        <v>176</v>
      </c>
      <c r="B80" s="20">
        <f t="shared" si="16"/>
        <v>1969</v>
      </c>
      <c r="C80" s="20">
        <f t="shared" si="17"/>
        <v>1970</v>
      </c>
      <c r="D80" s="22">
        <v>166.4</v>
      </c>
      <c r="E80" s="22">
        <v>57.6</v>
      </c>
      <c r="F80" s="22">
        <v>134.9</v>
      </c>
      <c r="G80" s="22">
        <v>256.8</v>
      </c>
      <c r="H80" s="22">
        <v>268.7</v>
      </c>
      <c r="I80" s="22">
        <v>119.1</v>
      </c>
      <c r="J80" s="22">
        <v>92.71</v>
      </c>
      <c r="K80" s="22">
        <v>155.5</v>
      </c>
      <c r="L80" s="22">
        <v>20.8</v>
      </c>
      <c r="M80" s="22">
        <v>32</v>
      </c>
      <c r="N80" s="22">
        <v>23.4</v>
      </c>
      <c r="O80" s="22">
        <v>7.4</v>
      </c>
      <c r="P80" s="22">
        <f t="shared" si="13"/>
        <v>1335.3100000000002</v>
      </c>
      <c r="Q80" s="24">
        <f t="shared" si="22"/>
        <v>2817.5200000000004</v>
      </c>
      <c r="R80" s="24">
        <f t="shared" si="18"/>
        <v>615.70000000000005</v>
      </c>
      <c r="S80" s="24">
        <f t="shared" si="14"/>
        <v>358.9</v>
      </c>
      <c r="T80" s="24">
        <f t="shared" si="23"/>
        <v>1746.3424000000002</v>
      </c>
      <c r="U80" s="28" t="s">
        <v>177</v>
      </c>
      <c r="V80" s="4">
        <f t="shared" si="15"/>
        <v>-313.88321774193514</v>
      </c>
      <c r="W80" s="25">
        <f t="shared" ref="W80:W124" si="25">AVERAGE(V71:V80)</f>
        <v>169.96508225806465</v>
      </c>
      <c r="X80" s="25">
        <f t="shared" si="24"/>
        <v>253.21318225806468</v>
      </c>
      <c r="Y80" s="29">
        <f t="shared" si="19"/>
        <v>929.81000000000006</v>
      </c>
      <c r="Z80" s="25">
        <f t="shared" si="20"/>
        <v>1096.21</v>
      </c>
      <c r="AA80" s="26">
        <f t="shared" si="21"/>
        <v>1649.1932177419353</v>
      </c>
    </row>
    <row r="81" spans="1:27">
      <c r="A81" s="27" t="s">
        <v>178</v>
      </c>
      <c r="B81" s="20">
        <f t="shared" si="16"/>
        <v>1970</v>
      </c>
      <c r="C81" s="20">
        <f t="shared" si="17"/>
        <v>1971</v>
      </c>
      <c r="D81" s="22">
        <v>86.4</v>
      </c>
      <c r="E81" s="22">
        <v>21.1</v>
      </c>
      <c r="F81" s="22">
        <v>215.9</v>
      </c>
      <c r="G81" s="22">
        <v>288.3</v>
      </c>
      <c r="H81" s="22">
        <v>250.4</v>
      </c>
      <c r="I81" s="22">
        <v>203</v>
      </c>
      <c r="J81" s="22">
        <v>301.2</v>
      </c>
      <c r="K81" s="22">
        <v>42.4</v>
      </c>
      <c r="L81" s="22">
        <v>31</v>
      </c>
      <c r="M81" s="22">
        <v>57.2</v>
      </c>
      <c r="N81" s="22">
        <v>17</v>
      </c>
      <c r="O81" s="22">
        <v>14.7</v>
      </c>
      <c r="P81" s="22">
        <f t="shared" si="13"/>
        <v>1528.6000000000001</v>
      </c>
      <c r="Q81" s="24">
        <f t="shared" si="22"/>
        <v>2863.9100000000003</v>
      </c>
      <c r="R81" s="24">
        <f t="shared" si="18"/>
        <v>611.70000000000005</v>
      </c>
      <c r="S81" s="24">
        <f t="shared" si="14"/>
        <v>323.39999999999998</v>
      </c>
      <c r="T81" s="24">
        <f t="shared" si="23"/>
        <v>1429.5256000000002</v>
      </c>
      <c r="U81" s="28" t="s">
        <v>179</v>
      </c>
      <c r="V81" s="4">
        <f t="shared" si="15"/>
        <v>-120.59321774193518</v>
      </c>
      <c r="W81" s="25">
        <f t="shared" si="25"/>
        <v>115.58648225806469</v>
      </c>
      <c r="X81" s="25">
        <f t="shared" si="24"/>
        <v>194.23278225806476</v>
      </c>
      <c r="Y81" s="29">
        <f t="shared" si="19"/>
        <v>1279.8999999999999</v>
      </c>
      <c r="Z81" s="25">
        <f t="shared" si="20"/>
        <v>1366.3</v>
      </c>
      <c r="AA81" s="26">
        <f t="shared" si="21"/>
        <v>1649.1932177419353</v>
      </c>
    </row>
    <row r="82" spans="1:27">
      <c r="A82" s="27" t="s">
        <v>180</v>
      </c>
      <c r="B82" s="20">
        <f t="shared" si="16"/>
        <v>1971</v>
      </c>
      <c r="C82" s="20">
        <f t="shared" si="17"/>
        <v>1972</v>
      </c>
      <c r="D82" s="22">
        <v>40.6</v>
      </c>
      <c r="E82" s="22">
        <v>173.99</v>
      </c>
      <c r="F82" s="22">
        <v>191</v>
      </c>
      <c r="G82" s="22">
        <v>139.5</v>
      </c>
      <c r="H82" s="22">
        <v>357.37799999999999</v>
      </c>
      <c r="I82" s="22">
        <v>308.86399999999998</v>
      </c>
      <c r="J82" s="22">
        <v>227.33</v>
      </c>
      <c r="K82" s="22">
        <v>84.328000000000003</v>
      </c>
      <c r="L82" s="22">
        <v>3.556</v>
      </c>
      <c r="M82" s="22">
        <v>22.606000000000002</v>
      </c>
      <c r="N82" s="22">
        <v>95.25</v>
      </c>
      <c r="O82" s="22">
        <v>24.4</v>
      </c>
      <c r="P82" s="22">
        <f t="shared" si="13"/>
        <v>1668.8020000000001</v>
      </c>
      <c r="Q82" s="24">
        <f t="shared" si="22"/>
        <v>3197.402</v>
      </c>
      <c r="R82" s="24">
        <f t="shared" si="18"/>
        <v>545.09</v>
      </c>
      <c r="S82" s="24">
        <f t="shared" si="14"/>
        <v>405.59000000000003</v>
      </c>
      <c r="T82" s="24">
        <f>AVERAGE(P80:P84)</f>
        <v>1515.364</v>
      </c>
      <c r="U82" s="28" t="s">
        <v>181</v>
      </c>
      <c r="V82" s="4">
        <f t="shared" si="15"/>
        <v>19.608782258064821</v>
      </c>
      <c r="W82" s="25">
        <f t="shared" si="25"/>
        <v>127.5948822580647</v>
      </c>
      <c r="X82" s="25">
        <f t="shared" si="24"/>
        <v>97.149182258064826</v>
      </c>
      <c r="Y82" s="29">
        <f t="shared" si="19"/>
        <v>1398.0619999999999</v>
      </c>
      <c r="Z82" s="25">
        <f t="shared" si="20"/>
        <v>1438.662</v>
      </c>
      <c r="AA82" s="26">
        <f t="shared" si="21"/>
        <v>1649.1932177419353</v>
      </c>
    </row>
    <row r="83" spans="1:27">
      <c r="A83" s="27" t="s">
        <v>182</v>
      </c>
      <c r="B83" s="31">
        <f t="shared" si="16"/>
        <v>1972</v>
      </c>
      <c r="C83" s="31">
        <f t="shared" si="17"/>
        <v>1973</v>
      </c>
      <c r="D83" s="22">
        <v>97.281999999999996</v>
      </c>
      <c r="E83" s="22">
        <v>18.795999999999999</v>
      </c>
      <c r="F83" s="22">
        <v>132.84200000000001</v>
      </c>
      <c r="G83" s="22">
        <v>383.286</v>
      </c>
      <c r="H83" s="22">
        <v>221.1</v>
      </c>
      <c r="I83" s="22">
        <v>89.153999999999996</v>
      </c>
      <c r="J83" s="22">
        <v>67.563999999999993</v>
      </c>
      <c r="K83" s="22">
        <v>27.431999999999999</v>
      </c>
      <c r="L83" s="22">
        <v>54.101999999999997</v>
      </c>
      <c r="M83" s="22">
        <v>31.495999999999999</v>
      </c>
      <c r="N83" s="22">
        <v>7.62</v>
      </c>
      <c r="O83" s="22">
        <v>2.032</v>
      </c>
      <c r="P83" s="22">
        <f t="shared" si="13"/>
        <v>1132.7059999999999</v>
      </c>
      <c r="Q83" s="24">
        <f t="shared" si="22"/>
        <v>2801.5079999999998</v>
      </c>
      <c r="R83" s="24">
        <f t="shared" si="18"/>
        <v>632.20600000000002</v>
      </c>
      <c r="S83" s="24">
        <f t="shared" si="14"/>
        <v>248.92000000000002</v>
      </c>
      <c r="T83" s="24">
        <f t="shared" si="23"/>
        <v>1570.7963999999999</v>
      </c>
      <c r="U83" s="28" t="s">
        <v>183</v>
      </c>
      <c r="V83" s="4">
        <f t="shared" si="15"/>
        <v>-516.48721774193541</v>
      </c>
      <c r="W83" s="25">
        <f t="shared" si="25"/>
        <v>75.295582258064698</v>
      </c>
      <c r="X83" s="25">
        <f>AVERAGE(V79:V83)</f>
        <v>-219.6676177419352</v>
      </c>
      <c r="Y83" s="29">
        <f t="shared" si="19"/>
        <v>912.74199999999996</v>
      </c>
      <c r="Z83" s="25">
        <f t="shared" si="20"/>
        <v>1010.024</v>
      </c>
      <c r="AA83" s="26">
        <f t="shared" si="21"/>
        <v>1649.1932177419353</v>
      </c>
    </row>
    <row r="84" spans="1:27">
      <c r="A84" s="27" t="s">
        <v>184</v>
      </c>
      <c r="B84" s="20">
        <f t="shared" si="16"/>
        <v>1973</v>
      </c>
      <c r="C84" s="20">
        <f t="shared" si="17"/>
        <v>1974</v>
      </c>
      <c r="D84" s="22">
        <v>29.972000000000001</v>
      </c>
      <c r="E84" s="22">
        <v>166.87799999999999</v>
      </c>
      <c r="F84" s="22">
        <v>311.60000000000002</v>
      </c>
      <c r="G84" s="22">
        <v>313.69</v>
      </c>
      <c r="H84" s="22">
        <v>410.8</v>
      </c>
      <c r="I84" s="22">
        <v>231.90199999999999</v>
      </c>
      <c r="J84" s="22">
        <v>192.786</v>
      </c>
      <c r="K84" s="22">
        <v>79.756</v>
      </c>
      <c r="L84" s="22">
        <v>68.834000000000003</v>
      </c>
      <c r="M84" s="22">
        <v>39.878</v>
      </c>
      <c r="N84" s="22">
        <v>35.305999999999997</v>
      </c>
      <c r="O84" s="22">
        <v>30</v>
      </c>
      <c r="P84" s="22">
        <f t="shared" si="13"/>
        <v>1911.4020000000003</v>
      </c>
      <c r="Q84" s="24">
        <f t="shared" si="22"/>
        <v>3044.1080000000002</v>
      </c>
      <c r="R84" s="24">
        <f>SUM(D84:G84)</f>
        <v>822.1400000000001</v>
      </c>
      <c r="S84" s="24">
        <f t="shared" si="14"/>
        <v>508.45000000000005</v>
      </c>
      <c r="T84" s="24">
        <f t="shared" si="23"/>
        <v>1758.5444</v>
      </c>
      <c r="U84" s="28" t="s">
        <v>185</v>
      </c>
      <c r="V84" s="4">
        <f t="shared" si="15"/>
        <v>262.20878225806496</v>
      </c>
      <c r="W84" s="25">
        <f t="shared" si="25"/>
        <v>68.631382258064747</v>
      </c>
      <c r="X84" s="25">
        <f>AVERAGE(V80:V84)</f>
        <v>-133.8292177419352</v>
      </c>
      <c r="Y84" s="29">
        <f t="shared" si="19"/>
        <v>1627.6560000000002</v>
      </c>
      <c r="Z84" s="25">
        <f t="shared" si="20"/>
        <v>1657.6280000000002</v>
      </c>
      <c r="AA84" s="26">
        <f t="shared" si="21"/>
        <v>1649.1932177419353</v>
      </c>
    </row>
    <row r="85" spans="1:27">
      <c r="A85" s="27" t="s">
        <v>186</v>
      </c>
      <c r="B85" s="20">
        <f t="shared" si="16"/>
        <v>1974</v>
      </c>
      <c r="C85" s="20">
        <f t="shared" si="17"/>
        <v>1975</v>
      </c>
      <c r="D85" s="22">
        <v>30</v>
      </c>
      <c r="E85" s="22">
        <v>23.114000000000001</v>
      </c>
      <c r="F85" s="22">
        <v>319.27800000000002</v>
      </c>
      <c r="G85" s="22">
        <v>409.5</v>
      </c>
      <c r="H85" s="22">
        <v>322.072</v>
      </c>
      <c r="I85" s="22">
        <v>114.3</v>
      </c>
      <c r="J85" s="22">
        <v>121.41200000000001</v>
      </c>
      <c r="K85" s="22">
        <v>56.642000000000003</v>
      </c>
      <c r="L85" s="22">
        <v>44.957999999999998</v>
      </c>
      <c r="M85" s="22">
        <v>11.938000000000001</v>
      </c>
      <c r="N85" s="22">
        <v>5.8419999999999996</v>
      </c>
      <c r="O85" s="22">
        <v>153.416</v>
      </c>
      <c r="P85" s="22">
        <f t="shared" si="13"/>
        <v>1612.4720000000002</v>
      </c>
      <c r="Q85" s="24">
        <f t="shared" si="22"/>
        <v>3523.8740000000007</v>
      </c>
      <c r="R85" s="24">
        <f t="shared" ref="R85:R125" si="26">SUM(D85:G85)</f>
        <v>781.89200000000005</v>
      </c>
      <c r="S85" s="24">
        <f t="shared" si="14"/>
        <v>372.39200000000005</v>
      </c>
      <c r="T85" s="24">
        <f t="shared" si="23"/>
        <v>1665.5319999999999</v>
      </c>
      <c r="U85" s="28" t="s">
        <v>187</v>
      </c>
      <c r="V85" s="4">
        <f t="shared" si="15"/>
        <v>-36.721217741935106</v>
      </c>
      <c r="W85" s="25">
        <f t="shared" si="25"/>
        <v>87.408182258064741</v>
      </c>
      <c r="X85" s="25">
        <f t="shared" si="24"/>
        <v>-78.39681774193518</v>
      </c>
      <c r="Y85" s="29">
        <f t="shared" si="19"/>
        <v>1309.6759999999999</v>
      </c>
      <c r="Z85" s="25">
        <f t="shared" si="20"/>
        <v>1339.6759999999999</v>
      </c>
      <c r="AA85" s="26">
        <f t="shared" si="21"/>
        <v>1649.1932177419353</v>
      </c>
    </row>
    <row r="86" spans="1:27">
      <c r="A86" s="27" t="s">
        <v>188</v>
      </c>
      <c r="B86" s="20">
        <f t="shared" si="16"/>
        <v>1975</v>
      </c>
      <c r="C86" s="20">
        <f t="shared" si="17"/>
        <v>1976</v>
      </c>
      <c r="D86" s="22">
        <v>0.76200000000000001</v>
      </c>
      <c r="E86" s="22">
        <v>445.5</v>
      </c>
      <c r="F86" s="22">
        <v>432.05399999999997</v>
      </c>
      <c r="G86" s="22">
        <v>489.71199999999999</v>
      </c>
      <c r="H86" s="22">
        <v>191.77</v>
      </c>
      <c r="I86" s="22">
        <v>303.27600000000001</v>
      </c>
      <c r="J86" s="22">
        <v>292.35399999999998</v>
      </c>
      <c r="K86" s="22">
        <v>61.975999999999999</v>
      </c>
      <c r="L86" s="22">
        <v>96.012</v>
      </c>
      <c r="M86" s="22">
        <v>44.195999999999998</v>
      </c>
      <c r="N86" s="22">
        <v>23.114000000000001</v>
      </c>
      <c r="O86" s="22">
        <v>86.614000000000004</v>
      </c>
      <c r="P86" s="22">
        <f t="shared" si="13"/>
        <v>2467.34</v>
      </c>
      <c r="Q86" s="24">
        <f t="shared" si="22"/>
        <v>4079.8120000000004</v>
      </c>
      <c r="R86" s="24">
        <f t="shared" si="26"/>
        <v>1368.028</v>
      </c>
      <c r="S86" s="24">
        <f t="shared" si="14"/>
        <v>878.31600000000003</v>
      </c>
      <c r="T86" s="24">
        <f t="shared" si="23"/>
        <v>1775.6456000000003</v>
      </c>
      <c r="U86" s="28" t="s">
        <v>189</v>
      </c>
      <c r="V86" s="4">
        <f t="shared" si="15"/>
        <v>818.14678225806483</v>
      </c>
      <c r="W86" s="25">
        <f t="shared" si="25"/>
        <v>151.79198225806479</v>
      </c>
      <c r="X86" s="25">
        <f t="shared" si="24"/>
        <v>109.35118225806482</v>
      </c>
      <c r="Y86" s="29">
        <f t="shared" si="19"/>
        <v>2154.6660000000002</v>
      </c>
      <c r="Z86" s="25">
        <f t="shared" si="20"/>
        <v>2155.4279999999999</v>
      </c>
      <c r="AA86" s="26">
        <f t="shared" si="21"/>
        <v>1649.1932177419353</v>
      </c>
    </row>
    <row r="87" spans="1:27">
      <c r="A87" s="27" t="s">
        <v>190</v>
      </c>
      <c r="B87" s="31">
        <f t="shared" si="16"/>
        <v>1976</v>
      </c>
      <c r="C87" s="31">
        <f t="shared" si="17"/>
        <v>1977</v>
      </c>
      <c r="D87" s="22">
        <v>58.673999999999999</v>
      </c>
      <c r="E87" s="22">
        <v>124.714</v>
      </c>
      <c r="F87" s="22">
        <v>95.504000000000005</v>
      </c>
      <c r="G87" s="22">
        <v>194.3</v>
      </c>
      <c r="H87" s="22">
        <v>152.69999999999999</v>
      </c>
      <c r="I87" s="22">
        <v>243.5</v>
      </c>
      <c r="J87" s="22">
        <v>188.6</v>
      </c>
      <c r="K87" s="22">
        <v>86.867999999999995</v>
      </c>
      <c r="L87" s="22">
        <v>26.67</v>
      </c>
      <c r="M87" s="22">
        <v>8.3819999999999997</v>
      </c>
      <c r="N87" s="22">
        <v>20.827999999999999</v>
      </c>
      <c r="O87" s="22">
        <v>3</v>
      </c>
      <c r="P87" s="22">
        <f t="shared" ref="P87:P119" si="27">SUM(D87:O87)</f>
        <v>1203.74</v>
      </c>
      <c r="Q87" s="24">
        <f t="shared" si="22"/>
        <v>3671.08</v>
      </c>
      <c r="R87" s="24">
        <f t="shared" si="26"/>
        <v>473.19200000000001</v>
      </c>
      <c r="S87" s="24">
        <f t="shared" si="14"/>
        <v>278.892</v>
      </c>
      <c r="T87" s="24">
        <f t="shared" si="23"/>
        <v>1631.8008000000002</v>
      </c>
      <c r="U87" s="28" t="s">
        <v>191</v>
      </c>
      <c r="V87" s="4">
        <f t="shared" si="15"/>
        <v>-445.4532177419353</v>
      </c>
      <c r="W87" s="25">
        <f t="shared" si="25"/>
        <v>56.743982258064804</v>
      </c>
      <c r="X87" s="25">
        <f t="shared" si="24"/>
        <v>16.338782258064793</v>
      </c>
      <c r="Y87" s="29">
        <f t="shared" si="19"/>
        <v>999.3180000000001</v>
      </c>
      <c r="Z87" s="25">
        <f t="shared" si="20"/>
        <v>1057.992</v>
      </c>
      <c r="AA87" s="26">
        <f t="shared" si="21"/>
        <v>1649.1932177419353</v>
      </c>
    </row>
    <row r="88" spans="1:27">
      <c r="A88" s="27" t="s">
        <v>192</v>
      </c>
      <c r="B88" s="20">
        <f t="shared" si="16"/>
        <v>1977</v>
      </c>
      <c r="C88" s="20">
        <f t="shared" si="17"/>
        <v>1978</v>
      </c>
      <c r="D88" s="22">
        <v>43.9</v>
      </c>
      <c r="E88" s="22">
        <v>146.81200000000001</v>
      </c>
      <c r="F88" s="22">
        <v>575.56399999999996</v>
      </c>
      <c r="G88" s="22">
        <v>289.81400000000002</v>
      </c>
      <c r="H88" s="22">
        <v>185.7</v>
      </c>
      <c r="I88" s="22">
        <v>112.268</v>
      </c>
      <c r="J88" s="22">
        <v>106.2</v>
      </c>
      <c r="K88" s="22">
        <v>31.5</v>
      </c>
      <c r="L88" s="22">
        <v>70.866</v>
      </c>
      <c r="M88" s="22">
        <v>14.224</v>
      </c>
      <c r="N88" s="22">
        <v>19.812000000000001</v>
      </c>
      <c r="O88" s="22">
        <v>86.614000000000004</v>
      </c>
      <c r="P88" s="22">
        <f t="shared" si="27"/>
        <v>1683.2739999999999</v>
      </c>
      <c r="Q88" s="24">
        <f t="shared" si="22"/>
        <v>2887.0140000000001</v>
      </c>
      <c r="R88" s="24">
        <f t="shared" si="26"/>
        <v>1056.0899999999999</v>
      </c>
      <c r="S88" s="24">
        <f t="shared" si="14"/>
        <v>766.27599999999995</v>
      </c>
      <c r="T88" s="24">
        <f t="shared" si="23"/>
        <v>1679.8163999999997</v>
      </c>
      <c r="U88" s="28" t="s">
        <v>193</v>
      </c>
      <c r="V88" s="4">
        <f t="shared" si="15"/>
        <v>34.080782258064573</v>
      </c>
      <c r="W88" s="25">
        <f t="shared" si="25"/>
        <v>-46.607617741935201</v>
      </c>
      <c r="X88" s="25">
        <f t="shared" si="24"/>
        <v>126.45238225806479</v>
      </c>
      <c r="Y88" s="29">
        <f t="shared" si="19"/>
        <v>1416.3580000000002</v>
      </c>
      <c r="Z88" s="25">
        <f t="shared" si="20"/>
        <v>1460.258</v>
      </c>
      <c r="AA88" s="26">
        <f t="shared" si="21"/>
        <v>1649.1932177419353</v>
      </c>
    </row>
    <row r="89" spans="1:27">
      <c r="A89" s="27" t="s">
        <v>194</v>
      </c>
      <c r="B89" s="31">
        <f t="shared" si="16"/>
        <v>1978</v>
      </c>
      <c r="C89" s="31">
        <f t="shared" si="17"/>
        <v>1979</v>
      </c>
      <c r="D89" s="22">
        <v>93.218000000000004</v>
      </c>
      <c r="E89" s="22">
        <v>49.276000000000003</v>
      </c>
      <c r="F89" s="22">
        <v>159.25800000000001</v>
      </c>
      <c r="G89" s="22">
        <v>225.2</v>
      </c>
      <c r="H89" s="22">
        <v>55.88</v>
      </c>
      <c r="I89" s="22">
        <v>335.28</v>
      </c>
      <c r="J89" s="22">
        <v>103.63200000000001</v>
      </c>
      <c r="K89" s="22">
        <v>75.183999999999997</v>
      </c>
      <c r="L89" s="22">
        <v>26.923999999999999</v>
      </c>
      <c r="M89" s="22">
        <v>32.512</v>
      </c>
      <c r="N89" s="22">
        <v>30.734000000000002</v>
      </c>
      <c r="O89" s="22">
        <v>5.08</v>
      </c>
      <c r="P89" s="22">
        <f t="shared" si="27"/>
        <v>1192.1779999999997</v>
      </c>
      <c r="Q89" s="24">
        <f t="shared" si="22"/>
        <v>2875.4519999999993</v>
      </c>
      <c r="R89" s="24">
        <f t="shared" si="26"/>
        <v>526.952</v>
      </c>
      <c r="S89" s="24">
        <f t="shared" si="14"/>
        <v>301.75200000000001</v>
      </c>
      <c r="T89" s="24">
        <f t="shared" si="23"/>
        <v>1620.7336</v>
      </c>
      <c r="U89" s="28" t="s">
        <v>195</v>
      </c>
      <c r="V89" s="4">
        <f t="shared" si="15"/>
        <v>-457.01521774193566</v>
      </c>
      <c r="W89" s="25">
        <f t="shared" si="25"/>
        <v>-75.610817741935264</v>
      </c>
      <c r="X89" s="25">
        <f t="shared" si="24"/>
        <v>-17.392417741935333</v>
      </c>
      <c r="Y89" s="29">
        <f t="shared" si="19"/>
        <v>928.52600000000007</v>
      </c>
      <c r="Z89" s="25">
        <f t="shared" si="20"/>
        <v>1021.7439999999999</v>
      </c>
      <c r="AA89" s="26">
        <f t="shared" si="21"/>
        <v>1649.1932177419353</v>
      </c>
    </row>
    <row r="90" spans="1:27">
      <c r="A90" s="27" t="s">
        <v>196</v>
      </c>
      <c r="B90" s="20">
        <f t="shared" si="16"/>
        <v>1979</v>
      </c>
      <c r="C90" s="20">
        <f t="shared" si="17"/>
        <v>1980</v>
      </c>
      <c r="D90" s="22">
        <v>104.14</v>
      </c>
      <c r="E90" s="22">
        <v>182.626</v>
      </c>
      <c r="F90" s="22">
        <v>56.896000000000001</v>
      </c>
      <c r="G90" s="22">
        <v>596.39200000000005</v>
      </c>
      <c r="H90" s="22">
        <v>170.94200000000001</v>
      </c>
      <c r="I90" s="22">
        <v>347.6</v>
      </c>
      <c r="J90" s="22">
        <v>180.08600000000001</v>
      </c>
      <c r="K90" s="22">
        <v>62.991999999999997</v>
      </c>
      <c r="L90" s="22">
        <v>39.878</v>
      </c>
      <c r="M90" s="22">
        <v>52.07</v>
      </c>
      <c r="N90" s="22">
        <v>40.64</v>
      </c>
      <c r="O90" s="22">
        <v>18.288</v>
      </c>
      <c r="P90" s="22">
        <f t="shared" si="27"/>
        <v>1852.55</v>
      </c>
      <c r="Q90" s="24">
        <f t="shared" si="22"/>
        <v>3044.7279999999996</v>
      </c>
      <c r="R90" s="24">
        <f t="shared" si="26"/>
        <v>940.05400000000009</v>
      </c>
      <c r="S90" s="24">
        <f t="shared" si="14"/>
        <v>343.66200000000003</v>
      </c>
      <c r="T90" s="24">
        <f t="shared" si="23"/>
        <v>1760.0747999999999</v>
      </c>
      <c r="U90" s="28" t="s">
        <v>197</v>
      </c>
      <c r="V90" s="4">
        <f t="shared" si="15"/>
        <v>203.35678225806464</v>
      </c>
      <c r="W90" s="25">
        <f t="shared" si="25"/>
        <v>-23.886817741935282</v>
      </c>
      <c r="X90" s="25">
        <f t="shared" si="24"/>
        <v>30.623182258064617</v>
      </c>
      <c r="Y90" s="29">
        <f t="shared" si="19"/>
        <v>1534.5420000000001</v>
      </c>
      <c r="Z90" s="25">
        <f t="shared" si="20"/>
        <v>1638.682</v>
      </c>
      <c r="AA90" s="26">
        <f t="shared" si="21"/>
        <v>1649.1932177419353</v>
      </c>
    </row>
    <row r="91" spans="1:27">
      <c r="A91" s="27" t="s">
        <v>198</v>
      </c>
      <c r="B91" s="20">
        <f t="shared" si="16"/>
        <v>1980</v>
      </c>
      <c r="C91" s="20">
        <f t="shared" si="17"/>
        <v>1981</v>
      </c>
      <c r="D91" s="22">
        <v>82.296000000000006</v>
      </c>
      <c r="E91" s="22">
        <v>29.718</v>
      </c>
      <c r="F91" s="22">
        <v>591.82000000000005</v>
      </c>
      <c r="G91" s="22">
        <v>496.9</v>
      </c>
      <c r="H91" s="22">
        <v>85.343999999999994</v>
      </c>
      <c r="I91" s="22">
        <v>362.1</v>
      </c>
      <c r="J91" s="22">
        <v>119.126</v>
      </c>
      <c r="K91" s="22">
        <v>205.74</v>
      </c>
      <c r="L91" s="22">
        <v>71.882000000000005</v>
      </c>
      <c r="M91" s="22">
        <v>89.662000000000006</v>
      </c>
      <c r="N91" s="22">
        <v>17.526</v>
      </c>
      <c r="O91" s="22">
        <v>19.812000000000001</v>
      </c>
      <c r="P91" s="22">
        <f t="shared" si="27"/>
        <v>2171.9259999999995</v>
      </c>
      <c r="Q91" s="24">
        <f t="shared" si="22"/>
        <v>4024.4759999999997</v>
      </c>
      <c r="R91" s="24">
        <f t="shared" si="26"/>
        <v>1200.7339999999999</v>
      </c>
      <c r="S91" s="24">
        <f t="shared" si="14"/>
        <v>703.83400000000006</v>
      </c>
      <c r="T91" s="24">
        <f t="shared" si="23"/>
        <v>1764.7739999999999</v>
      </c>
      <c r="U91" s="28" t="s">
        <v>199</v>
      </c>
      <c r="V91" s="4">
        <f t="shared" si="15"/>
        <v>522.73278225806416</v>
      </c>
      <c r="W91" s="25">
        <f t="shared" si="25"/>
        <v>40.445782258064654</v>
      </c>
      <c r="X91" s="25">
        <f t="shared" si="24"/>
        <v>-28.459617741935517</v>
      </c>
      <c r="Y91" s="29">
        <f t="shared" si="19"/>
        <v>1685.008</v>
      </c>
      <c r="Z91" s="25">
        <f t="shared" si="20"/>
        <v>1767.3039999999999</v>
      </c>
      <c r="AA91" s="26">
        <f t="shared" si="21"/>
        <v>1649.1932177419353</v>
      </c>
    </row>
    <row r="92" spans="1:27">
      <c r="A92" s="27" t="s">
        <v>200</v>
      </c>
      <c r="B92" s="20">
        <f t="shared" si="16"/>
        <v>1981</v>
      </c>
      <c r="C92" s="20">
        <f t="shared" si="17"/>
        <v>1982</v>
      </c>
      <c r="D92" s="22">
        <v>130.30199999999999</v>
      </c>
      <c r="E92" s="22">
        <v>175.006</v>
      </c>
      <c r="F92" s="22">
        <v>326.89800000000002</v>
      </c>
      <c r="G92" s="22">
        <v>311.91199999999998</v>
      </c>
      <c r="H92" s="22">
        <v>462.02600000000001</v>
      </c>
      <c r="I92" s="22">
        <v>260.60399999999998</v>
      </c>
      <c r="J92" s="22">
        <v>59.2</v>
      </c>
      <c r="K92" s="22">
        <v>86.105999999999995</v>
      </c>
      <c r="L92" s="22">
        <v>16.001999999999999</v>
      </c>
      <c r="M92" s="22">
        <v>36.067999999999998</v>
      </c>
      <c r="N92" s="22">
        <v>18.288</v>
      </c>
      <c r="O92" s="22">
        <v>18.033999999999999</v>
      </c>
      <c r="P92" s="22">
        <f t="shared" si="27"/>
        <v>1900.4460000000001</v>
      </c>
      <c r="Q92" s="24">
        <f t="shared" si="22"/>
        <v>4072.3719999999994</v>
      </c>
      <c r="R92" s="24">
        <f t="shared" si="26"/>
        <v>944.11799999999994</v>
      </c>
      <c r="S92" s="24">
        <f t="shared" si="14"/>
        <v>632.20600000000002</v>
      </c>
      <c r="T92" s="24">
        <f t="shared" si="23"/>
        <v>1842.9644000000001</v>
      </c>
      <c r="U92" s="28" t="s">
        <v>201</v>
      </c>
      <c r="V92" s="4">
        <f t="shared" si="15"/>
        <v>251.25278225806483</v>
      </c>
      <c r="W92" s="25">
        <f t="shared" si="25"/>
        <v>63.610182258064654</v>
      </c>
      <c r="X92" s="25">
        <f t="shared" si="24"/>
        <v>110.88158225806451</v>
      </c>
      <c r="Y92" s="29">
        <f t="shared" si="19"/>
        <v>1595.6460000000002</v>
      </c>
      <c r="Z92" s="25">
        <f t="shared" si="20"/>
        <v>1725.9480000000001</v>
      </c>
      <c r="AA92" s="26">
        <f t="shared" si="21"/>
        <v>1649.1932177419353</v>
      </c>
    </row>
    <row r="93" spans="1:27">
      <c r="A93" s="27" t="s">
        <v>202</v>
      </c>
      <c r="B93" s="20">
        <f t="shared" si="16"/>
        <v>1982</v>
      </c>
      <c r="C93" s="20">
        <f t="shared" si="17"/>
        <v>1983</v>
      </c>
      <c r="D93" s="22">
        <v>26.67</v>
      </c>
      <c r="E93" s="22">
        <v>171.45</v>
      </c>
      <c r="F93" s="22">
        <v>151.892</v>
      </c>
      <c r="G93" s="22">
        <v>361.69600000000003</v>
      </c>
      <c r="H93" s="22">
        <v>347.726</v>
      </c>
      <c r="I93" s="22">
        <v>274.82799999999997</v>
      </c>
      <c r="J93" s="22">
        <v>182.88</v>
      </c>
      <c r="K93" s="22">
        <v>17.526</v>
      </c>
      <c r="L93" s="22">
        <v>29.1</v>
      </c>
      <c r="M93" s="22">
        <v>29.21</v>
      </c>
      <c r="N93" s="22">
        <v>88.9</v>
      </c>
      <c r="O93" s="22">
        <v>24.891999999999999</v>
      </c>
      <c r="P93" s="22">
        <f t="shared" si="27"/>
        <v>1706.7700000000004</v>
      </c>
      <c r="Q93" s="24">
        <f t="shared" si="22"/>
        <v>3607.2160000000003</v>
      </c>
      <c r="R93" s="24">
        <f t="shared" si="26"/>
        <v>711.70800000000008</v>
      </c>
      <c r="S93" s="24">
        <f t="shared" si="14"/>
        <v>350.012</v>
      </c>
      <c r="T93" s="24">
        <f t="shared" si="23"/>
        <v>1707.038</v>
      </c>
      <c r="U93" s="28" t="s">
        <v>203</v>
      </c>
      <c r="V93" s="4">
        <f t="shared" si="15"/>
        <v>57.576782258065123</v>
      </c>
      <c r="W93" s="25">
        <f t="shared" si="25"/>
        <v>121.0165822580647</v>
      </c>
      <c r="X93" s="25">
        <f t="shared" si="24"/>
        <v>115.58078225806462</v>
      </c>
      <c r="Y93" s="29">
        <f t="shared" si="19"/>
        <v>1490.4720000000002</v>
      </c>
      <c r="Z93" s="25">
        <f t="shared" si="20"/>
        <v>1517.1420000000003</v>
      </c>
      <c r="AA93" s="26">
        <f t="shared" si="21"/>
        <v>1649.1932177419353</v>
      </c>
    </row>
    <row r="94" spans="1:27">
      <c r="A94" s="27" t="s">
        <v>204</v>
      </c>
      <c r="B94" s="20">
        <f t="shared" si="16"/>
        <v>1983</v>
      </c>
      <c r="C94" s="20">
        <f t="shared" si="17"/>
        <v>1984</v>
      </c>
      <c r="D94" s="22">
        <v>71.882000000000005</v>
      </c>
      <c r="E94" s="22">
        <v>61.6</v>
      </c>
      <c r="F94" s="22">
        <v>451.10399999999998</v>
      </c>
      <c r="G94" s="22">
        <v>180.08600000000001</v>
      </c>
      <c r="H94" s="22">
        <v>202</v>
      </c>
      <c r="I94" s="22">
        <v>131.31800000000001</v>
      </c>
      <c r="J94" s="22">
        <v>139.19200000000001</v>
      </c>
      <c r="K94" s="22">
        <v>115.316</v>
      </c>
      <c r="L94" s="22">
        <v>131.31800000000001</v>
      </c>
      <c r="M94" s="22">
        <v>90.424000000000007</v>
      </c>
      <c r="N94" s="22">
        <v>1.778</v>
      </c>
      <c r="O94" s="22">
        <v>7.1120000000000001</v>
      </c>
      <c r="P94" s="22">
        <f t="shared" si="27"/>
        <v>1583.13</v>
      </c>
      <c r="Q94" s="24">
        <f t="shared" si="22"/>
        <v>3289.9000000000005</v>
      </c>
      <c r="R94" s="24">
        <f t="shared" si="26"/>
        <v>764.67200000000003</v>
      </c>
      <c r="S94" s="24">
        <f t="shared" si="14"/>
        <v>584.58600000000001</v>
      </c>
      <c r="T94" s="24">
        <f t="shared" si="23"/>
        <v>1553.9352000000001</v>
      </c>
      <c r="U94" s="28" t="s">
        <v>205</v>
      </c>
      <c r="V94" s="4">
        <f t="shared" si="15"/>
        <v>-66.063217741935205</v>
      </c>
      <c r="W94" s="25">
        <f t="shared" si="25"/>
        <v>88.189382258064683</v>
      </c>
      <c r="X94" s="25">
        <f t="shared" si="24"/>
        <v>193.7711822580647</v>
      </c>
      <c r="Y94" s="29">
        <f t="shared" si="19"/>
        <v>1165.3</v>
      </c>
      <c r="Z94" s="25">
        <f t="shared" si="20"/>
        <v>1237.182</v>
      </c>
      <c r="AA94" s="26">
        <f t="shared" si="21"/>
        <v>1649.1932177419353</v>
      </c>
    </row>
    <row r="95" spans="1:27">
      <c r="A95" s="27" t="s">
        <v>206</v>
      </c>
      <c r="B95" s="31">
        <f t="shared" si="16"/>
        <v>1984</v>
      </c>
      <c r="C95" s="31">
        <f t="shared" si="17"/>
        <v>1985</v>
      </c>
      <c r="D95" s="22">
        <v>46</v>
      </c>
      <c r="E95" s="22">
        <v>199.64400000000001</v>
      </c>
      <c r="F95" s="22">
        <v>374</v>
      </c>
      <c r="G95" s="22">
        <v>183.13399999999999</v>
      </c>
      <c r="H95" s="22">
        <v>35</v>
      </c>
      <c r="I95" s="22">
        <v>68.58</v>
      </c>
      <c r="J95" s="22">
        <v>90.17</v>
      </c>
      <c r="K95" s="22">
        <v>117.09399999999999</v>
      </c>
      <c r="L95" s="22">
        <v>15.1</v>
      </c>
      <c r="M95" s="22">
        <v>21.082000000000001</v>
      </c>
      <c r="N95" s="22">
        <v>10.16</v>
      </c>
      <c r="O95" s="22">
        <v>12.954000000000001</v>
      </c>
      <c r="P95" s="22">
        <f t="shared" si="27"/>
        <v>1172.9180000000001</v>
      </c>
      <c r="Q95" s="24">
        <f t="shared" si="22"/>
        <v>2756.0480000000002</v>
      </c>
      <c r="R95" s="24">
        <f t="shared" si="26"/>
        <v>802.77800000000002</v>
      </c>
      <c r="S95" s="24">
        <f t="shared" si="14"/>
        <v>619.64400000000001</v>
      </c>
      <c r="T95" s="24">
        <f t="shared" si="23"/>
        <v>1446.5548000000001</v>
      </c>
      <c r="U95" s="28" t="s">
        <v>207</v>
      </c>
      <c r="V95" s="4">
        <f t="shared" si="15"/>
        <v>-476.27521774193519</v>
      </c>
      <c r="W95" s="25">
        <f t="shared" si="25"/>
        <v>44.233982258064678</v>
      </c>
      <c r="X95" s="25">
        <f t="shared" si="24"/>
        <v>57.84478225806474</v>
      </c>
      <c r="Y95" s="29">
        <f t="shared" si="19"/>
        <v>950.52800000000002</v>
      </c>
      <c r="Z95" s="25">
        <f t="shared" si="20"/>
        <v>996.52800000000002</v>
      </c>
      <c r="AA95" s="26">
        <f t="shared" si="21"/>
        <v>1649.1932177419353</v>
      </c>
    </row>
    <row r="96" spans="1:27">
      <c r="A96" s="27" t="s">
        <v>208</v>
      </c>
      <c r="B96" s="20">
        <f t="shared" si="16"/>
        <v>1985</v>
      </c>
      <c r="C96" s="20">
        <f t="shared" si="17"/>
        <v>1986</v>
      </c>
      <c r="D96" s="22">
        <v>20.065999999999999</v>
      </c>
      <c r="E96" s="22">
        <v>238.25200000000001</v>
      </c>
      <c r="F96" s="22">
        <v>125.5</v>
      </c>
      <c r="G96" s="22">
        <v>45.3</v>
      </c>
      <c r="H96" s="22">
        <v>402.2</v>
      </c>
      <c r="I96" s="22">
        <v>292.89999999999998</v>
      </c>
      <c r="J96" s="22">
        <v>99.567999999999998</v>
      </c>
      <c r="K96" s="22">
        <v>71.628</v>
      </c>
      <c r="L96" s="22">
        <v>75.183999999999997</v>
      </c>
      <c r="M96" s="22">
        <v>16.763999999999999</v>
      </c>
      <c r="N96" s="22">
        <v>19.05</v>
      </c>
      <c r="O96" s="22">
        <v>0</v>
      </c>
      <c r="P96" s="22">
        <f t="shared" si="27"/>
        <v>1406.4119999999996</v>
      </c>
      <c r="Q96" s="24">
        <f t="shared" si="22"/>
        <v>2579.33</v>
      </c>
      <c r="R96" s="24">
        <f t="shared" si="26"/>
        <v>429.11799999999999</v>
      </c>
      <c r="S96" s="24">
        <f t="shared" si="14"/>
        <v>383.81799999999998</v>
      </c>
      <c r="T96" s="24">
        <f t="shared" si="23"/>
        <v>1378.7868000000001</v>
      </c>
      <c r="U96" s="28" t="s">
        <v>209</v>
      </c>
      <c r="V96" s="4">
        <f t="shared" si="15"/>
        <v>-242.78121774193573</v>
      </c>
      <c r="W96" s="25">
        <f t="shared" si="25"/>
        <v>-61.858817741935376</v>
      </c>
      <c r="X96" s="25">
        <f t="shared" si="24"/>
        <v>-95.258017741935234</v>
      </c>
      <c r="Y96" s="29">
        <f t="shared" si="19"/>
        <v>1203.72</v>
      </c>
      <c r="Z96" s="25">
        <f t="shared" si="20"/>
        <v>1223.7859999999998</v>
      </c>
      <c r="AA96" s="26">
        <f t="shared" si="21"/>
        <v>1649.1932177419353</v>
      </c>
    </row>
    <row r="97" spans="1:27">
      <c r="A97" s="27" t="s">
        <v>210</v>
      </c>
      <c r="B97" s="20">
        <f t="shared" si="16"/>
        <v>1986</v>
      </c>
      <c r="C97" s="20">
        <f t="shared" si="17"/>
        <v>1987</v>
      </c>
      <c r="D97" s="22">
        <v>35.052</v>
      </c>
      <c r="E97" s="22">
        <v>81.099999999999994</v>
      </c>
      <c r="F97" s="22">
        <v>399.28800000000001</v>
      </c>
      <c r="G97" s="22">
        <v>143.256</v>
      </c>
      <c r="H97" s="22">
        <v>257.3</v>
      </c>
      <c r="I97" s="22">
        <v>95.25</v>
      </c>
      <c r="J97" s="22">
        <v>138.43</v>
      </c>
      <c r="K97" s="22">
        <v>114.3</v>
      </c>
      <c r="L97" s="22">
        <v>61.213999999999999</v>
      </c>
      <c r="M97" s="22">
        <v>8.1280000000000001</v>
      </c>
      <c r="N97" s="22">
        <v>14.224</v>
      </c>
      <c r="O97" s="22">
        <v>16.001999999999999</v>
      </c>
      <c r="P97" s="22">
        <f t="shared" si="27"/>
        <v>1363.5439999999999</v>
      </c>
      <c r="Q97" s="24">
        <f t="shared" si="22"/>
        <v>2769.9559999999992</v>
      </c>
      <c r="R97" s="24">
        <f t="shared" si="26"/>
        <v>658.69600000000003</v>
      </c>
      <c r="S97" s="24">
        <f t="shared" si="14"/>
        <v>515.44000000000005</v>
      </c>
      <c r="T97" s="24">
        <f t="shared" si="23"/>
        <v>1371.2939999999999</v>
      </c>
      <c r="U97" s="28" t="s">
        <v>211</v>
      </c>
      <c r="V97" s="4">
        <f t="shared" si="15"/>
        <v>-285.64921774193544</v>
      </c>
      <c r="W97" s="25">
        <f t="shared" si="25"/>
        <v>-45.878417741935394</v>
      </c>
      <c r="X97" s="25">
        <f t="shared" si="24"/>
        <v>-202.63841774193529</v>
      </c>
      <c r="Y97" s="29">
        <f t="shared" si="19"/>
        <v>1114.624</v>
      </c>
      <c r="Z97" s="25">
        <f t="shared" si="20"/>
        <v>1149.6760000000002</v>
      </c>
      <c r="AA97" s="26">
        <f t="shared" si="21"/>
        <v>1649.1932177419353</v>
      </c>
    </row>
    <row r="98" spans="1:27">
      <c r="A98" s="27" t="s">
        <v>212</v>
      </c>
      <c r="B98" s="20">
        <f t="shared" si="16"/>
        <v>1987</v>
      </c>
      <c r="C98" s="20">
        <f t="shared" si="17"/>
        <v>1988</v>
      </c>
      <c r="D98" s="22">
        <v>17.271999999999998</v>
      </c>
      <c r="E98" s="22">
        <v>16.510000000000002</v>
      </c>
      <c r="F98" s="22">
        <v>198.88200000000001</v>
      </c>
      <c r="G98" s="22">
        <v>309.88</v>
      </c>
      <c r="H98" s="22">
        <v>169.16399999999999</v>
      </c>
      <c r="I98" s="22">
        <v>124.6</v>
      </c>
      <c r="J98" s="22">
        <v>264.16000000000003</v>
      </c>
      <c r="K98" s="22">
        <v>146.05000000000001</v>
      </c>
      <c r="L98" s="22">
        <v>61.213999999999999</v>
      </c>
      <c r="M98" s="22">
        <v>29.463999999999999</v>
      </c>
      <c r="N98" s="22">
        <v>15.747999999999999</v>
      </c>
      <c r="O98" s="22">
        <v>14.986000000000001</v>
      </c>
      <c r="P98" s="22">
        <f t="shared" si="27"/>
        <v>1367.93</v>
      </c>
      <c r="Q98" s="24">
        <f t="shared" si="22"/>
        <v>2731.4740000000002</v>
      </c>
      <c r="R98" s="24">
        <f t="shared" si="26"/>
        <v>542.54399999999998</v>
      </c>
      <c r="S98" s="24">
        <f t="shared" si="14"/>
        <v>232.66399999999999</v>
      </c>
      <c r="T98" s="24">
        <f t="shared" si="23"/>
        <v>1445.1828</v>
      </c>
      <c r="U98" s="28" t="s">
        <v>213</v>
      </c>
      <c r="V98" s="4">
        <f t="shared" si="15"/>
        <v>-281.26321774193525</v>
      </c>
      <c r="W98" s="25">
        <f t="shared" si="25"/>
        <v>-77.41281774193537</v>
      </c>
      <c r="X98" s="25">
        <f t="shared" si="24"/>
        <v>-270.40641774193534</v>
      </c>
      <c r="Y98" s="29">
        <f t="shared" si="19"/>
        <v>1083.1959999999999</v>
      </c>
      <c r="Z98" s="25">
        <f t="shared" si="20"/>
        <v>1100.4680000000001</v>
      </c>
      <c r="AA98" s="26">
        <f t="shared" si="21"/>
        <v>1649.1932177419353</v>
      </c>
    </row>
    <row r="99" spans="1:27">
      <c r="A99" s="27" t="s">
        <v>214</v>
      </c>
      <c r="B99" s="20">
        <f t="shared" si="16"/>
        <v>1988</v>
      </c>
      <c r="C99" s="20">
        <f t="shared" si="17"/>
        <v>1989</v>
      </c>
      <c r="D99" s="22">
        <v>78.994</v>
      </c>
      <c r="E99" s="22">
        <v>139.69999999999999</v>
      </c>
      <c r="F99" s="22">
        <v>316.99200000000002</v>
      </c>
      <c r="G99" s="22">
        <v>225.4</v>
      </c>
      <c r="H99" s="22">
        <v>304.29199999999997</v>
      </c>
      <c r="I99" s="22">
        <v>60.96</v>
      </c>
      <c r="J99" s="22">
        <v>195.3</v>
      </c>
      <c r="K99" s="22">
        <v>108.20399999999999</v>
      </c>
      <c r="L99" s="22">
        <v>45.72</v>
      </c>
      <c r="M99" s="22">
        <v>25.146000000000001</v>
      </c>
      <c r="N99" s="22">
        <v>17.271999999999998</v>
      </c>
      <c r="O99" s="22">
        <v>27.686</v>
      </c>
      <c r="P99" s="22">
        <f t="shared" si="27"/>
        <v>1545.6659999999997</v>
      </c>
      <c r="Q99" s="24">
        <f t="shared" si="22"/>
        <v>2913.5959999999995</v>
      </c>
      <c r="R99" s="24">
        <f t="shared" si="26"/>
        <v>761.08600000000001</v>
      </c>
      <c r="S99" s="24">
        <f t="shared" si="14"/>
        <v>535.68600000000004</v>
      </c>
      <c r="T99" s="24">
        <f t="shared" si="23"/>
        <v>1611.2603999999999</v>
      </c>
      <c r="U99" s="28" t="s">
        <v>215</v>
      </c>
      <c r="V99" s="4">
        <f t="shared" si="15"/>
        <v>-103.5272177419356</v>
      </c>
      <c r="W99" s="25">
        <f t="shared" si="25"/>
        <v>-42.064017741935366</v>
      </c>
      <c r="X99" s="25">
        <f t="shared" si="24"/>
        <v>-277.89921774193544</v>
      </c>
      <c r="Y99" s="29">
        <f t="shared" si="19"/>
        <v>1242.644</v>
      </c>
      <c r="Z99" s="25">
        <f t="shared" si="20"/>
        <v>1321.6379999999999</v>
      </c>
      <c r="AA99" s="26">
        <f t="shared" si="21"/>
        <v>1649.1932177419353</v>
      </c>
    </row>
    <row r="100" spans="1:27">
      <c r="A100" s="27" t="s">
        <v>216</v>
      </c>
      <c r="B100" s="20">
        <f t="shared" si="16"/>
        <v>1989</v>
      </c>
      <c r="C100" s="20">
        <f t="shared" si="17"/>
        <v>1990</v>
      </c>
      <c r="D100" s="22">
        <v>8.3819999999999997</v>
      </c>
      <c r="E100" s="22">
        <v>107.7</v>
      </c>
      <c r="F100" s="22">
        <v>215.1</v>
      </c>
      <c r="G100" s="22">
        <v>193.5</v>
      </c>
      <c r="H100" s="22">
        <v>359.48</v>
      </c>
      <c r="I100" s="22">
        <v>351.6</v>
      </c>
      <c r="J100" s="22">
        <v>102.5</v>
      </c>
      <c r="K100" s="22">
        <v>72.8</v>
      </c>
      <c r="L100" s="22">
        <v>34.9</v>
      </c>
      <c r="M100" s="22">
        <v>53.1</v>
      </c>
      <c r="N100" s="22">
        <v>10.6</v>
      </c>
      <c r="O100" s="22">
        <v>32.700000000000003</v>
      </c>
      <c r="P100" s="22">
        <f t="shared" si="27"/>
        <v>1542.3620000000001</v>
      </c>
      <c r="Q100" s="24">
        <f t="shared" si="22"/>
        <v>3088.0279999999998</v>
      </c>
      <c r="R100" s="24">
        <f t="shared" si="26"/>
        <v>524.68200000000002</v>
      </c>
      <c r="S100" s="24">
        <f t="shared" si="14"/>
        <v>331.18200000000002</v>
      </c>
      <c r="T100" s="24">
        <f t="shared" si="23"/>
        <v>1629.8715999999999</v>
      </c>
      <c r="U100" s="28" t="s">
        <v>217</v>
      </c>
      <c r="V100" s="4">
        <f t="shared" si="15"/>
        <v>-106.83121774193523</v>
      </c>
      <c r="W100" s="25">
        <f t="shared" si="25"/>
        <v>-73.082817741935358</v>
      </c>
      <c r="X100" s="25">
        <f t="shared" si="24"/>
        <v>-204.01041774193544</v>
      </c>
      <c r="Y100" s="29">
        <f t="shared" si="19"/>
        <v>1329.88</v>
      </c>
      <c r="Z100" s="25">
        <f t="shared" si="20"/>
        <v>1338.2620000000002</v>
      </c>
      <c r="AA100" s="26">
        <f t="shared" si="21"/>
        <v>1649.1932177419353</v>
      </c>
    </row>
    <row r="101" spans="1:27">
      <c r="A101" s="27" t="s">
        <v>218</v>
      </c>
      <c r="B101" s="20">
        <f t="shared" si="16"/>
        <v>1990</v>
      </c>
      <c r="C101" s="20">
        <f t="shared" si="17"/>
        <v>1991</v>
      </c>
      <c r="D101" s="22">
        <v>8.1</v>
      </c>
      <c r="E101" s="22">
        <v>240.5</v>
      </c>
      <c r="F101" s="22">
        <v>680.6</v>
      </c>
      <c r="G101" s="22">
        <v>370.6</v>
      </c>
      <c r="H101" s="22">
        <v>165.7</v>
      </c>
      <c r="I101" s="22">
        <v>257.89999999999998</v>
      </c>
      <c r="J101" s="22">
        <v>91.3</v>
      </c>
      <c r="K101" s="22">
        <v>176.9</v>
      </c>
      <c r="L101" s="22">
        <v>40.1</v>
      </c>
      <c r="M101" s="22">
        <v>10.6</v>
      </c>
      <c r="N101" s="22">
        <v>33.200000000000003</v>
      </c>
      <c r="O101" s="22">
        <v>161.30000000000001</v>
      </c>
      <c r="P101" s="22">
        <f t="shared" si="27"/>
        <v>2236.8000000000002</v>
      </c>
      <c r="Q101" s="24">
        <f t="shared" si="22"/>
        <v>3779.1620000000003</v>
      </c>
      <c r="R101" s="24">
        <f t="shared" si="26"/>
        <v>1299.8000000000002</v>
      </c>
      <c r="S101" s="24">
        <f t="shared" si="14"/>
        <v>929.2</v>
      </c>
      <c r="T101" s="24">
        <f t="shared" si="23"/>
        <v>1600.5855999999999</v>
      </c>
      <c r="U101" s="28" t="s">
        <v>219</v>
      </c>
      <c r="V101" s="4">
        <f t="shared" si="15"/>
        <v>587.60678225806487</v>
      </c>
      <c r="W101" s="25">
        <f t="shared" si="25"/>
        <v>-66.595417741935279</v>
      </c>
      <c r="X101" s="25">
        <f t="shared" si="24"/>
        <v>-37.932817741935331</v>
      </c>
      <c r="Y101" s="29">
        <f t="shared" si="19"/>
        <v>1806.6000000000001</v>
      </c>
      <c r="Z101" s="25">
        <f t="shared" si="20"/>
        <v>1814.7</v>
      </c>
      <c r="AA101" s="26">
        <f t="shared" si="21"/>
        <v>1649.1932177419353</v>
      </c>
    </row>
    <row r="102" spans="1:27">
      <c r="A102" s="27" t="s">
        <v>220</v>
      </c>
      <c r="B102" s="20">
        <f t="shared" si="16"/>
        <v>1991</v>
      </c>
      <c r="C102" s="20">
        <f t="shared" si="17"/>
        <v>1992</v>
      </c>
      <c r="D102" s="22">
        <v>3</v>
      </c>
      <c r="E102" s="22">
        <v>23.8</v>
      </c>
      <c r="F102" s="22">
        <v>325.89999999999998</v>
      </c>
      <c r="G102" s="22">
        <v>245.4</v>
      </c>
      <c r="H102" s="22">
        <v>485.5</v>
      </c>
      <c r="I102" s="22">
        <v>136.80000000000001</v>
      </c>
      <c r="J102" s="22">
        <v>22</v>
      </c>
      <c r="K102" s="22">
        <v>142.9</v>
      </c>
      <c r="L102" s="22">
        <v>9.4</v>
      </c>
      <c r="M102" s="22">
        <v>13.9</v>
      </c>
      <c r="N102" s="22">
        <v>30.2</v>
      </c>
      <c r="O102" s="22">
        <v>17.8</v>
      </c>
      <c r="P102" s="22">
        <f t="shared" si="27"/>
        <v>1456.6000000000001</v>
      </c>
      <c r="Q102" s="24">
        <f t="shared" si="22"/>
        <v>3693.4000000000005</v>
      </c>
      <c r="R102" s="24">
        <f t="shared" si="26"/>
        <v>598.1</v>
      </c>
      <c r="S102" s="24">
        <f t="shared" si="14"/>
        <v>352.7</v>
      </c>
      <c r="T102" s="24">
        <f t="shared" si="23"/>
        <v>1525.6524000000002</v>
      </c>
      <c r="U102" s="28" t="s">
        <v>221</v>
      </c>
      <c r="V102" s="4">
        <f t="shared" si="15"/>
        <v>-192.59321774193518</v>
      </c>
      <c r="W102" s="25">
        <f t="shared" si="25"/>
        <v>-110.98001774193528</v>
      </c>
      <c r="X102" s="25">
        <f t="shared" si="24"/>
        <v>-19.321617741935277</v>
      </c>
      <c r="Y102" s="29">
        <f t="shared" si="19"/>
        <v>1239.3999999999999</v>
      </c>
      <c r="Z102" s="25">
        <f t="shared" si="20"/>
        <v>1242.3999999999999</v>
      </c>
      <c r="AA102" s="26">
        <f t="shared" si="21"/>
        <v>1649.1932177419353</v>
      </c>
    </row>
    <row r="103" spans="1:27">
      <c r="A103" s="27" t="s">
        <v>222</v>
      </c>
      <c r="B103" s="31">
        <f t="shared" si="16"/>
        <v>1992</v>
      </c>
      <c r="C103" s="31">
        <f t="shared" si="17"/>
        <v>1993</v>
      </c>
      <c r="D103" s="22">
        <v>45.2</v>
      </c>
      <c r="E103" s="22">
        <v>106.4</v>
      </c>
      <c r="F103" s="22">
        <v>225.7</v>
      </c>
      <c r="G103" s="22">
        <v>115.2</v>
      </c>
      <c r="H103" s="22">
        <v>169.6</v>
      </c>
      <c r="I103" s="22">
        <v>9.5</v>
      </c>
      <c r="J103" s="22">
        <v>192.2</v>
      </c>
      <c r="K103" s="22">
        <v>124.7</v>
      </c>
      <c r="L103" s="22">
        <v>92.7</v>
      </c>
      <c r="M103" s="22">
        <v>45.8</v>
      </c>
      <c r="N103" s="22">
        <v>61.6</v>
      </c>
      <c r="O103" s="22">
        <v>32.9</v>
      </c>
      <c r="P103" s="22">
        <f t="shared" si="27"/>
        <v>1221.5</v>
      </c>
      <c r="Q103" s="24">
        <f t="shared" si="22"/>
        <v>2678.1000000000004</v>
      </c>
      <c r="R103" s="24">
        <f t="shared" si="26"/>
        <v>492.5</v>
      </c>
      <c r="S103" s="24">
        <f t="shared" si="14"/>
        <v>377.3</v>
      </c>
      <c r="T103" s="24">
        <f t="shared" si="23"/>
        <v>1571.52</v>
      </c>
      <c r="U103" s="28" t="s">
        <v>223</v>
      </c>
      <c r="V103" s="4">
        <f t="shared" si="15"/>
        <v>-427.69321774193531</v>
      </c>
      <c r="W103" s="25">
        <f t="shared" si="25"/>
        <v>-159.50701774193533</v>
      </c>
      <c r="X103" s="25">
        <f t="shared" si="24"/>
        <v>-48.607617741935293</v>
      </c>
      <c r="Y103" s="29">
        <f t="shared" si="19"/>
        <v>818.59999999999991</v>
      </c>
      <c r="Z103" s="25">
        <f t="shared" si="20"/>
        <v>863.8</v>
      </c>
      <c r="AA103" s="26">
        <f t="shared" si="21"/>
        <v>1649.1932177419353</v>
      </c>
    </row>
    <row r="104" spans="1:27">
      <c r="A104" s="27" t="s">
        <v>224</v>
      </c>
      <c r="B104" s="31">
        <f t="shared" si="16"/>
        <v>1993</v>
      </c>
      <c r="C104" s="31">
        <f t="shared" si="17"/>
        <v>1994</v>
      </c>
      <c r="D104" s="22">
        <v>1.1000000000000001</v>
      </c>
      <c r="E104" s="22">
        <v>72.7</v>
      </c>
      <c r="F104" s="22">
        <v>122.5</v>
      </c>
      <c r="G104" s="22">
        <v>191</v>
      </c>
      <c r="H104" s="22">
        <v>132.80000000000001</v>
      </c>
      <c r="I104" s="22">
        <v>247.7</v>
      </c>
      <c r="J104" s="22">
        <v>224.3</v>
      </c>
      <c r="K104" s="22">
        <v>56.3</v>
      </c>
      <c r="L104" s="22">
        <v>51.4</v>
      </c>
      <c r="M104" s="22">
        <v>45.6</v>
      </c>
      <c r="N104" s="22">
        <v>18.5</v>
      </c>
      <c r="O104" s="22">
        <v>7.1</v>
      </c>
      <c r="P104" s="22">
        <f t="shared" si="27"/>
        <v>1170.9999999999998</v>
      </c>
      <c r="Q104" s="24">
        <f t="shared" si="22"/>
        <v>2392.5</v>
      </c>
      <c r="R104" s="24">
        <f t="shared" si="26"/>
        <v>387.3</v>
      </c>
      <c r="S104" s="24">
        <f t="shared" si="14"/>
        <v>196.3</v>
      </c>
      <c r="T104" s="24">
        <f t="shared" si="23"/>
        <v>1506.88</v>
      </c>
      <c r="U104" s="28" t="s">
        <v>225</v>
      </c>
      <c r="V104" s="4">
        <f t="shared" si="15"/>
        <v>-478.19321774193554</v>
      </c>
      <c r="W104" s="25">
        <f t="shared" si="25"/>
        <v>-200.72001774193535</v>
      </c>
      <c r="X104" s="25">
        <f t="shared" si="24"/>
        <v>-123.54081774193529</v>
      </c>
      <c r="Y104" s="29">
        <f t="shared" si="19"/>
        <v>991</v>
      </c>
      <c r="Z104" s="25">
        <f t="shared" si="20"/>
        <v>992.09999999999991</v>
      </c>
      <c r="AA104" s="26">
        <f t="shared" si="21"/>
        <v>1649.1932177419353</v>
      </c>
    </row>
    <row r="105" spans="1:27">
      <c r="A105" s="27" t="s">
        <v>226</v>
      </c>
      <c r="B105" s="20">
        <f t="shared" si="16"/>
        <v>1994</v>
      </c>
      <c r="C105" s="20">
        <f t="shared" si="17"/>
        <v>1995</v>
      </c>
      <c r="D105" s="22">
        <v>67</v>
      </c>
      <c r="E105" s="22">
        <v>197.5</v>
      </c>
      <c r="F105" s="22">
        <v>297.5</v>
      </c>
      <c r="G105" s="22">
        <v>404.2</v>
      </c>
      <c r="H105" s="22">
        <v>175.2</v>
      </c>
      <c r="I105" s="22">
        <v>272.5</v>
      </c>
      <c r="J105" s="22">
        <v>143.19999999999999</v>
      </c>
      <c r="K105" s="22">
        <v>70.3</v>
      </c>
      <c r="L105" s="22">
        <v>17.3</v>
      </c>
      <c r="M105" s="22">
        <v>35.1</v>
      </c>
      <c r="N105" s="22">
        <v>33.799999999999997</v>
      </c>
      <c r="O105" s="22">
        <v>58.1</v>
      </c>
      <c r="P105" s="22">
        <f t="shared" si="27"/>
        <v>1771.6999999999998</v>
      </c>
      <c r="Q105" s="24">
        <f t="shared" si="22"/>
        <v>2942.7</v>
      </c>
      <c r="R105" s="24">
        <f t="shared" si="26"/>
        <v>966.2</v>
      </c>
      <c r="S105" s="24">
        <f t="shared" si="14"/>
        <v>562</v>
      </c>
      <c r="T105" s="24">
        <f t="shared" si="23"/>
        <v>1668.6</v>
      </c>
      <c r="U105" s="28" t="s">
        <v>227</v>
      </c>
      <c r="V105" s="4">
        <f t="shared" si="15"/>
        <v>122.5067822580645</v>
      </c>
      <c r="W105" s="25">
        <f t="shared" si="25"/>
        <v>-140.84181774193539</v>
      </c>
      <c r="X105" s="25">
        <f t="shared" si="24"/>
        <v>-77.673217741935332</v>
      </c>
      <c r="Y105" s="29">
        <f t="shared" si="19"/>
        <v>1490.1000000000001</v>
      </c>
      <c r="Z105" s="25">
        <f t="shared" si="20"/>
        <v>1557.1000000000001</v>
      </c>
      <c r="AA105" s="26">
        <f t="shared" si="21"/>
        <v>1649.1932177419353</v>
      </c>
    </row>
    <row r="106" spans="1:27">
      <c r="A106" s="27" t="s">
        <v>28</v>
      </c>
      <c r="B106" s="20">
        <f t="shared" si="16"/>
        <v>1995</v>
      </c>
      <c r="C106" s="20">
        <f t="shared" si="17"/>
        <v>1996</v>
      </c>
      <c r="D106" s="22">
        <v>30.1</v>
      </c>
      <c r="E106" s="22">
        <v>225.7</v>
      </c>
      <c r="F106" s="22">
        <v>559.70000000000005</v>
      </c>
      <c r="G106" s="22">
        <v>325.10000000000002</v>
      </c>
      <c r="H106" s="22">
        <v>284.2</v>
      </c>
      <c r="I106" s="22">
        <v>158</v>
      </c>
      <c r="J106" s="22">
        <v>53.9</v>
      </c>
      <c r="K106" s="22">
        <v>191.5</v>
      </c>
      <c r="L106" s="22">
        <v>48</v>
      </c>
      <c r="M106" s="22">
        <v>11.2</v>
      </c>
      <c r="N106" s="22">
        <v>12</v>
      </c>
      <c r="O106" s="22">
        <v>14.2</v>
      </c>
      <c r="P106" s="22">
        <f t="shared" si="27"/>
        <v>1913.6000000000001</v>
      </c>
      <c r="Q106" s="24">
        <f>P105+P106</f>
        <v>3685.3</v>
      </c>
      <c r="R106" s="24">
        <f t="shared" si="26"/>
        <v>1140.5999999999999</v>
      </c>
      <c r="S106" s="24">
        <f t="shared" si="14"/>
        <v>815.5</v>
      </c>
      <c r="T106" s="24">
        <f t="shared" si="23"/>
        <v>1741.22</v>
      </c>
      <c r="U106" s="28" t="s">
        <v>228</v>
      </c>
      <c r="V106" s="4">
        <f t="shared" si="15"/>
        <v>264.40678225806482</v>
      </c>
      <c r="W106" s="25">
        <f t="shared" si="25"/>
        <v>-90.123017741935342</v>
      </c>
      <c r="X106" s="25">
        <f t="shared" si="24"/>
        <v>-142.31321774193535</v>
      </c>
      <c r="Y106" s="29">
        <f t="shared" si="19"/>
        <v>1606.6000000000001</v>
      </c>
      <c r="Z106" s="25">
        <f t="shared" si="20"/>
        <v>1636.7</v>
      </c>
      <c r="AA106" s="26">
        <f t="shared" si="21"/>
        <v>1649.1932177419353</v>
      </c>
    </row>
    <row r="107" spans="1:27">
      <c r="A107" s="27" t="s">
        <v>30</v>
      </c>
      <c r="B107" s="20">
        <f t="shared" si="16"/>
        <v>1996</v>
      </c>
      <c r="C107" s="20">
        <f t="shared" si="17"/>
        <v>1997</v>
      </c>
      <c r="D107" s="22">
        <v>42.2</v>
      </c>
      <c r="E107" s="22">
        <v>257.2</v>
      </c>
      <c r="F107" s="22">
        <v>225.9</v>
      </c>
      <c r="G107" s="22">
        <v>355</v>
      </c>
      <c r="H107" s="22">
        <v>452.1</v>
      </c>
      <c r="I107" s="22">
        <v>119.2</v>
      </c>
      <c r="J107" s="22">
        <v>382.8</v>
      </c>
      <c r="K107" s="22">
        <v>122.2</v>
      </c>
      <c r="L107" s="22">
        <v>80.599999999999994</v>
      </c>
      <c r="M107" s="22">
        <v>115.7</v>
      </c>
      <c r="N107" s="22">
        <v>73</v>
      </c>
      <c r="O107" s="22">
        <v>39.299999999999997</v>
      </c>
      <c r="P107" s="22">
        <f t="shared" si="27"/>
        <v>2265.2000000000003</v>
      </c>
      <c r="Q107" s="24">
        <f t="shared" si="22"/>
        <v>4178.8</v>
      </c>
      <c r="R107" s="24">
        <f t="shared" si="26"/>
        <v>880.3</v>
      </c>
      <c r="S107" s="24">
        <f t="shared" si="14"/>
        <v>525.29999999999995</v>
      </c>
      <c r="T107" s="24">
        <f t="shared" si="23"/>
        <v>1963.9599999999998</v>
      </c>
      <c r="U107" s="28" t="s">
        <v>229</v>
      </c>
      <c r="V107" s="4">
        <f t="shared" si="15"/>
        <v>616.00678225806496</v>
      </c>
      <c r="W107" s="25">
        <f t="shared" si="25"/>
        <v>4.2582258064703636E-2</v>
      </c>
      <c r="X107" s="25">
        <f t="shared" si="24"/>
        <v>19.406782258064688</v>
      </c>
      <c r="Y107" s="29">
        <f t="shared" si="19"/>
        <v>1792.2</v>
      </c>
      <c r="Z107" s="25">
        <f t="shared" si="20"/>
        <v>1834.4</v>
      </c>
      <c r="AA107" s="26">
        <f t="shared" si="21"/>
        <v>1649.1932177419353</v>
      </c>
    </row>
    <row r="108" spans="1:27">
      <c r="A108" s="32" t="s">
        <v>32</v>
      </c>
      <c r="B108" s="20">
        <f t="shared" si="16"/>
        <v>1997</v>
      </c>
      <c r="C108" s="20">
        <f t="shared" si="17"/>
        <v>1998</v>
      </c>
      <c r="D108" s="22">
        <v>139.80000000000001</v>
      </c>
      <c r="E108" s="22">
        <v>312.2</v>
      </c>
      <c r="F108" s="22">
        <v>196.3</v>
      </c>
      <c r="G108" s="22">
        <v>231.5</v>
      </c>
      <c r="H108" s="22">
        <v>350.4</v>
      </c>
      <c r="I108" s="22">
        <v>136.4</v>
      </c>
      <c r="J108" s="22">
        <v>104.6</v>
      </c>
      <c r="K108" s="22">
        <v>20.6</v>
      </c>
      <c r="L108" s="22">
        <v>30.5</v>
      </c>
      <c r="M108" s="22">
        <v>18.600000000000001</v>
      </c>
      <c r="N108" s="22">
        <v>42.9</v>
      </c>
      <c r="O108" s="22">
        <v>0.8</v>
      </c>
      <c r="P108" s="22">
        <f t="shared" si="27"/>
        <v>1584.5999999999997</v>
      </c>
      <c r="Q108" s="24">
        <f t="shared" si="22"/>
        <v>3849.8</v>
      </c>
      <c r="R108" s="24">
        <f t="shared" si="26"/>
        <v>879.8</v>
      </c>
      <c r="S108" s="24">
        <f t="shared" si="14"/>
        <v>648.29999999999995</v>
      </c>
      <c r="T108" s="24">
        <f t="shared" si="23"/>
        <v>1903.48</v>
      </c>
      <c r="U108" s="28" t="s">
        <v>230</v>
      </c>
      <c r="V108" s="4">
        <f t="shared" si="15"/>
        <v>-64.593217741935632</v>
      </c>
      <c r="W108" s="25">
        <f t="shared" si="25"/>
        <v>21.709582258064664</v>
      </c>
      <c r="X108" s="25">
        <f t="shared" si="24"/>
        <v>92.026782258064628</v>
      </c>
      <c r="Y108" s="29">
        <f t="shared" si="19"/>
        <v>1331.4</v>
      </c>
      <c r="Z108" s="25">
        <f t="shared" si="20"/>
        <v>1471.1999999999998</v>
      </c>
      <c r="AA108" s="26">
        <f t="shared" si="21"/>
        <v>1649.1932177419353</v>
      </c>
    </row>
    <row r="109" spans="1:27">
      <c r="A109" s="27" t="s">
        <v>34</v>
      </c>
      <c r="B109" s="20">
        <f t="shared" si="16"/>
        <v>1998</v>
      </c>
      <c r="C109" s="20">
        <f t="shared" si="17"/>
        <v>1999</v>
      </c>
      <c r="D109" s="22">
        <v>32.200000000000003</v>
      </c>
      <c r="E109" s="22">
        <v>105.7</v>
      </c>
      <c r="F109" s="22">
        <v>619</v>
      </c>
      <c r="G109" s="22">
        <v>385.2</v>
      </c>
      <c r="H109" s="22">
        <v>401.6</v>
      </c>
      <c r="I109" s="22">
        <v>447</v>
      </c>
      <c r="J109" s="22">
        <v>168.5</v>
      </c>
      <c r="K109" s="22">
        <v>22.9</v>
      </c>
      <c r="L109" s="22">
        <v>33.799999999999997</v>
      </c>
      <c r="M109" s="22">
        <v>45.9</v>
      </c>
      <c r="N109" s="22">
        <v>5.9</v>
      </c>
      <c r="O109" s="22">
        <v>17</v>
      </c>
      <c r="P109" s="22">
        <f t="shared" si="27"/>
        <v>2284.7000000000003</v>
      </c>
      <c r="Q109" s="24">
        <f t="shared" si="22"/>
        <v>3869.3</v>
      </c>
      <c r="R109" s="24">
        <f t="shared" si="26"/>
        <v>1142.0999999999999</v>
      </c>
      <c r="S109" s="24">
        <f t="shared" si="14"/>
        <v>756.9</v>
      </c>
      <c r="T109" s="24">
        <f t="shared" si="23"/>
        <v>1724.2919999999999</v>
      </c>
      <c r="U109" s="28" t="s">
        <v>231</v>
      </c>
      <c r="V109" s="4">
        <f t="shared" si="15"/>
        <v>635.50678225806496</v>
      </c>
      <c r="W109" s="25">
        <f t="shared" si="25"/>
        <v>95.612982258064719</v>
      </c>
      <c r="X109" s="25">
        <f t="shared" si="24"/>
        <v>314.76678225806472</v>
      </c>
      <c r="Y109" s="29">
        <f t="shared" si="19"/>
        <v>2127</v>
      </c>
      <c r="Z109" s="25">
        <f t="shared" si="20"/>
        <v>2159.1999999999998</v>
      </c>
      <c r="AA109" s="26">
        <f t="shared" si="21"/>
        <v>1649.1932177419353</v>
      </c>
    </row>
    <row r="110" spans="1:27">
      <c r="A110" s="27" t="s">
        <v>232</v>
      </c>
      <c r="B110" s="20">
        <f t="shared" si="16"/>
        <v>1999</v>
      </c>
      <c r="C110" s="20">
        <f t="shared" si="17"/>
        <v>2000</v>
      </c>
      <c r="D110" s="22">
        <v>20.3</v>
      </c>
      <c r="E110" s="22">
        <v>255.3</v>
      </c>
      <c r="F110" s="22">
        <v>256.7</v>
      </c>
      <c r="G110" s="22">
        <v>326.3</v>
      </c>
      <c r="H110" s="22">
        <v>184.3</v>
      </c>
      <c r="I110" s="22">
        <v>83.3</v>
      </c>
      <c r="J110" s="22">
        <v>118.7</v>
      </c>
      <c r="K110" s="22">
        <v>47.1</v>
      </c>
      <c r="L110" s="22">
        <v>81.099999999999994</v>
      </c>
      <c r="M110" s="22">
        <v>53.4</v>
      </c>
      <c r="N110" s="22">
        <v>33.299999999999997</v>
      </c>
      <c r="O110" s="22">
        <v>9.5</v>
      </c>
      <c r="P110" s="22">
        <f t="shared" si="27"/>
        <v>1469.2999999999997</v>
      </c>
      <c r="Q110" s="24">
        <f>P109+P110</f>
        <v>3754</v>
      </c>
      <c r="R110" s="24">
        <f t="shared" si="26"/>
        <v>858.59999999999991</v>
      </c>
      <c r="S110" s="24">
        <f t="shared" si="14"/>
        <v>532.29999999999995</v>
      </c>
      <c r="T110" s="24">
        <f t="shared" si="23"/>
        <v>1635.712</v>
      </c>
      <c r="U110" s="28" t="s">
        <v>233</v>
      </c>
      <c r="V110" s="4">
        <f t="shared" si="15"/>
        <v>-179.89321774193559</v>
      </c>
      <c r="W110" s="25">
        <f t="shared" si="25"/>
        <v>88.306782258064686</v>
      </c>
      <c r="X110" s="25">
        <f t="shared" si="24"/>
        <v>254.2867822580647</v>
      </c>
      <c r="Y110" s="29">
        <f t="shared" si="19"/>
        <v>1224.5999999999999</v>
      </c>
      <c r="Z110" s="25">
        <f t="shared" si="20"/>
        <v>1244.8999999999999</v>
      </c>
      <c r="AA110" s="26">
        <f t="shared" si="21"/>
        <v>1649.1932177419353</v>
      </c>
    </row>
    <row r="111" spans="1:27">
      <c r="A111" s="27" t="s">
        <v>234</v>
      </c>
      <c r="B111" s="20">
        <f t="shared" si="16"/>
        <v>2000</v>
      </c>
      <c r="C111" s="20">
        <f t="shared" si="17"/>
        <v>2001</v>
      </c>
      <c r="D111" s="22">
        <v>53.8</v>
      </c>
      <c r="E111" s="22">
        <v>112.1</v>
      </c>
      <c r="F111" s="22">
        <v>118.5</v>
      </c>
      <c r="G111" s="22">
        <v>163.47999999999999</v>
      </c>
      <c r="H111" s="22">
        <v>146</v>
      </c>
      <c r="I111" s="22">
        <v>47.78</v>
      </c>
      <c r="J111" s="22">
        <v>115.5</v>
      </c>
      <c r="K111" s="22">
        <v>78.2</v>
      </c>
      <c r="L111" s="22">
        <v>52.6</v>
      </c>
      <c r="M111" s="22">
        <v>25.8</v>
      </c>
      <c r="N111" s="22">
        <v>6.6</v>
      </c>
      <c r="O111" s="22">
        <v>97.3</v>
      </c>
      <c r="P111" s="22">
        <f t="shared" si="27"/>
        <v>1017.66</v>
      </c>
      <c r="Q111" s="24">
        <f t="shared" si="22"/>
        <v>2486.9599999999996</v>
      </c>
      <c r="R111" s="24">
        <f t="shared" si="26"/>
        <v>447.88</v>
      </c>
      <c r="S111" s="24">
        <f t="shared" si="14"/>
        <v>284.39999999999998</v>
      </c>
      <c r="T111" s="24">
        <f t="shared" si="23"/>
        <v>1567.0319999999999</v>
      </c>
      <c r="U111" s="28" t="s">
        <v>235</v>
      </c>
      <c r="V111" s="4">
        <f t="shared" si="15"/>
        <v>-631.53321774193535</v>
      </c>
      <c r="W111" s="25">
        <f t="shared" si="25"/>
        <v>-33.607217741935337</v>
      </c>
      <c r="X111" s="25">
        <f t="shared" si="24"/>
        <v>75.098782258064674</v>
      </c>
      <c r="Y111" s="29">
        <f t="shared" si="19"/>
        <v>703.3599999999999</v>
      </c>
      <c r="Z111" s="25">
        <f t="shared" si="20"/>
        <v>757.16</v>
      </c>
      <c r="AA111" s="26">
        <f t="shared" si="21"/>
        <v>1649.1932177419353</v>
      </c>
    </row>
    <row r="112" spans="1:27">
      <c r="A112" s="27" t="s">
        <v>236</v>
      </c>
      <c r="B112" s="20">
        <f t="shared" si="16"/>
        <v>2001</v>
      </c>
      <c r="C112" s="20">
        <f t="shared" si="17"/>
        <v>2002</v>
      </c>
      <c r="D112" s="22">
        <v>36.200000000000003</v>
      </c>
      <c r="E112" s="22">
        <v>168.4</v>
      </c>
      <c r="F112" s="22">
        <v>256.3</v>
      </c>
      <c r="G112" s="22">
        <v>342.1</v>
      </c>
      <c r="H112" s="22">
        <v>355</v>
      </c>
      <c r="I112" s="22">
        <v>247.7</v>
      </c>
      <c r="J112" s="22">
        <v>202.6</v>
      </c>
      <c r="K112" s="22">
        <v>109.9</v>
      </c>
      <c r="L112" s="22">
        <v>33.799999999999997</v>
      </c>
      <c r="M112" s="22">
        <v>40.799999999999997</v>
      </c>
      <c r="N112" s="22">
        <v>9.1999999999999993</v>
      </c>
      <c r="O112" s="22">
        <v>20.3</v>
      </c>
      <c r="P112" s="22">
        <f t="shared" si="27"/>
        <v>1822.3</v>
      </c>
      <c r="Q112" s="24">
        <f t="shared" si="22"/>
        <v>2839.96</v>
      </c>
      <c r="R112" s="24">
        <f t="shared" si="26"/>
        <v>803</v>
      </c>
      <c r="S112" s="24">
        <f t="shared" si="14"/>
        <v>460.90000000000003</v>
      </c>
      <c r="T112" s="24">
        <f t="shared" si="23"/>
        <v>1444.7719999999999</v>
      </c>
      <c r="U112" s="28" t="s">
        <v>237</v>
      </c>
      <c r="V112" s="4">
        <f t="shared" si="15"/>
        <v>173.10678225806464</v>
      </c>
      <c r="W112" s="25">
        <f t="shared" si="25"/>
        <v>2.9627822580646468</v>
      </c>
      <c r="X112" s="25">
        <f t="shared" si="24"/>
        <v>-13.481217741935392</v>
      </c>
      <c r="Y112" s="29">
        <f t="shared" si="19"/>
        <v>1572.1000000000001</v>
      </c>
      <c r="Z112" s="25">
        <f t="shared" si="20"/>
        <v>1608.3</v>
      </c>
      <c r="AA112" s="26">
        <f t="shared" si="21"/>
        <v>1649.1932177419353</v>
      </c>
    </row>
    <row r="113" spans="1:27">
      <c r="A113" s="27" t="s">
        <v>238</v>
      </c>
      <c r="B113" s="31">
        <f t="shared" si="16"/>
        <v>2002</v>
      </c>
      <c r="C113" s="31">
        <f t="shared" si="17"/>
        <v>2003</v>
      </c>
      <c r="D113" s="22">
        <v>29.6</v>
      </c>
      <c r="E113" s="22">
        <v>18.100000000000001</v>
      </c>
      <c r="F113" s="22">
        <v>229.8</v>
      </c>
      <c r="G113" s="22">
        <v>224.9</v>
      </c>
      <c r="H113" s="22">
        <v>289</v>
      </c>
      <c r="I113" s="22">
        <v>40.1</v>
      </c>
      <c r="J113" s="22">
        <v>269.60000000000002</v>
      </c>
      <c r="K113" s="22">
        <v>68.400000000000006</v>
      </c>
      <c r="L113" s="22">
        <v>39.6</v>
      </c>
      <c r="M113" s="22">
        <v>7.1</v>
      </c>
      <c r="N113" s="22">
        <v>21.1</v>
      </c>
      <c r="O113" s="22">
        <v>3.9</v>
      </c>
      <c r="P113" s="22">
        <f t="shared" si="27"/>
        <v>1241.1999999999998</v>
      </c>
      <c r="Q113" s="24">
        <f t="shared" si="22"/>
        <v>3063.5</v>
      </c>
      <c r="R113" s="24">
        <f t="shared" si="26"/>
        <v>502.4</v>
      </c>
      <c r="S113" s="24">
        <f t="shared" si="14"/>
        <v>277.5</v>
      </c>
      <c r="T113" s="24">
        <f t="shared" si="23"/>
        <v>1433.3120000000001</v>
      </c>
      <c r="U113" s="28" t="s">
        <v>239</v>
      </c>
      <c r="V113" s="4">
        <f t="shared" si="15"/>
        <v>-407.9932177419355</v>
      </c>
      <c r="W113" s="25">
        <f t="shared" si="25"/>
        <v>4.9327822580646288</v>
      </c>
      <c r="X113" s="25">
        <f t="shared" si="24"/>
        <v>-82.16121774193536</v>
      </c>
      <c r="Y113" s="29">
        <f t="shared" si="19"/>
        <v>1071.5</v>
      </c>
      <c r="Z113" s="25">
        <f t="shared" si="20"/>
        <v>1101.0999999999999</v>
      </c>
      <c r="AA113" s="26">
        <f t="shared" si="21"/>
        <v>1649.1932177419353</v>
      </c>
    </row>
    <row r="114" spans="1:27">
      <c r="A114" s="27" t="s">
        <v>240</v>
      </c>
      <c r="B114" s="20">
        <f t="shared" si="16"/>
        <v>2003</v>
      </c>
      <c r="C114" s="20">
        <f t="shared" si="17"/>
        <v>2004</v>
      </c>
      <c r="D114" s="22">
        <v>41.8</v>
      </c>
      <c r="E114" s="22">
        <v>587.29999999999995</v>
      </c>
      <c r="F114" s="22">
        <v>299.2</v>
      </c>
      <c r="G114" s="22">
        <v>175.8</v>
      </c>
      <c r="H114" s="22">
        <v>166</v>
      </c>
      <c r="I114" s="22">
        <v>63.4</v>
      </c>
      <c r="J114" s="22">
        <v>149.4</v>
      </c>
      <c r="K114" s="22">
        <v>19.899999999999999</v>
      </c>
      <c r="L114" s="22">
        <v>37.4</v>
      </c>
      <c r="M114" s="22">
        <v>29.5</v>
      </c>
      <c r="N114" s="22">
        <v>5.3</v>
      </c>
      <c r="O114" s="22">
        <v>98.4</v>
      </c>
      <c r="P114" s="22">
        <f t="shared" si="27"/>
        <v>1673.4000000000003</v>
      </c>
      <c r="Q114" s="24">
        <f t="shared" si="22"/>
        <v>2914.6000000000004</v>
      </c>
      <c r="R114" s="24">
        <f t="shared" si="26"/>
        <v>1104.0999999999999</v>
      </c>
      <c r="S114" s="24">
        <f t="shared" si="14"/>
        <v>928.3</v>
      </c>
      <c r="T114" s="24">
        <f t="shared" si="23"/>
        <v>1515.2000000000003</v>
      </c>
      <c r="U114" s="28" t="s">
        <v>241</v>
      </c>
      <c r="V114" s="4">
        <f t="shared" si="15"/>
        <v>24.206782258065004</v>
      </c>
      <c r="W114" s="25">
        <f t="shared" si="25"/>
        <v>55.172782258064686</v>
      </c>
      <c r="X114" s="25">
        <f t="shared" si="24"/>
        <v>-204.42121774193532</v>
      </c>
      <c r="Y114" s="29">
        <f t="shared" si="19"/>
        <v>1441.1000000000001</v>
      </c>
      <c r="Z114" s="25">
        <f t="shared" si="20"/>
        <v>1482.9</v>
      </c>
      <c r="AA114" s="26">
        <f t="shared" si="21"/>
        <v>1649.1932177419353</v>
      </c>
    </row>
    <row r="115" spans="1:27">
      <c r="A115" s="27" t="s">
        <v>242</v>
      </c>
      <c r="B115" s="20">
        <f t="shared" si="16"/>
        <v>2004</v>
      </c>
      <c r="C115" s="20">
        <f t="shared" si="17"/>
        <v>2005</v>
      </c>
      <c r="D115" s="22">
        <v>108.5</v>
      </c>
      <c r="E115" s="22">
        <v>131.9</v>
      </c>
      <c r="F115" s="22">
        <v>213.2</v>
      </c>
      <c r="G115" s="22">
        <v>239.1</v>
      </c>
      <c r="H115" s="22">
        <v>272.3</v>
      </c>
      <c r="I115" s="22">
        <v>35.299999999999997</v>
      </c>
      <c r="J115" s="22">
        <v>157.1</v>
      </c>
      <c r="K115" s="22">
        <v>108.2</v>
      </c>
      <c r="L115" s="22">
        <v>73.2</v>
      </c>
      <c r="M115" s="22">
        <v>26.4</v>
      </c>
      <c r="N115" s="22">
        <v>34.200000000000003</v>
      </c>
      <c r="O115" s="22">
        <v>12.6</v>
      </c>
      <c r="P115" s="22">
        <f t="shared" si="27"/>
        <v>1412</v>
      </c>
      <c r="Q115" s="24">
        <f t="shared" si="22"/>
        <v>3085.4000000000005</v>
      </c>
      <c r="R115" s="24">
        <f t="shared" si="26"/>
        <v>692.7</v>
      </c>
      <c r="S115" s="24">
        <f t="shared" si="14"/>
        <v>453.6</v>
      </c>
      <c r="T115" s="24">
        <f t="shared" si="23"/>
        <v>1616.2400000000002</v>
      </c>
      <c r="U115" s="28" t="s">
        <v>243</v>
      </c>
      <c r="V115" s="4">
        <f t="shared" si="15"/>
        <v>-237.19321774193531</v>
      </c>
      <c r="W115" s="25">
        <f t="shared" si="25"/>
        <v>19.202782258064701</v>
      </c>
      <c r="X115" s="25">
        <f t="shared" si="24"/>
        <v>-215.88121774193533</v>
      </c>
      <c r="Y115" s="29">
        <f t="shared" si="19"/>
        <v>1048.8999999999999</v>
      </c>
      <c r="Z115" s="25">
        <f t="shared" si="20"/>
        <v>1157.3999999999999</v>
      </c>
      <c r="AA115" s="26">
        <f t="shared" si="21"/>
        <v>1649.1932177419353</v>
      </c>
    </row>
    <row r="116" spans="1:27">
      <c r="A116" s="27" t="s">
        <v>244</v>
      </c>
      <c r="B116" s="20">
        <f t="shared" si="16"/>
        <v>2005</v>
      </c>
      <c r="C116" s="20">
        <f t="shared" si="17"/>
        <v>2006</v>
      </c>
      <c r="D116" s="22">
        <v>61.5</v>
      </c>
      <c r="E116" s="22">
        <v>154.30000000000001</v>
      </c>
      <c r="F116" s="22">
        <v>178</v>
      </c>
      <c r="G116" s="22">
        <v>194</v>
      </c>
      <c r="H116" s="22">
        <v>464.2</v>
      </c>
      <c r="I116" s="22">
        <v>128</v>
      </c>
      <c r="J116" s="22">
        <v>76.900000000000006</v>
      </c>
      <c r="K116" s="22">
        <v>62</v>
      </c>
      <c r="L116" s="22">
        <v>54.4</v>
      </c>
      <c r="M116" s="22">
        <v>39.700000000000003</v>
      </c>
      <c r="N116" s="22">
        <v>9.1999999999999993</v>
      </c>
      <c r="O116" s="22">
        <v>4.9000000000000004</v>
      </c>
      <c r="P116" s="22">
        <f t="shared" si="27"/>
        <v>1427.1000000000004</v>
      </c>
      <c r="Q116" s="24">
        <f t="shared" si="22"/>
        <v>2839.1000000000004</v>
      </c>
      <c r="R116" s="24">
        <f t="shared" si="26"/>
        <v>587.79999999999995</v>
      </c>
      <c r="S116" s="24">
        <f t="shared" si="14"/>
        <v>393.8</v>
      </c>
      <c r="T116" s="24">
        <f t="shared" si="23"/>
        <v>1630.7200000000003</v>
      </c>
      <c r="U116" s="28" t="s">
        <v>245</v>
      </c>
      <c r="V116" s="4">
        <f t="shared" si="15"/>
        <v>-222.09321774193495</v>
      </c>
      <c r="W116" s="25">
        <f t="shared" si="25"/>
        <v>-29.447217741935276</v>
      </c>
      <c r="X116" s="25">
        <f t="shared" si="24"/>
        <v>-133.99321774193521</v>
      </c>
      <c r="Y116" s="29">
        <f t="shared" si="19"/>
        <v>1195.4000000000001</v>
      </c>
      <c r="Z116" s="25">
        <f t="shared" si="20"/>
        <v>1256.9000000000001</v>
      </c>
      <c r="AA116" s="26">
        <f t="shared" si="21"/>
        <v>1649.1932177419353</v>
      </c>
    </row>
    <row r="117" spans="1:27">
      <c r="A117" s="27" t="s">
        <v>246</v>
      </c>
      <c r="B117" s="20">
        <f t="shared" si="16"/>
        <v>2006</v>
      </c>
      <c r="C117" s="20">
        <f t="shared" si="17"/>
        <v>2007</v>
      </c>
      <c r="D117" s="22">
        <v>48.3</v>
      </c>
      <c r="E117" s="22">
        <v>66</v>
      </c>
      <c r="F117" s="22">
        <v>686.2</v>
      </c>
      <c r="G117" s="22">
        <v>286.10000000000002</v>
      </c>
      <c r="H117" s="22">
        <v>495.7</v>
      </c>
      <c r="I117" s="22">
        <v>163.4</v>
      </c>
      <c r="J117" s="22">
        <v>343.8</v>
      </c>
      <c r="K117" s="22">
        <v>102.3</v>
      </c>
      <c r="L117" s="22">
        <v>24</v>
      </c>
      <c r="M117" s="22">
        <v>37.6</v>
      </c>
      <c r="N117" s="22">
        <v>41.1</v>
      </c>
      <c r="O117" s="22">
        <v>33</v>
      </c>
      <c r="P117" s="22">
        <f t="shared" si="27"/>
        <v>2327.5</v>
      </c>
      <c r="Q117" s="24">
        <f t="shared" si="22"/>
        <v>3754.6000000000004</v>
      </c>
      <c r="R117" s="24">
        <f t="shared" si="26"/>
        <v>1086.5999999999999</v>
      </c>
      <c r="S117" s="24">
        <f t="shared" si="14"/>
        <v>800.5</v>
      </c>
      <c r="T117" s="24">
        <f t="shared" si="23"/>
        <v>1503.98</v>
      </c>
      <c r="U117" s="28" t="s">
        <v>247</v>
      </c>
      <c r="V117" s="4">
        <f t="shared" si="15"/>
        <v>678.30678225806469</v>
      </c>
      <c r="W117" s="25">
        <f t="shared" si="25"/>
        <v>-23.217217741935304</v>
      </c>
      <c r="X117" s="25">
        <f>AVERAGE(V113:V117)</f>
        <v>-32.953217741935212</v>
      </c>
      <c r="Y117" s="29">
        <f t="shared" si="19"/>
        <v>2041.2000000000003</v>
      </c>
      <c r="Z117" s="25">
        <f t="shared" si="20"/>
        <v>2089.5</v>
      </c>
      <c r="AA117" s="26">
        <f t="shared" si="21"/>
        <v>1649.1932177419353</v>
      </c>
    </row>
    <row r="118" spans="1:27">
      <c r="A118" s="27" t="s">
        <v>248</v>
      </c>
      <c r="B118" s="20">
        <f t="shared" si="16"/>
        <v>2007</v>
      </c>
      <c r="C118" s="20">
        <f t="shared" si="17"/>
        <v>2008</v>
      </c>
      <c r="D118" s="22">
        <v>64.400000000000006</v>
      </c>
      <c r="E118" s="22">
        <v>195.9</v>
      </c>
      <c r="F118" s="22">
        <v>136.30000000000001</v>
      </c>
      <c r="G118" s="22">
        <v>323.10000000000002</v>
      </c>
      <c r="H118" s="22">
        <v>202.6</v>
      </c>
      <c r="I118" s="22">
        <v>101.6</v>
      </c>
      <c r="J118" s="22">
        <v>116.8</v>
      </c>
      <c r="K118" s="22">
        <v>38.4</v>
      </c>
      <c r="L118" s="22">
        <v>12.6</v>
      </c>
      <c r="M118" s="22">
        <v>29.9</v>
      </c>
      <c r="N118" s="22">
        <v>15.5</v>
      </c>
      <c r="O118" s="22">
        <v>76.5</v>
      </c>
      <c r="P118" s="22">
        <f t="shared" si="27"/>
        <v>1313.6000000000001</v>
      </c>
      <c r="Q118" s="24">
        <f t="shared" si="22"/>
        <v>3641.1000000000004</v>
      </c>
      <c r="R118" s="24">
        <f t="shared" si="26"/>
        <v>719.7</v>
      </c>
      <c r="S118" s="24">
        <f t="shared" si="14"/>
        <v>396.6</v>
      </c>
      <c r="T118" s="24">
        <f t="shared" si="23"/>
        <v>1573.06</v>
      </c>
      <c r="U118" s="28" t="s">
        <v>249</v>
      </c>
      <c r="V118" s="4">
        <f t="shared" si="15"/>
        <v>-335.59321774193518</v>
      </c>
      <c r="W118" s="25">
        <f t="shared" si="25"/>
        <v>-50.317217741935259</v>
      </c>
      <c r="X118" s="25">
        <f t="shared" si="24"/>
        <v>-18.473217741935152</v>
      </c>
      <c r="Y118" s="29">
        <f>SUM(E118:J118)</f>
        <v>1076.3000000000002</v>
      </c>
      <c r="Z118" s="25">
        <f>SUM(D118:J118)</f>
        <v>1140.7</v>
      </c>
      <c r="AA118" s="26">
        <f t="shared" si="21"/>
        <v>1649.1932177419353</v>
      </c>
    </row>
    <row r="119" spans="1:27">
      <c r="A119" s="27" t="s">
        <v>250</v>
      </c>
      <c r="B119" s="20">
        <f t="shared" si="16"/>
        <v>2008</v>
      </c>
      <c r="C119" s="20">
        <f t="shared" si="17"/>
        <v>2009</v>
      </c>
      <c r="D119" s="22">
        <v>23.7</v>
      </c>
      <c r="E119" s="22">
        <v>82.8</v>
      </c>
      <c r="F119" s="22">
        <v>233.3</v>
      </c>
      <c r="G119" s="22">
        <v>130.39999999999998</v>
      </c>
      <c r="H119" s="22">
        <v>164.4</v>
      </c>
      <c r="I119" s="22">
        <v>54.8</v>
      </c>
      <c r="J119" s="22">
        <v>125.89999999999999</v>
      </c>
      <c r="K119" s="22">
        <v>74.199999999999989</v>
      </c>
      <c r="L119" s="22">
        <v>87.4</v>
      </c>
      <c r="M119" s="22">
        <v>13.6</v>
      </c>
      <c r="N119" s="22">
        <v>11.2</v>
      </c>
      <c r="O119" s="22">
        <v>38</v>
      </c>
      <c r="P119" s="22">
        <f t="shared" si="27"/>
        <v>1039.7</v>
      </c>
      <c r="Q119" s="24">
        <f t="shared" si="22"/>
        <v>2353.3000000000002</v>
      </c>
      <c r="R119" s="24">
        <f t="shared" si="26"/>
        <v>470.2</v>
      </c>
      <c r="S119" s="24">
        <f t="shared" si="14"/>
        <v>339.8</v>
      </c>
      <c r="T119" s="24">
        <f>AVERAGE(P117:P121)</f>
        <v>1652.2</v>
      </c>
      <c r="U119" s="28" t="s">
        <v>251</v>
      </c>
      <c r="V119" s="4">
        <f t="shared" si="15"/>
        <v>-609.49321774193527</v>
      </c>
      <c r="W119" s="25">
        <f t="shared" si="25"/>
        <v>-174.81721774193528</v>
      </c>
      <c r="X119" s="25">
        <f t="shared" si="24"/>
        <v>-145.21321774193521</v>
      </c>
      <c r="Y119" s="29">
        <f t="shared" si="19"/>
        <v>791.59999999999991</v>
      </c>
      <c r="Z119" s="25">
        <f t="shared" ref="Z119:Z125" si="28">SUM(D119:J119)</f>
        <v>815.3</v>
      </c>
      <c r="AA119" s="26">
        <f t="shared" si="21"/>
        <v>1649.1932177419353</v>
      </c>
    </row>
    <row r="120" spans="1:27">
      <c r="A120" s="27" t="s">
        <v>252</v>
      </c>
      <c r="B120" s="20">
        <f t="shared" si="16"/>
        <v>2009</v>
      </c>
      <c r="C120" s="20">
        <f t="shared" si="17"/>
        <v>2010</v>
      </c>
      <c r="D120" s="22">
        <v>88.5</v>
      </c>
      <c r="E120" s="22">
        <v>223.4</v>
      </c>
      <c r="F120" s="22">
        <v>529.70000000000005</v>
      </c>
      <c r="G120" s="22">
        <v>106.3</v>
      </c>
      <c r="H120" s="22">
        <v>277.10000000000002</v>
      </c>
      <c r="I120" s="22">
        <v>73.099999999999994</v>
      </c>
      <c r="J120" s="22">
        <v>139.69999999999999</v>
      </c>
      <c r="K120" s="22">
        <v>132</v>
      </c>
      <c r="L120" s="22">
        <v>130.30000000000001</v>
      </c>
      <c r="M120" s="22">
        <v>30.3</v>
      </c>
      <c r="N120" s="22">
        <v>2</v>
      </c>
      <c r="O120" s="22">
        <v>25</v>
      </c>
      <c r="P120" s="22">
        <f>SUM(D120:O120)</f>
        <v>1757.3999999999999</v>
      </c>
      <c r="Q120" s="24">
        <f t="shared" si="22"/>
        <v>2797.1</v>
      </c>
      <c r="R120" s="24">
        <f t="shared" si="26"/>
        <v>947.9</v>
      </c>
      <c r="S120" s="24">
        <f t="shared" si="14"/>
        <v>841.6</v>
      </c>
      <c r="T120" s="24">
        <f>AVERAGE(P118:P122)</f>
        <v>1489.6799999999998</v>
      </c>
      <c r="U120" s="28" t="s">
        <v>253</v>
      </c>
      <c r="V120" s="4">
        <f t="shared" si="15"/>
        <v>108.20678225806455</v>
      </c>
      <c r="W120" s="25">
        <f t="shared" si="25"/>
        <v>-146.00721774193528</v>
      </c>
      <c r="X120" s="25">
        <f t="shared" si="24"/>
        <v>-76.133217741935226</v>
      </c>
      <c r="Y120" s="29">
        <f t="shared" si="19"/>
        <v>1349.3</v>
      </c>
      <c r="Z120" s="25">
        <f t="shared" si="28"/>
        <v>1437.8</v>
      </c>
      <c r="AA120" s="26">
        <f t="shared" si="21"/>
        <v>1649.1932177419353</v>
      </c>
    </row>
    <row r="121" spans="1:27">
      <c r="A121" s="27" t="s">
        <v>58</v>
      </c>
      <c r="B121" s="20">
        <f t="shared" si="16"/>
        <v>2010</v>
      </c>
      <c r="C121" s="20">
        <f t="shared" si="17"/>
        <v>2011</v>
      </c>
      <c r="D121" s="22">
        <v>152.9</v>
      </c>
      <c r="E121" s="22">
        <v>168.7</v>
      </c>
      <c r="F121" s="22">
        <v>176.3</v>
      </c>
      <c r="G121" s="22">
        <v>327</v>
      </c>
      <c r="H121" s="22">
        <v>290.7</v>
      </c>
      <c r="I121" s="22">
        <v>186.7</v>
      </c>
      <c r="J121" s="22">
        <v>231.8</v>
      </c>
      <c r="K121" s="22">
        <v>147.80000000000001</v>
      </c>
      <c r="L121" s="22">
        <v>86.4</v>
      </c>
      <c r="M121" s="22">
        <v>10.4</v>
      </c>
      <c r="N121" s="22">
        <v>13.8</v>
      </c>
      <c r="O121" s="22">
        <v>30.3</v>
      </c>
      <c r="P121" s="22">
        <f>SUM(D121:O121)</f>
        <v>1822.8000000000002</v>
      </c>
      <c r="Q121" s="24">
        <f t="shared" si="22"/>
        <v>3580.2</v>
      </c>
      <c r="R121" s="24">
        <f t="shared" si="26"/>
        <v>824.90000000000009</v>
      </c>
      <c r="S121" s="24">
        <f t="shared" si="14"/>
        <v>497.90000000000003</v>
      </c>
      <c r="T121" s="24">
        <f>AVERAGE(P119:P123)</f>
        <v>1538.56</v>
      </c>
      <c r="U121" s="28" t="s">
        <v>254</v>
      </c>
      <c r="V121" s="33">
        <f t="shared" si="15"/>
        <v>173.60678225806487</v>
      </c>
      <c r="W121" s="25">
        <f t="shared" si="25"/>
        <v>-65.49321774193524</v>
      </c>
      <c r="X121" s="25">
        <f>AVERAGE(V117:V121)</f>
        <v>3.0067822580647316</v>
      </c>
      <c r="Y121" s="34">
        <f t="shared" si="19"/>
        <v>1381.2</v>
      </c>
      <c r="Z121" s="25">
        <f t="shared" si="28"/>
        <v>1534.1000000000001</v>
      </c>
      <c r="AA121" s="26">
        <f t="shared" si="21"/>
        <v>1649.1932177419353</v>
      </c>
    </row>
    <row r="122" spans="1:27">
      <c r="A122" s="27" t="s">
        <v>60</v>
      </c>
      <c r="B122" s="20">
        <f t="shared" si="16"/>
        <v>2011</v>
      </c>
      <c r="C122" s="20">
        <f t="shared" si="17"/>
        <v>2012</v>
      </c>
      <c r="D122" s="22">
        <v>95.6</v>
      </c>
      <c r="E122" s="22">
        <v>120.8</v>
      </c>
      <c r="F122" s="22">
        <v>260.5</v>
      </c>
      <c r="G122" s="22">
        <v>161.1</v>
      </c>
      <c r="H122" s="22">
        <v>326.2</v>
      </c>
      <c r="I122" s="22">
        <v>132.1</v>
      </c>
      <c r="J122" s="22">
        <v>235.1</v>
      </c>
      <c r="K122" s="22">
        <v>77.5</v>
      </c>
      <c r="L122" s="22">
        <v>30.1</v>
      </c>
      <c r="M122" s="22">
        <v>54.7</v>
      </c>
      <c r="N122" s="22">
        <v>20.100000000000001</v>
      </c>
      <c r="O122" s="22">
        <v>1.1000000000000001</v>
      </c>
      <c r="P122" s="22">
        <f>SUM(D122:O122)</f>
        <v>1514.8999999999996</v>
      </c>
      <c r="Q122" s="24">
        <f t="shared" si="22"/>
        <v>3337.7</v>
      </c>
      <c r="R122" s="24">
        <f t="shared" si="26"/>
        <v>638</v>
      </c>
      <c r="S122" s="24">
        <f t="shared" si="14"/>
        <v>476.9</v>
      </c>
      <c r="T122" s="24">
        <f>AVERAGE(P120:P124)</f>
        <v>1582.6399999999999</v>
      </c>
      <c r="U122" s="28" t="s">
        <v>255</v>
      </c>
      <c r="V122" s="33">
        <f t="shared" si="15"/>
        <v>-134.29321774193568</v>
      </c>
      <c r="W122" s="25">
        <f t="shared" si="25"/>
        <v>-96.233217741935277</v>
      </c>
      <c r="X122" s="25">
        <f>AVERAGE(V118:V122)</f>
        <v>-159.51321774193534</v>
      </c>
      <c r="Y122" s="34">
        <f t="shared" si="19"/>
        <v>1235.8</v>
      </c>
      <c r="Z122" s="35">
        <f t="shared" si="28"/>
        <v>1331.3999999999999</v>
      </c>
      <c r="AA122" s="26">
        <f t="shared" si="21"/>
        <v>1649.1932177419353</v>
      </c>
    </row>
    <row r="123" spans="1:27">
      <c r="A123" s="27" t="s">
        <v>62</v>
      </c>
      <c r="B123" s="20">
        <f t="shared" si="16"/>
        <v>2012</v>
      </c>
      <c r="C123" s="20">
        <f t="shared" si="17"/>
        <v>2013</v>
      </c>
      <c r="D123" s="22">
        <v>5.4</v>
      </c>
      <c r="E123" s="22">
        <v>250.1</v>
      </c>
      <c r="F123" s="22">
        <v>219.8</v>
      </c>
      <c r="G123" s="22">
        <v>310.39999999999998</v>
      </c>
      <c r="H123" s="22">
        <v>150.6</v>
      </c>
      <c r="I123" s="22">
        <v>123.9</v>
      </c>
      <c r="J123" s="22">
        <v>212.6</v>
      </c>
      <c r="K123" s="22">
        <v>123.5</v>
      </c>
      <c r="L123" s="22">
        <v>81.400000000000006</v>
      </c>
      <c r="M123" s="22">
        <v>38.1</v>
      </c>
      <c r="N123" s="22">
        <v>0</v>
      </c>
      <c r="O123" s="22">
        <v>42.2</v>
      </c>
      <c r="P123" s="22">
        <f>SUM(D123:O123)</f>
        <v>1558</v>
      </c>
      <c r="Q123" s="24">
        <f t="shared" si="22"/>
        <v>3072.8999999999996</v>
      </c>
      <c r="R123" s="24">
        <f t="shared" si="26"/>
        <v>785.7</v>
      </c>
      <c r="S123" s="24">
        <f t="shared" si="14"/>
        <v>475.3</v>
      </c>
      <c r="T123" s="24">
        <f>AVERAGE(P121:P125)</f>
        <v>1536.7800000000002</v>
      </c>
      <c r="U123" s="28" t="s">
        <v>256</v>
      </c>
      <c r="V123" s="33">
        <f t="shared" si="15"/>
        <v>-91.193217741935314</v>
      </c>
      <c r="W123" s="25">
        <f t="shared" si="25"/>
        <v>-64.553217741935256</v>
      </c>
      <c r="X123" s="25">
        <f>AVERAGE(V119:V123)</f>
        <v>-110.63321774193537</v>
      </c>
      <c r="Y123" s="34">
        <f t="shared" si="19"/>
        <v>1267.3999999999999</v>
      </c>
      <c r="Z123" s="35">
        <f t="shared" si="28"/>
        <v>1272.8</v>
      </c>
      <c r="AA123" s="26">
        <f t="shared" si="21"/>
        <v>1649.1932177419353</v>
      </c>
    </row>
    <row r="124" spans="1:27">
      <c r="A124" s="27" t="s">
        <v>64</v>
      </c>
      <c r="B124" s="20">
        <f t="shared" si="16"/>
        <v>2013</v>
      </c>
      <c r="C124" s="20">
        <f t="shared" si="17"/>
        <v>2014</v>
      </c>
      <c r="D124" s="22">
        <v>178.6</v>
      </c>
      <c r="E124" s="22">
        <v>37.9</v>
      </c>
      <c r="F124" s="22">
        <v>115.6</v>
      </c>
      <c r="G124" s="22">
        <v>69.900000000000006</v>
      </c>
      <c r="H124" s="22">
        <v>200.9</v>
      </c>
      <c r="I124" s="22">
        <v>234.7</v>
      </c>
      <c r="J124" s="22">
        <v>249.9</v>
      </c>
      <c r="K124" s="22">
        <v>99.1</v>
      </c>
      <c r="L124" s="22">
        <v>43.4</v>
      </c>
      <c r="M124" s="22">
        <v>8</v>
      </c>
      <c r="N124" s="22">
        <v>6.9</v>
      </c>
      <c r="O124" s="22">
        <v>15.2</v>
      </c>
      <c r="P124" s="22">
        <f>SUM(D124:O124)</f>
        <v>1260.1000000000001</v>
      </c>
      <c r="Q124" s="24">
        <f>P123+P124</f>
        <v>2818.1000000000004</v>
      </c>
      <c r="R124" s="24">
        <f>SUM(D124:G124)</f>
        <v>402</v>
      </c>
      <c r="S124" s="24">
        <f>SUM(D124:F124)</f>
        <v>332.1</v>
      </c>
      <c r="T124" s="24">
        <f t="shared" ref="T124" si="29">AVERAGE(P122:P126)</f>
        <v>1539.3</v>
      </c>
      <c r="U124" s="28" t="s">
        <v>257</v>
      </c>
      <c r="V124" s="33">
        <f t="shared" si="15"/>
        <v>-389.09321774193518</v>
      </c>
      <c r="W124" s="25">
        <f t="shared" si="25"/>
        <v>-105.88321774193528</v>
      </c>
      <c r="X124" s="25">
        <f>AVERAGE(V120:V124)</f>
        <v>-66.553217741935356</v>
      </c>
      <c r="Y124" s="34">
        <f t="shared" si="19"/>
        <v>908.9</v>
      </c>
      <c r="Z124" s="36">
        <f t="shared" si="28"/>
        <v>1087.5</v>
      </c>
      <c r="AA124" s="26">
        <f t="shared" si="21"/>
        <v>1649.1932177419353</v>
      </c>
    </row>
    <row r="125" spans="1:27">
      <c r="A125" s="27" t="s">
        <v>66</v>
      </c>
      <c r="B125" s="20">
        <f t="shared" si="16"/>
        <v>2014</v>
      </c>
      <c r="C125" s="20">
        <f t="shared" si="17"/>
        <v>2015</v>
      </c>
      <c r="D125" s="22">
        <v>52.7</v>
      </c>
      <c r="E125" s="22">
        <v>222.6</v>
      </c>
      <c r="F125" s="22">
        <v>254.4</v>
      </c>
      <c r="G125" s="22">
        <v>233.2</v>
      </c>
      <c r="H125" s="22">
        <v>212.1</v>
      </c>
      <c r="I125" s="22">
        <v>160.4</v>
      </c>
      <c r="J125" s="22">
        <v>204.7</v>
      </c>
      <c r="K125" s="22">
        <v>72.7</v>
      </c>
      <c r="L125" s="22">
        <v>6.4</v>
      </c>
      <c r="M125" s="22">
        <v>2.9</v>
      </c>
      <c r="N125" s="22">
        <v>19.600000000000001</v>
      </c>
      <c r="O125" s="22">
        <v>86.4</v>
      </c>
      <c r="P125" s="22">
        <f t="shared" ref="P125:P130" si="30">IF(O125="","",SUM(D125:O125))</f>
        <v>1528.1000000000004</v>
      </c>
      <c r="Q125" s="24">
        <f>P124+P125</f>
        <v>2788.2000000000007</v>
      </c>
      <c r="R125" s="24">
        <f t="shared" si="26"/>
        <v>762.90000000000009</v>
      </c>
      <c r="S125" s="24">
        <f t="shared" ref="S125:S128" si="31">SUM(D125:F125)</f>
        <v>529.70000000000005</v>
      </c>
      <c r="T125" s="24">
        <f>AVERAGE(P123:P127)</f>
        <v>1597.6200000000001</v>
      </c>
      <c r="U125" s="28" t="s">
        <v>258</v>
      </c>
      <c r="V125" s="33">
        <f t="shared" si="15"/>
        <v>-121.09321774193495</v>
      </c>
      <c r="W125" s="25">
        <f>AVERAGE(V116:V125)</f>
        <v>-94.273217741935241</v>
      </c>
      <c r="X125" s="25">
        <f>AVERAGE(V121:V125)</f>
        <v>-112.41321774193526</v>
      </c>
      <c r="Y125" s="34">
        <f t="shared" si="19"/>
        <v>1287.4000000000001</v>
      </c>
      <c r="Z125" s="36">
        <f t="shared" si="28"/>
        <v>1340.1000000000001</v>
      </c>
      <c r="AA125" s="26">
        <f t="shared" si="21"/>
        <v>1649.1932177419353</v>
      </c>
    </row>
    <row r="126" spans="1:27">
      <c r="A126" s="27" t="s">
        <v>68</v>
      </c>
      <c r="B126" s="37">
        <f t="shared" si="16"/>
        <v>2015</v>
      </c>
      <c r="C126" s="37">
        <f t="shared" si="17"/>
        <v>2016</v>
      </c>
      <c r="D126" s="22">
        <v>87.8</v>
      </c>
      <c r="E126" s="22">
        <v>160.6</v>
      </c>
      <c r="F126" s="22">
        <v>312.39999999999998</v>
      </c>
      <c r="G126" s="22">
        <v>402</v>
      </c>
      <c r="H126" s="22">
        <v>247.2</v>
      </c>
      <c r="I126" s="22">
        <v>253.8</v>
      </c>
      <c r="J126" s="22">
        <v>256.89999999999998</v>
      </c>
      <c r="K126" s="22">
        <v>21.200000000000003</v>
      </c>
      <c r="L126" s="22">
        <v>29.799999999999997</v>
      </c>
      <c r="M126" s="22">
        <v>30.700000000000003</v>
      </c>
      <c r="N126" s="22">
        <v>18.399999999999999</v>
      </c>
      <c r="O126" s="22">
        <v>14.600000000000001</v>
      </c>
      <c r="P126" s="22">
        <f t="shared" si="30"/>
        <v>1835.3999999999999</v>
      </c>
      <c r="Q126" s="24">
        <f>P125+P126</f>
        <v>3363.5</v>
      </c>
      <c r="R126" s="24">
        <f>SUM(D126:G126)</f>
        <v>962.8</v>
      </c>
      <c r="S126" s="24">
        <f t="shared" si="31"/>
        <v>560.79999999999995</v>
      </c>
      <c r="T126" s="24">
        <f>AVERAGE(P124:P128)</f>
        <v>1606.72</v>
      </c>
      <c r="U126" s="28"/>
      <c r="V126" s="33">
        <f t="shared" si="15"/>
        <v>186.20678225806455</v>
      </c>
      <c r="W126" s="25">
        <f t="shared" ref="W126:W129" si="32">AVERAGE(V117:V126)</f>
        <v>-53.443217741935293</v>
      </c>
      <c r="X126" s="25">
        <f t="shared" ref="X126:X129" si="33">AVERAGE(V122:V126)</f>
        <v>-109.89321774193532</v>
      </c>
      <c r="Y126" s="34">
        <f>SUM(E126:J126)</f>
        <v>1632.9</v>
      </c>
      <c r="Z126" s="36">
        <f>SUM(D126:J126)</f>
        <v>1720.6999999999998</v>
      </c>
      <c r="AA126" s="26">
        <f t="shared" si="21"/>
        <v>1649.1932177419353</v>
      </c>
    </row>
    <row r="127" spans="1:27">
      <c r="A127" s="27" t="s">
        <v>70</v>
      </c>
      <c r="B127" s="20">
        <f>C126</f>
        <v>2016</v>
      </c>
      <c r="C127" s="20">
        <f>C126+1</f>
        <v>2017</v>
      </c>
      <c r="D127" s="22">
        <v>58.499999999999993</v>
      </c>
      <c r="E127" s="22">
        <v>395.30000000000013</v>
      </c>
      <c r="F127" s="22">
        <v>334.40000000000003</v>
      </c>
      <c r="G127" s="22">
        <v>221.4</v>
      </c>
      <c r="H127" s="22">
        <v>102.2</v>
      </c>
      <c r="I127" s="22">
        <v>189.5</v>
      </c>
      <c r="J127" s="22">
        <v>276.2</v>
      </c>
      <c r="K127" s="38">
        <v>123.5</v>
      </c>
      <c r="L127" s="38">
        <v>49.7</v>
      </c>
      <c r="M127" s="38">
        <v>46.4</v>
      </c>
      <c r="N127" s="22">
        <v>3.5</v>
      </c>
      <c r="O127" s="38">
        <v>5.9</v>
      </c>
      <c r="P127" s="22">
        <f t="shared" si="30"/>
        <v>1806.5000000000005</v>
      </c>
      <c r="Q127" s="24">
        <f t="shared" ref="Q127:Q129" si="34">P126+P127</f>
        <v>3641.9000000000005</v>
      </c>
      <c r="R127" s="24">
        <f>SUM(D127:G127)</f>
        <v>1009.6000000000001</v>
      </c>
      <c r="S127" s="24">
        <f t="shared" si="31"/>
        <v>788.20000000000016</v>
      </c>
      <c r="T127" s="24">
        <f t="shared" ref="T127:T128" si="35">AVERAGE(P125:P129)</f>
        <v>1660.3</v>
      </c>
      <c r="U127" s="28"/>
      <c r="V127" s="33">
        <f t="shared" si="15"/>
        <v>157.30678225806514</v>
      </c>
      <c r="W127" s="25">
        <f t="shared" si="32"/>
        <v>-105.54321774193525</v>
      </c>
      <c r="X127" s="25">
        <f t="shared" si="33"/>
        <v>-51.573217741935153</v>
      </c>
      <c r="Y127" s="39">
        <f t="shared" si="19"/>
        <v>1519.0000000000002</v>
      </c>
      <c r="Z127" s="36">
        <f t="shared" ref="Z127:Z130" si="36">SUM(D127:J127)</f>
        <v>1577.5000000000002</v>
      </c>
      <c r="AA127" s="26">
        <f t="shared" si="21"/>
        <v>1649.1932177419353</v>
      </c>
    </row>
    <row r="128" spans="1:27">
      <c r="A128" s="40" t="s">
        <v>72</v>
      </c>
      <c r="B128" s="20">
        <f>C127</f>
        <v>2017</v>
      </c>
      <c r="C128" s="20">
        <f>C127+1</f>
        <v>2018</v>
      </c>
      <c r="D128" s="38">
        <v>36.299999999999997</v>
      </c>
      <c r="E128" s="38">
        <v>215.3</v>
      </c>
      <c r="F128" s="38">
        <v>411</v>
      </c>
      <c r="G128" s="22">
        <v>188.8</v>
      </c>
      <c r="H128" s="38">
        <v>378</v>
      </c>
      <c r="I128" s="38">
        <v>113.6</v>
      </c>
      <c r="J128" s="22">
        <v>59.2</v>
      </c>
      <c r="K128" s="38">
        <v>175.1</v>
      </c>
      <c r="L128" s="38">
        <v>7.5</v>
      </c>
      <c r="M128" s="38">
        <v>17.7</v>
      </c>
      <c r="N128" s="22">
        <v>1</v>
      </c>
      <c r="O128" s="38">
        <v>0</v>
      </c>
      <c r="P128" s="22">
        <f t="shared" si="30"/>
        <v>1603.5</v>
      </c>
      <c r="Q128" s="24">
        <f t="shared" si="34"/>
        <v>3410.0000000000005</v>
      </c>
      <c r="R128" s="24">
        <f>SUM(D128:G128)</f>
        <v>851.40000000000009</v>
      </c>
      <c r="S128" s="24">
        <f t="shared" si="31"/>
        <v>662.6</v>
      </c>
      <c r="T128" s="24">
        <f t="shared" si="35"/>
        <v>1693.3500000000001</v>
      </c>
      <c r="U128" s="28"/>
      <c r="V128" s="33">
        <f t="shared" si="15"/>
        <v>-45.693217741935314</v>
      </c>
      <c r="W128" s="25">
        <f t="shared" si="32"/>
        <v>-76.553217741935256</v>
      </c>
      <c r="X128" s="25">
        <f t="shared" si="33"/>
        <v>-42.473217741935152</v>
      </c>
      <c r="Y128" s="39">
        <f t="shared" si="19"/>
        <v>1365.8999999999999</v>
      </c>
      <c r="Z128" s="36">
        <f t="shared" si="36"/>
        <v>1402.2</v>
      </c>
      <c r="AA128" s="26">
        <f t="shared" si="21"/>
        <v>1649.1932177419353</v>
      </c>
    </row>
    <row r="129" spans="1:27">
      <c r="A129" s="40" t="s">
        <v>74</v>
      </c>
      <c r="B129" s="20">
        <f>C128</f>
        <v>2018</v>
      </c>
      <c r="C129" s="20">
        <f>C128+1</f>
        <v>2019</v>
      </c>
      <c r="D129" s="38">
        <v>99.1</v>
      </c>
      <c r="E129" s="38">
        <v>114.9</v>
      </c>
      <c r="F129" s="38">
        <v>312.5</v>
      </c>
      <c r="G129" s="22">
        <v>406.9</v>
      </c>
      <c r="H129" s="38">
        <v>313</v>
      </c>
      <c r="I129" s="41">
        <v>55.3</v>
      </c>
      <c r="J129" s="41">
        <v>21</v>
      </c>
      <c r="K129" s="38">
        <v>90.8</v>
      </c>
      <c r="L129" s="38">
        <v>23.3</v>
      </c>
      <c r="M129" s="38">
        <v>19.100000000000001</v>
      </c>
      <c r="N129" s="38">
        <v>27.4</v>
      </c>
      <c r="O129" s="38">
        <v>44.7</v>
      </c>
      <c r="P129" s="22">
        <f>IF(O129="","",SUM(D129:O129))</f>
        <v>1528</v>
      </c>
      <c r="Q129" s="24">
        <f t="shared" si="34"/>
        <v>3131.5</v>
      </c>
      <c r="R129" s="24">
        <f>SUM(D129:G129)</f>
        <v>933.4</v>
      </c>
      <c r="S129" s="24">
        <f>SUM(D129:F129)</f>
        <v>526.5</v>
      </c>
      <c r="T129" s="24">
        <f>AVERAGE(P127:P131)</f>
        <v>1488.915</v>
      </c>
      <c r="U129" s="28"/>
      <c r="V129" s="33">
        <f t="shared" si="15"/>
        <v>-121.19321774193531</v>
      </c>
      <c r="W129" s="25">
        <f t="shared" si="32"/>
        <v>-27.723217741935265</v>
      </c>
      <c r="X129" s="25">
        <f t="shared" si="33"/>
        <v>11.106782258064822</v>
      </c>
      <c r="Y129" s="39">
        <f t="shared" si="19"/>
        <v>1223.5999999999999</v>
      </c>
      <c r="Z129" s="36">
        <f t="shared" si="36"/>
        <v>1322.7</v>
      </c>
      <c r="AA129" s="26">
        <f t="shared" si="21"/>
        <v>1649.1932177419353</v>
      </c>
    </row>
    <row r="130" spans="1:27" ht="13.5" thickBot="1">
      <c r="A130" s="40" t="s">
        <v>76</v>
      </c>
      <c r="B130" s="20">
        <f>C129</f>
        <v>2019</v>
      </c>
      <c r="C130" s="20">
        <f>C129+1</f>
        <v>2020</v>
      </c>
      <c r="D130" s="38">
        <v>116.6</v>
      </c>
      <c r="E130" s="38">
        <v>147.1</v>
      </c>
      <c r="F130" s="38">
        <v>125.9</v>
      </c>
      <c r="G130" s="22">
        <v>236.1</v>
      </c>
      <c r="H130" s="38">
        <v>588.9</v>
      </c>
      <c r="I130" s="42">
        <v>196.7</v>
      </c>
      <c r="J130" s="42">
        <v>94.8</v>
      </c>
      <c r="K130" s="38">
        <v>44.2</v>
      </c>
      <c r="L130" s="43">
        <v>24.4</v>
      </c>
      <c r="M130" s="38"/>
      <c r="N130" s="38"/>
      <c r="O130" s="43"/>
      <c r="P130" s="22" t="str">
        <f t="shared" si="30"/>
        <v/>
      </c>
      <c r="Q130" s="24"/>
      <c r="R130" s="24">
        <f>SUM(D130:G130)</f>
        <v>625.70000000000005</v>
      </c>
      <c r="S130" s="24">
        <f>SUM(D130:F130)</f>
        <v>389.6</v>
      </c>
      <c r="T130" s="24"/>
      <c r="U130" s="28"/>
      <c r="V130" s="33"/>
      <c r="W130" s="25"/>
      <c r="X130" s="25"/>
      <c r="Y130" s="39">
        <f t="shared" si="19"/>
        <v>1389.5</v>
      </c>
      <c r="Z130" s="36">
        <f t="shared" si="36"/>
        <v>1506.1</v>
      </c>
      <c r="AA130" s="26"/>
    </row>
    <row r="131" spans="1:27" ht="15">
      <c r="A131" s="40"/>
      <c r="B131" s="44"/>
      <c r="C131" s="44" t="s">
        <v>259</v>
      </c>
      <c r="D131" s="45">
        <f>MIN(D6:D130)</f>
        <v>0.76200000000000001</v>
      </c>
      <c r="E131" s="45">
        <f>MIN(E6:E130)</f>
        <v>16.510000000000002</v>
      </c>
      <c r="F131" s="45">
        <f>MIN(F6:F130)</f>
        <v>54.356000000000002</v>
      </c>
      <c r="G131" s="45">
        <f>MIN(G6:G130)</f>
        <v>45.3</v>
      </c>
      <c r="H131" s="45">
        <f>MIN(H5:H130)</f>
        <v>35</v>
      </c>
      <c r="I131" s="45">
        <f t="shared" ref="I131:O131" si="37">MIN(I5:I130)</f>
        <v>9.5</v>
      </c>
      <c r="J131" s="45">
        <f>MIN(J5:J130)</f>
        <v>21</v>
      </c>
      <c r="K131" s="45">
        <f>MIN(K5:K130)</f>
        <v>7.8739999999999997</v>
      </c>
      <c r="L131" s="45">
        <f t="shared" si="37"/>
        <v>3.556</v>
      </c>
      <c r="M131" s="45">
        <f t="shared" si="37"/>
        <v>0</v>
      </c>
      <c r="N131" s="45">
        <f t="shared" si="37"/>
        <v>0</v>
      </c>
      <c r="O131" s="45">
        <f t="shared" si="37"/>
        <v>0</v>
      </c>
      <c r="P131" s="45">
        <f t="shared" ref="P131" si="38">MIN(P6:P129)</f>
        <v>1017.66</v>
      </c>
      <c r="Q131" s="24"/>
      <c r="R131" s="24"/>
      <c r="S131" s="24"/>
      <c r="T131" s="24"/>
      <c r="U131" s="28"/>
      <c r="V131" s="33"/>
      <c r="W131" s="25"/>
      <c r="X131" s="25"/>
      <c r="Y131" s="46"/>
      <c r="Z131" s="36"/>
      <c r="AA131" s="26"/>
    </row>
    <row r="132" spans="1:27" ht="15">
      <c r="A132" s="40"/>
      <c r="B132" s="44"/>
      <c r="C132" s="44" t="s">
        <v>260</v>
      </c>
      <c r="D132" s="47">
        <f>AVERAGE(D6:D130)</f>
        <v>65.148575999999991</v>
      </c>
      <c r="E132" s="47">
        <f>AVERAGE(E6:E130)</f>
        <v>163.23790400000001</v>
      </c>
      <c r="F132" s="48">
        <f>AVERAGE(F6:F130)</f>
        <v>272.960352</v>
      </c>
      <c r="G132" s="49">
        <f>AVERAGE(G6:G130)</f>
        <v>295.66963200000004</v>
      </c>
      <c r="H132" s="47">
        <f>AVERAGE(H5:H130)</f>
        <v>273.18396031746028</v>
      </c>
      <c r="I132" s="47">
        <f t="shared" ref="I132:N132" si="39">AVERAGE(I5:I130)</f>
        <v>194.28993650793646</v>
      </c>
      <c r="J132" s="47">
        <f t="shared" si="39"/>
        <v>159.12312698412697</v>
      </c>
      <c r="K132" s="47">
        <f>AVERAGE(K5:K130)</f>
        <v>88.129301587301597</v>
      </c>
      <c r="L132" s="47">
        <f>AVERAGE(L5:L130)</f>
        <v>49.458936507936514</v>
      </c>
      <c r="M132" s="47">
        <f t="shared" si="39"/>
        <v>36.054144000000008</v>
      </c>
      <c r="N132" s="47">
        <f t="shared" si="39"/>
        <v>22.696687999999995</v>
      </c>
      <c r="O132" s="47">
        <f>AVERAGE(O5:O130)</f>
        <v>28.997632000000007</v>
      </c>
      <c r="P132" s="47">
        <f>AVERAGE(P6:P129)</f>
        <v>1649.1932177419353</v>
      </c>
      <c r="Q132" s="24"/>
      <c r="R132" s="24"/>
      <c r="S132" s="24"/>
      <c r="T132" s="24"/>
      <c r="U132" s="28"/>
      <c r="V132" s="33"/>
      <c r="W132" s="25"/>
      <c r="X132" s="25"/>
      <c r="Y132" s="46"/>
      <c r="Z132" s="36"/>
      <c r="AA132" s="26"/>
    </row>
    <row r="133" spans="1:27" ht="15.75" thickBot="1">
      <c r="A133" s="40"/>
      <c r="B133" s="44"/>
      <c r="C133" s="44" t="s">
        <v>261</v>
      </c>
      <c r="D133" s="50">
        <f>MAX(D6:D130)</f>
        <v>258.10000000000002</v>
      </c>
      <c r="E133" s="50">
        <f>MAX(E6:E130)</f>
        <v>661.67</v>
      </c>
      <c r="F133" s="50">
        <f>MAX(F6:F130)</f>
        <v>686.2</v>
      </c>
      <c r="G133" s="50">
        <f>MAX(G6:G130)</f>
        <v>671.83</v>
      </c>
      <c r="H133" s="50">
        <f>MAX(H5:H130)</f>
        <v>779.78</v>
      </c>
      <c r="I133" s="50">
        <f t="shared" ref="I133:O133" si="40">MAX(I5:I130)</f>
        <v>467.86799999999999</v>
      </c>
      <c r="J133" s="50">
        <f t="shared" si="40"/>
        <v>382.8</v>
      </c>
      <c r="K133" s="50">
        <f t="shared" si="40"/>
        <v>272.28800000000001</v>
      </c>
      <c r="L133" s="50">
        <f t="shared" si="40"/>
        <v>137.19999999999999</v>
      </c>
      <c r="M133" s="50">
        <f t="shared" si="40"/>
        <v>127.254</v>
      </c>
      <c r="N133" s="50">
        <f t="shared" si="40"/>
        <v>95.25</v>
      </c>
      <c r="O133" s="50">
        <f t="shared" si="40"/>
        <v>161.30000000000001</v>
      </c>
      <c r="P133" s="50">
        <f t="shared" ref="P133" si="41">MAX(P6:P129)</f>
        <v>2716.79</v>
      </c>
      <c r="Q133" s="51"/>
      <c r="R133" s="24"/>
      <c r="S133" s="24"/>
      <c r="T133" s="24"/>
      <c r="U133" s="28"/>
      <c r="V133" s="33"/>
      <c r="W133" s="25"/>
      <c r="X133" s="25"/>
      <c r="Y133" s="46"/>
      <c r="Z133" s="36"/>
      <c r="AA133" s="26"/>
    </row>
    <row r="134" spans="1:27" ht="15.75" thickBot="1">
      <c r="A134" s="40"/>
      <c r="B134" s="44"/>
      <c r="C134" s="44" t="s">
        <v>262</v>
      </c>
      <c r="D134" s="52">
        <f>MEDIAN(D6:D130)</f>
        <v>49.5</v>
      </c>
      <c r="E134" s="52">
        <f t="shared" ref="E134:G134" si="42">MEDIAN(E6:E130)</f>
        <v>154.30000000000001</v>
      </c>
      <c r="F134" s="52">
        <f t="shared" si="42"/>
        <v>256.286</v>
      </c>
      <c r="G134" s="52">
        <f t="shared" si="42"/>
        <v>287.5</v>
      </c>
      <c r="H134" s="52">
        <f>MEDIAN(H5:H130)</f>
        <v>257.14999999999998</v>
      </c>
      <c r="I134" s="52">
        <f t="shared" ref="I134:O134" si="43">MEDIAN(I5:I130)</f>
        <v>190</v>
      </c>
      <c r="J134" s="52">
        <f t="shared" si="43"/>
        <v>148.36000000000001</v>
      </c>
      <c r="K134" s="52">
        <f t="shared" si="43"/>
        <v>77.103999999999999</v>
      </c>
      <c r="L134" s="52">
        <f t="shared" si="43"/>
        <v>43.3</v>
      </c>
      <c r="M134" s="52">
        <f t="shared" si="43"/>
        <v>30.988</v>
      </c>
      <c r="N134" s="52">
        <f t="shared" si="43"/>
        <v>18.288</v>
      </c>
      <c r="O134" s="52">
        <f t="shared" si="43"/>
        <v>20.32</v>
      </c>
      <c r="P134" s="52">
        <f t="shared" ref="P134" si="44">MEDIAN(P6:P129)</f>
        <v>1643.1759999999999</v>
      </c>
      <c r="Q134" s="24"/>
      <c r="R134" s="24"/>
      <c r="S134" s="24"/>
      <c r="T134" s="24"/>
      <c r="U134" s="28"/>
      <c r="V134" s="33"/>
      <c r="W134" s="25"/>
      <c r="X134" s="25"/>
      <c r="Y134" s="46"/>
      <c r="Z134" s="36"/>
      <c r="AA134" s="26"/>
    </row>
    <row r="135" spans="1:27" ht="15.75" thickBot="1">
      <c r="A135" s="40"/>
      <c r="C135" s="44" t="s">
        <v>263</v>
      </c>
      <c r="D135" s="53">
        <f>STDEV(D6:D130)</f>
        <v>50.834848913443686</v>
      </c>
      <c r="E135" s="53">
        <f>STDEV(E6:E130)</f>
        <v>104.17997696754605</v>
      </c>
      <c r="F135" s="53">
        <f t="shared" ref="F135" si="45">STDEV(F6:F129)</f>
        <v>136.96984486960025</v>
      </c>
      <c r="G135" s="53">
        <f>STDEV(G6:G130)</f>
        <v>118.12020743823037</v>
      </c>
      <c r="H135" s="53">
        <f>STDEV(H5:H130)</f>
        <v>132.99720316628628</v>
      </c>
      <c r="I135" s="53">
        <f t="shared" ref="I135:O135" si="46">STDEV(I5:I130)</f>
        <v>98.693827303939997</v>
      </c>
      <c r="J135" s="53">
        <f>STDEV(J5:J130)</f>
        <v>78.262677457698473</v>
      </c>
      <c r="K135" s="53">
        <f t="shared" si="46"/>
        <v>48.023049822562456</v>
      </c>
      <c r="L135" s="53">
        <f t="shared" si="46"/>
        <v>28.267833390409258</v>
      </c>
      <c r="M135" s="53">
        <f t="shared" si="46"/>
        <v>25.097583436138528</v>
      </c>
      <c r="N135" s="53">
        <f t="shared" si="46"/>
        <v>18.982352446254037</v>
      </c>
      <c r="O135" s="53">
        <f t="shared" si="46"/>
        <v>28.585061031136629</v>
      </c>
      <c r="P135" s="54">
        <f>STDEV(P6:P128)</f>
        <v>320.6976213910711</v>
      </c>
      <c r="Q135" s="24"/>
      <c r="R135" s="24"/>
      <c r="S135" s="24"/>
      <c r="T135" s="24"/>
      <c r="U135" s="28" t="s">
        <v>26</v>
      </c>
      <c r="V135" s="33"/>
      <c r="W135" s="25"/>
      <c r="X135" s="25"/>
      <c r="Y135" s="46"/>
      <c r="Z135" s="36"/>
      <c r="AA135" s="26"/>
    </row>
    <row r="136" spans="1:27" ht="15.75" thickBot="1">
      <c r="A136" s="55"/>
      <c r="C136" s="44" t="s">
        <v>264</v>
      </c>
      <c r="D136" s="56">
        <f>D135/D132</f>
        <v>0.7802910214559976</v>
      </c>
      <c r="E136" s="57">
        <f>E135/E132</f>
        <v>0.63820947472803891</v>
      </c>
      <c r="F136" s="58">
        <f t="shared" ref="F136:P136" si="47">F135/F132</f>
        <v>0.50179391939529827</v>
      </c>
      <c r="G136" s="59">
        <f>G135/G132</f>
        <v>0.39950064076323655</v>
      </c>
      <c r="H136" s="60">
        <f t="shared" si="47"/>
        <v>0.48684118574067653</v>
      </c>
      <c r="I136" s="57">
        <f t="shared" si="47"/>
        <v>0.50797189539412146</v>
      </c>
      <c r="J136" s="61">
        <f>J135/J132</f>
        <v>0.49183722656170165</v>
      </c>
      <c r="K136" s="57">
        <f t="shared" si="47"/>
        <v>0.5449158107192128</v>
      </c>
      <c r="L136" s="57">
        <f t="shared" si="47"/>
        <v>0.57154147230547936</v>
      </c>
      <c r="M136" s="57">
        <f t="shared" si="47"/>
        <v>0.69610814879250837</v>
      </c>
      <c r="N136" s="62">
        <f>N135/N132</f>
        <v>0.83634900591020334</v>
      </c>
      <c r="O136" s="63">
        <f>O135/O132</f>
        <v>0.98577225309765371</v>
      </c>
      <c r="P136" s="64">
        <f t="shared" si="47"/>
        <v>0.19445727640704721</v>
      </c>
      <c r="W136" s="30"/>
      <c r="X136" s="30"/>
      <c r="Y136" s="30"/>
      <c r="Z136" s="36"/>
      <c r="AA136" s="65"/>
    </row>
    <row r="137" spans="1:27">
      <c r="A137" s="55"/>
      <c r="B137" s="5" t="s">
        <v>265</v>
      </c>
      <c r="C137" s="66" t="s">
        <v>266</v>
      </c>
      <c r="D137" s="67">
        <f>AVERAGE(D91:D120)</f>
        <v>48.740533333333339</v>
      </c>
      <c r="E137" s="67">
        <f t="shared" ref="E137:P137" si="48">AVERAGE(E91:E120)</f>
        <v>158.59599999999998</v>
      </c>
      <c r="F137" s="67">
        <f t="shared" si="48"/>
        <v>318.05919999999998</v>
      </c>
      <c r="G137" s="67">
        <f t="shared" si="48"/>
        <v>252.86146666666667</v>
      </c>
      <c r="H137" s="67">
        <f t="shared" si="48"/>
        <v>275.27440000000001</v>
      </c>
      <c r="I137" s="67">
        <f t="shared" si="48"/>
        <v>161.54066666666671</v>
      </c>
      <c r="J137" s="67">
        <f t="shared" si="48"/>
        <v>152.9775333333333</v>
      </c>
      <c r="K137" s="67">
        <f t="shared" si="48"/>
        <v>94.122133333333338</v>
      </c>
      <c r="L137" s="67">
        <f t="shared" si="48"/>
        <v>52.394466666666659</v>
      </c>
      <c r="M137" s="67">
        <f t="shared" si="48"/>
        <v>35.851599999999998</v>
      </c>
      <c r="N137" s="67">
        <f t="shared" si="48"/>
        <v>23.778200000000005</v>
      </c>
      <c r="O137" s="67">
        <f t="shared" si="48"/>
        <v>31.4026</v>
      </c>
      <c r="P137" s="67">
        <f t="shared" si="48"/>
        <v>1605.5988</v>
      </c>
      <c r="W137" s="30"/>
      <c r="X137" s="30"/>
      <c r="Y137" s="30"/>
      <c r="Z137" s="36"/>
      <c r="AA137" s="65"/>
    </row>
    <row r="138" spans="1:27">
      <c r="A138" s="55"/>
      <c r="C138" s="66" t="s">
        <v>267</v>
      </c>
      <c r="D138" s="67">
        <f>AVERAGE(D81:D110)</f>
        <v>49.695466666666661</v>
      </c>
      <c r="E138" s="67">
        <f t="shared" ref="E138:P138" si="49">AVERAGE(E81:E110)</f>
        <v>145.68286666666665</v>
      </c>
      <c r="F138" s="67">
        <f t="shared" si="49"/>
        <v>305.0390666666666</v>
      </c>
      <c r="G138" s="67">
        <f t="shared" si="49"/>
        <v>291.0086</v>
      </c>
      <c r="H138" s="67">
        <f t="shared" si="49"/>
        <v>258.1558</v>
      </c>
      <c r="I138" s="67">
        <f t="shared" si="49"/>
        <v>206.00613333333331</v>
      </c>
      <c r="J138" s="67">
        <f t="shared" si="49"/>
        <v>155.77300000000002</v>
      </c>
      <c r="K138" s="67">
        <f t="shared" si="49"/>
        <v>87.974733333333319</v>
      </c>
      <c r="L138" s="67">
        <f t="shared" si="49"/>
        <v>49.644466666666659</v>
      </c>
      <c r="M138" s="67">
        <f t="shared" si="49"/>
        <v>36.978333333333346</v>
      </c>
      <c r="N138" s="67">
        <f t="shared" si="49"/>
        <v>28.469733333333334</v>
      </c>
      <c r="O138" s="67">
        <f t="shared" si="49"/>
        <v>31.877400000000002</v>
      </c>
      <c r="P138" s="67">
        <f t="shared" si="49"/>
        <v>1646.3055999999997</v>
      </c>
      <c r="W138" s="30"/>
      <c r="X138" s="30"/>
      <c r="Y138" s="30"/>
      <c r="Z138" s="36"/>
      <c r="AA138" s="65"/>
    </row>
    <row r="139" spans="1:27">
      <c r="A139" s="55"/>
      <c r="C139" s="66" t="s">
        <v>268</v>
      </c>
      <c r="D139" s="67">
        <f>AVERAGE(D71:D100)</f>
        <v>60.097800000000007</v>
      </c>
      <c r="E139" s="67">
        <f t="shared" ref="E139:P139" si="50">AVERAGE(E71:E100)</f>
        <v>160.53166666666664</v>
      </c>
      <c r="F139" s="67">
        <f t="shared" si="50"/>
        <v>275.14806666666669</v>
      </c>
      <c r="G139" s="67">
        <f t="shared" si="50"/>
        <v>299.6556666666666</v>
      </c>
      <c r="H139" s="67">
        <f t="shared" si="50"/>
        <v>275.41830000000004</v>
      </c>
      <c r="I139" s="67">
        <f t="shared" si="50"/>
        <v>218.1929333333334</v>
      </c>
      <c r="J139" s="67">
        <f t="shared" si="50"/>
        <v>156.26900000000003</v>
      </c>
      <c r="K139" s="67">
        <f t="shared" si="50"/>
        <v>87.689400000000035</v>
      </c>
      <c r="L139" s="67">
        <f t="shared" si="50"/>
        <v>48.1614</v>
      </c>
      <c r="M139" s="67">
        <f t="shared" si="50"/>
        <v>35.807533333333332</v>
      </c>
      <c r="N139" s="67">
        <f t="shared" si="50"/>
        <v>26.91373333333333</v>
      </c>
      <c r="O139" s="67">
        <f t="shared" si="50"/>
        <v>29.639533333333336</v>
      </c>
      <c r="P139" s="67">
        <f t="shared" si="50"/>
        <v>1673.5250333333331</v>
      </c>
      <c r="W139" s="30"/>
      <c r="X139" s="30"/>
      <c r="Y139" s="30"/>
      <c r="Z139" s="36"/>
      <c r="AA139" s="65"/>
    </row>
    <row r="140" spans="1:27">
      <c r="A140" s="55"/>
      <c r="C140" s="66" t="s">
        <v>269</v>
      </c>
      <c r="D140" s="67">
        <f t="shared" ref="D140:P140" si="51">AVERAGE(D61:D90)</f>
        <v>68.817600000000013</v>
      </c>
      <c r="E140" s="67">
        <f t="shared" si="51"/>
        <v>178.58459999999997</v>
      </c>
      <c r="F140" s="67">
        <f t="shared" si="51"/>
        <v>256.77213333333333</v>
      </c>
      <c r="G140" s="67">
        <f t="shared" si="51"/>
        <v>326.01359999999994</v>
      </c>
      <c r="H140" s="67">
        <f t="shared" si="51"/>
        <v>295.37590000000006</v>
      </c>
      <c r="I140" s="67">
        <f t="shared" si="51"/>
        <v>225.9068</v>
      </c>
      <c r="J140" s="67">
        <f t="shared" si="51"/>
        <v>167.06813333333332</v>
      </c>
      <c r="K140" s="67">
        <f t="shared" si="51"/>
        <v>89.648466666666678</v>
      </c>
      <c r="L140" s="67">
        <f t="shared" si="51"/>
        <v>41.401466666666664</v>
      </c>
      <c r="M140" s="67">
        <f t="shared" si="51"/>
        <v>37.034733333333328</v>
      </c>
      <c r="N140" s="67">
        <f t="shared" si="51"/>
        <v>26.348733333333335</v>
      </c>
      <c r="O140" s="67">
        <f t="shared" si="51"/>
        <v>32.215600000000002</v>
      </c>
      <c r="P140" s="67">
        <f t="shared" si="51"/>
        <v>1745.1877666666667</v>
      </c>
      <c r="W140" s="30"/>
      <c r="X140" s="30"/>
      <c r="Y140" s="30"/>
      <c r="Z140" s="36"/>
      <c r="AA140" s="65"/>
    </row>
    <row r="141" spans="1:27">
      <c r="A141" s="55"/>
      <c r="C141" s="66" t="s">
        <v>270</v>
      </c>
      <c r="D141" s="67">
        <f>AVERAGE(D51:D80)</f>
        <v>67.317866666666674</v>
      </c>
      <c r="E141" s="67">
        <f t="shared" ref="E141:P141" si="52">AVERAGE(E51:E80)</f>
        <v>188.82073333333335</v>
      </c>
      <c r="F141" s="67">
        <f t="shared" si="52"/>
        <v>252.35233333333329</v>
      </c>
      <c r="G141" s="67">
        <f t="shared" si="52"/>
        <v>304.67133333333334</v>
      </c>
      <c r="H141" s="67">
        <f t="shared" si="52"/>
        <v>291.07563333333331</v>
      </c>
      <c r="I141" s="67">
        <f t="shared" si="52"/>
        <v>219.55360000000007</v>
      </c>
      <c r="J141" s="67">
        <f t="shared" si="52"/>
        <v>160.5195333333333</v>
      </c>
      <c r="K141" s="67">
        <f t="shared" si="52"/>
        <v>98.225666666666669</v>
      </c>
      <c r="L141" s="67">
        <f t="shared" si="52"/>
        <v>43.763266666666667</v>
      </c>
      <c r="M141" s="67">
        <f t="shared" si="52"/>
        <v>38.607866666666652</v>
      </c>
      <c r="N141" s="67">
        <f t="shared" si="52"/>
        <v>23.648466666666661</v>
      </c>
      <c r="O141" s="67">
        <f t="shared" si="52"/>
        <v>26.899733333333327</v>
      </c>
      <c r="P141" s="67">
        <f t="shared" si="52"/>
        <v>1715.4560333333329</v>
      </c>
      <c r="W141" s="30"/>
      <c r="X141" s="30"/>
      <c r="Y141" s="30"/>
      <c r="Z141" s="36"/>
      <c r="AA141" s="65"/>
    </row>
    <row r="142" spans="1:27">
      <c r="A142" s="55"/>
      <c r="C142" s="66" t="s">
        <v>271</v>
      </c>
      <c r="D142" s="67">
        <f t="shared" ref="D142:P142" si="53">AVERAGE(D37:D66)</f>
        <v>57.971333333333355</v>
      </c>
      <c r="E142" s="67">
        <f t="shared" si="53"/>
        <v>162.67853333333329</v>
      </c>
      <c r="F142" s="67">
        <f t="shared" si="53"/>
        <v>236.0736666666667</v>
      </c>
      <c r="G142" s="67">
        <f t="shared" si="53"/>
        <v>298.71566666666672</v>
      </c>
      <c r="H142" s="67">
        <f t="shared" si="53"/>
        <v>276.97006666666664</v>
      </c>
      <c r="I142" s="67">
        <f t="shared" si="53"/>
        <v>209.34000000000003</v>
      </c>
      <c r="J142" s="67">
        <f t="shared" si="53"/>
        <v>161.29846666666668</v>
      </c>
      <c r="K142" s="67">
        <f t="shared" si="53"/>
        <v>83.269666666666652</v>
      </c>
      <c r="L142" s="67">
        <f t="shared" si="53"/>
        <v>46.769866666666651</v>
      </c>
      <c r="M142" s="67">
        <f t="shared" si="53"/>
        <v>43.730333333333327</v>
      </c>
      <c r="N142" s="67">
        <f t="shared" si="53"/>
        <v>23.2</v>
      </c>
      <c r="O142" s="67">
        <f t="shared" si="53"/>
        <v>22.749933333333335</v>
      </c>
      <c r="P142" s="67">
        <f t="shared" si="53"/>
        <v>1622.7675333333332</v>
      </c>
      <c r="W142" s="30"/>
      <c r="X142" s="30"/>
      <c r="Y142" s="30"/>
      <c r="Z142" s="36"/>
      <c r="AA142" s="65"/>
    </row>
    <row r="143" spans="1:27">
      <c r="A143" s="55"/>
      <c r="C143" s="66" t="s">
        <v>272</v>
      </c>
      <c r="D143" s="67">
        <f>AVERAGE(D31:D60)</f>
        <v>74.457133333333346</v>
      </c>
      <c r="E143" s="67">
        <f t="shared" ref="E143:P143" si="54">AVERAGE(E31:E60)</f>
        <v>165.21853333333328</v>
      </c>
      <c r="F143" s="67">
        <f t="shared" si="54"/>
        <v>215.01706666666672</v>
      </c>
      <c r="G143" s="67">
        <f t="shared" si="54"/>
        <v>306.59813333333335</v>
      </c>
      <c r="H143" s="67">
        <f t="shared" si="54"/>
        <v>255.08373333333333</v>
      </c>
      <c r="I143" s="67">
        <f t="shared" si="54"/>
        <v>206.28666666666669</v>
      </c>
      <c r="J143" s="67">
        <f t="shared" si="54"/>
        <v>145.27106666666666</v>
      </c>
      <c r="K143" s="67">
        <f t="shared" si="54"/>
        <v>81.261600000000001</v>
      </c>
      <c r="L143" s="67">
        <f t="shared" si="54"/>
        <v>50.35126666666666</v>
      </c>
      <c r="M143" s="67">
        <f t="shared" si="54"/>
        <v>37.608933333333333</v>
      </c>
      <c r="N143" s="67">
        <f t="shared" si="54"/>
        <v>21.074866666666669</v>
      </c>
      <c r="O143" s="67">
        <f t="shared" si="54"/>
        <v>25.8826</v>
      </c>
      <c r="P143" s="67">
        <f t="shared" si="54"/>
        <v>1584.1116</v>
      </c>
      <c r="S143" s="18" t="s">
        <v>273</v>
      </c>
      <c r="T143" s="18" t="s">
        <v>274</v>
      </c>
      <c r="W143" s="30"/>
      <c r="X143" s="30"/>
      <c r="Y143" s="30"/>
      <c r="Z143" s="36"/>
      <c r="AA143" s="65"/>
    </row>
    <row r="144" spans="1:27">
      <c r="A144" s="55"/>
      <c r="C144" s="68" t="s">
        <v>275</v>
      </c>
      <c r="D144" s="67">
        <f>AVERAGE(D21:D50)</f>
        <v>69.872399999999999</v>
      </c>
      <c r="E144" s="67">
        <f t="shared" ref="E144:P144" si="55">AVERAGE(E21:E50)</f>
        <v>164.14433333333329</v>
      </c>
      <c r="F144" s="67">
        <f t="shared" si="55"/>
        <v>229.93340000000001</v>
      </c>
      <c r="G144" s="67">
        <f t="shared" si="55"/>
        <v>312.76086666666669</v>
      </c>
      <c r="H144" s="67">
        <f t="shared" si="55"/>
        <v>264.88120000000004</v>
      </c>
      <c r="I144" s="67">
        <f t="shared" si="55"/>
        <v>184.77199999999999</v>
      </c>
      <c r="J144" s="67">
        <f t="shared" si="55"/>
        <v>148.35793333333334</v>
      </c>
      <c r="K144" s="67">
        <f t="shared" si="55"/>
        <v>77.356000000000023</v>
      </c>
      <c r="L144" s="67">
        <f t="shared" si="55"/>
        <v>49.589799999999997</v>
      </c>
      <c r="M144" s="67">
        <f t="shared" si="55"/>
        <v>37.156066666666668</v>
      </c>
      <c r="N144" s="67">
        <f t="shared" si="55"/>
        <v>20.874333333333333</v>
      </c>
      <c r="O144" s="67">
        <f t="shared" si="55"/>
        <v>28.192999999999998</v>
      </c>
      <c r="P144" s="67">
        <f t="shared" si="55"/>
        <v>1587.8913333333335</v>
      </c>
      <c r="S144" s="18" t="s">
        <v>276</v>
      </c>
      <c r="T144" s="18" t="s">
        <v>277</v>
      </c>
      <c r="W144" s="30"/>
      <c r="X144" s="30"/>
      <c r="Y144" s="30"/>
      <c r="Z144" s="36"/>
      <c r="AA144" s="65"/>
    </row>
    <row r="145" spans="1:27">
      <c r="A145" s="55"/>
      <c r="C145" s="68" t="s">
        <v>278</v>
      </c>
      <c r="D145" s="67">
        <f>AVERAGE(D11:D40)</f>
        <v>74.584533333333326</v>
      </c>
      <c r="E145" s="67">
        <f t="shared" ref="E145:P145" si="56">AVERAGE(E11:E40)</f>
        <v>159.31300000000002</v>
      </c>
      <c r="F145" s="67">
        <f t="shared" si="56"/>
        <v>271.49166666666667</v>
      </c>
      <c r="G145" s="67">
        <f t="shared" si="56"/>
        <v>292.6858666666667</v>
      </c>
      <c r="H145" s="67">
        <f t="shared" si="56"/>
        <v>249.41613333333328</v>
      </c>
      <c r="I145" s="67">
        <f t="shared" si="56"/>
        <v>187.60093333333336</v>
      </c>
      <c r="J145" s="67">
        <f t="shared" si="56"/>
        <v>145.30879999999993</v>
      </c>
      <c r="K145" s="67">
        <f t="shared" si="56"/>
        <v>80.816466666666656</v>
      </c>
      <c r="L145" s="67">
        <f t="shared" si="56"/>
        <v>53.021666666666668</v>
      </c>
      <c r="M145" s="67">
        <f t="shared" si="56"/>
        <v>32.842600000000004</v>
      </c>
      <c r="N145" s="67">
        <f t="shared" si="56"/>
        <v>18.917666666666669</v>
      </c>
      <c r="O145" s="67">
        <f t="shared" si="56"/>
        <v>28.015733333333333</v>
      </c>
      <c r="P145" s="67">
        <f t="shared" si="56"/>
        <v>1594.0150666666666</v>
      </c>
      <c r="S145" s="18" t="s">
        <v>279</v>
      </c>
      <c r="T145" s="18" t="s">
        <v>280</v>
      </c>
      <c r="W145" s="30"/>
      <c r="X145" s="30"/>
      <c r="Y145" s="30"/>
      <c r="Z145" s="36"/>
      <c r="AA145" s="65"/>
    </row>
    <row r="146" spans="1:27" ht="15">
      <c r="A146" s="55"/>
      <c r="C146" s="44" t="s">
        <v>281</v>
      </c>
      <c r="D146" s="69">
        <f>STDEV(D137:D145)</f>
        <v>9.8547824192365887</v>
      </c>
      <c r="E146" s="69">
        <f t="shared" ref="E146:P146" si="57">STDEV(E137:E145)</f>
        <v>12.371244506221521</v>
      </c>
      <c r="F146" s="70">
        <f t="shared" si="57"/>
        <v>34.069430517596238</v>
      </c>
      <c r="G146" s="69">
        <f>STDEV(G137:G145)</f>
        <v>20.118272018960489</v>
      </c>
      <c r="H146" s="69">
        <f t="shared" si="57"/>
        <v>15.777643153374227</v>
      </c>
      <c r="I146" s="69">
        <f t="shared" si="57"/>
        <v>20.527755887716495</v>
      </c>
      <c r="J146" s="69">
        <f t="shared" si="57"/>
        <v>7.5352989958209298</v>
      </c>
      <c r="K146" s="69">
        <f t="shared" si="57"/>
        <v>6.7314150932148351</v>
      </c>
      <c r="L146" s="69">
        <f t="shared" si="57"/>
        <v>3.8283861071355694</v>
      </c>
      <c r="M146" s="69">
        <f t="shared" si="57"/>
        <v>2.9056557223226993</v>
      </c>
      <c r="N146" s="69">
        <f t="shared" si="57"/>
        <v>3.1244762282443941</v>
      </c>
      <c r="O146" s="69">
        <f t="shared" si="57"/>
        <v>3.1169713575564453</v>
      </c>
      <c r="P146" s="69">
        <f t="shared" si="57"/>
        <v>58.449847299213005</v>
      </c>
      <c r="S146" s="18" t="s">
        <v>282</v>
      </c>
      <c r="T146" s="18" t="s">
        <v>283</v>
      </c>
      <c r="W146" s="30"/>
      <c r="X146" s="71">
        <f>AVERAGE(G6:G127)</f>
        <v>296.12216393442623</v>
      </c>
      <c r="Y146" s="30"/>
      <c r="Z146" s="36"/>
      <c r="AA146" s="65"/>
    </row>
    <row r="147" spans="1:27" ht="15">
      <c r="A147" s="55"/>
      <c r="C147" s="44" t="s">
        <v>284</v>
      </c>
      <c r="D147" s="72">
        <f t="shared" ref="D147:P147" si="58">D146/D132</f>
        <v>0.15126627509458671</v>
      </c>
      <c r="E147" s="73">
        <f t="shared" si="58"/>
        <v>7.5786592470713912E-2</v>
      </c>
      <c r="F147" s="73">
        <f t="shared" si="58"/>
        <v>0.12481457569924381</v>
      </c>
      <c r="G147" s="73">
        <f>G146/G132</f>
        <v>6.8043078630951478E-2</v>
      </c>
      <c r="H147" s="73">
        <f t="shared" si="58"/>
        <v>5.7754646850566999E-2</v>
      </c>
      <c r="I147" s="73">
        <f t="shared" si="58"/>
        <v>0.10565527096601818</v>
      </c>
      <c r="J147" s="73">
        <f t="shared" si="58"/>
        <v>4.7355146537389245E-2</v>
      </c>
      <c r="K147" s="73">
        <f t="shared" si="58"/>
        <v>7.6381123780342688E-2</v>
      </c>
      <c r="L147" s="73">
        <f t="shared" si="58"/>
        <v>7.7405346281985685E-2</v>
      </c>
      <c r="M147" s="73">
        <f t="shared" si="58"/>
        <v>8.0591449413490404E-2</v>
      </c>
      <c r="N147" s="72">
        <f t="shared" si="58"/>
        <v>0.13766220993320236</v>
      </c>
      <c r="O147" s="73">
        <f t="shared" si="58"/>
        <v>0.10749054810946096</v>
      </c>
      <c r="P147" s="73">
        <f t="shared" si="58"/>
        <v>3.5441479306616452E-2</v>
      </c>
      <c r="S147" s="18" t="s">
        <v>285</v>
      </c>
      <c r="T147" s="18" t="s">
        <v>286</v>
      </c>
      <c r="W147" s="30"/>
      <c r="X147" s="30"/>
      <c r="Y147" s="30"/>
      <c r="Z147" s="36"/>
      <c r="AA147" s="65"/>
    </row>
    <row r="148" spans="1:27">
      <c r="C148" s="5" t="s">
        <v>287</v>
      </c>
      <c r="D148" s="75">
        <f>D130/D132</f>
        <v>1.7897551590383189</v>
      </c>
      <c r="E148" s="75">
        <f>E130/E132</f>
        <v>0.9011387453247377</v>
      </c>
      <c r="F148" s="75">
        <f t="shared" ref="F148:O148" si="59">F130/F132</f>
        <v>0.46123914728832122</v>
      </c>
      <c r="G148" s="75">
        <f t="shared" si="59"/>
        <v>0.79852637689893013</v>
      </c>
      <c r="H148" s="75">
        <f t="shared" si="59"/>
        <v>2.1556902510515403</v>
      </c>
      <c r="I148" s="75">
        <f t="shared" si="59"/>
        <v>1.0124044689878473</v>
      </c>
      <c r="J148" s="75">
        <f t="shared" si="59"/>
        <v>0.59576506442999067</v>
      </c>
      <c r="K148" s="75">
        <f>K130/K132</f>
        <v>0.50153580255274266</v>
      </c>
      <c r="L148" s="75">
        <f t="shared" si="59"/>
        <v>0.49333854956797568</v>
      </c>
      <c r="M148" s="75">
        <f t="shared" si="59"/>
        <v>0</v>
      </c>
      <c r="N148" s="75">
        <f t="shared" si="59"/>
        <v>0</v>
      </c>
      <c r="O148" s="75">
        <f t="shared" si="59"/>
        <v>0</v>
      </c>
      <c r="P148" s="75">
        <f>P129/P132</f>
        <v>0.92651363318855251</v>
      </c>
      <c r="W148" s="30"/>
      <c r="X148" s="30"/>
      <c r="Y148" s="30"/>
      <c r="Z148" s="36"/>
      <c r="AA148" s="65"/>
    </row>
    <row r="149" spans="1:27">
      <c r="C149" s="5" t="s">
        <v>288</v>
      </c>
      <c r="D149" s="75">
        <f>D130/D137</f>
        <v>2.3922594199488989</v>
      </c>
      <c r="E149" s="75">
        <f t="shared" ref="E149:O149" si="60">E130/E137</f>
        <v>0.92751393477767419</v>
      </c>
      <c r="F149" s="75">
        <f t="shared" si="60"/>
        <v>0.39583825904108422</v>
      </c>
      <c r="G149" s="75">
        <f t="shared" si="60"/>
        <v>0.93371284724547454</v>
      </c>
      <c r="H149" s="75">
        <f t="shared" si="60"/>
        <v>2.1393198931684165</v>
      </c>
      <c r="I149" s="75">
        <f t="shared" si="60"/>
        <v>1.2176500447771661</v>
      </c>
      <c r="J149" s="75">
        <f t="shared" si="60"/>
        <v>0.61969884030901279</v>
      </c>
      <c r="K149" s="75">
        <f t="shared" si="60"/>
        <v>0.46960261560865602</v>
      </c>
      <c r="L149" s="75">
        <f t="shared" si="60"/>
        <v>0.46569803172599655</v>
      </c>
      <c r="M149" s="75">
        <f t="shared" si="60"/>
        <v>0</v>
      </c>
      <c r="N149" s="75">
        <f t="shared" si="60"/>
        <v>0</v>
      </c>
      <c r="O149" s="75">
        <f t="shared" si="60"/>
        <v>0</v>
      </c>
      <c r="P149" s="75">
        <f>P129/P137</f>
        <v>0.95166986921016639</v>
      </c>
      <c r="S149" s="18" t="s">
        <v>289</v>
      </c>
      <c r="W149" s="30"/>
      <c r="X149" s="30"/>
      <c r="Y149" s="30"/>
      <c r="Z149" s="36"/>
      <c r="AA149" s="65"/>
    </row>
    <row r="150" spans="1:27" ht="13.5" thickBot="1">
      <c r="C150" s="5" t="s">
        <v>290</v>
      </c>
      <c r="I150" s="76"/>
      <c r="L150" s="76"/>
      <c r="S150" s="18" t="s">
        <v>274</v>
      </c>
      <c r="W150" s="30"/>
      <c r="X150" s="30"/>
      <c r="Y150" s="30"/>
      <c r="Z150" s="36"/>
      <c r="AA150" s="77"/>
    </row>
    <row r="151" spans="1:27">
      <c r="C151" s="78" t="s">
        <v>291</v>
      </c>
      <c r="D151" s="79">
        <f>D132/$P$132</f>
        <v>3.9503300946872072E-2</v>
      </c>
      <c r="E151" s="79">
        <f>E132/$P$132</f>
        <v>9.8980460411730462E-2</v>
      </c>
      <c r="F151" s="79">
        <f>F132/$P$132</f>
        <v>0.16551144466488624</v>
      </c>
      <c r="G151" s="79">
        <f>G132/$P$132</f>
        <v>0.17928137759675544</v>
      </c>
      <c r="H151" s="79">
        <f>H132/$P$132</f>
        <v>0.16564703115351273</v>
      </c>
      <c r="I151" s="79">
        <f t="shared" ref="I151:O151" si="61">I132/$P$132</f>
        <v>0.11780908047509253</v>
      </c>
      <c r="J151" s="79">
        <f t="shared" si="61"/>
        <v>9.648543619527937E-2</v>
      </c>
      <c r="K151" s="79">
        <f t="shared" si="61"/>
        <v>5.3437826835091927E-2</v>
      </c>
      <c r="L151" s="79">
        <f t="shared" si="61"/>
        <v>2.9989776804718715E-2</v>
      </c>
      <c r="M151" s="79">
        <f t="shared" si="61"/>
        <v>2.1861685830460248E-2</v>
      </c>
      <c r="N151" s="79">
        <f t="shared" si="61"/>
        <v>1.3762297683394644E-2</v>
      </c>
      <c r="O151" s="79">
        <f t="shared" si="61"/>
        <v>1.7582919750120836E-2</v>
      </c>
      <c r="P151" s="80"/>
      <c r="S151" s="18" t="s">
        <v>292</v>
      </c>
    </row>
    <row r="152" spans="1:27">
      <c r="C152" s="81"/>
      <c r="D152" s="65"/>
      <c r="E152" s="65"/>
      <c r="F152" s="65"/>
      <c r="G152" s="65"/>
      <c r="H152" s="65"/>
      <c r="I152" s="65"/>
      <c r="J152" s="65"/>
      <c r="K152" s="82"/>
      <c r="L152" s="82">
        <f>L132</f>
        <v>49.458936507936514</v>
      </c>
      <c r="M152" s="82">
        <f t="shared" ref="M152" si="62">M132</f>
        <v>36.054144000000008</v>
      </c>
      <c r="N152" s="82">
        <f>N132</f>
        <v>22.696687999999995</v>
      </c>
      <c r="O152" s="82">
        <f>O132</f>
        <v>28.997632000000007</v>
      </c>
      <c r="P152" s="83">
        <f>SUM(K152:O152)+SUM(D127:K127)</f>
        <v>1838.2074005079367</v>
      </c>
      <c r="S152" s="18" t="s">
        <v>293</v>
      </c>
    </row>
    <row r="153" spans="1:27">
      <c r="C153" s="81" t="s">
        <v>294</v>
      </c>
      <c r="D153" s="51">
        <f>D137/$P$137</f>
        <v>3.0356607972884222E-2</v>
      </c>
      <c r="E153" s="84">
        <f t="shared" ref="E153:O153" si="63">E137/$P$137</f>
        <v>9.8776855089826907E-2</v>
      </c>
      <c r="F153" s="84">
        <f t="shared" si="63"/>
        <v>0.19809382019966632</v>
      </c>
      <c r="G153" s="84">
        <f t="shared" si="63"/>
        <v>0.1574873291302078</v>
      </c>
      <c r="H153" s="84">
        <f t="shared" si="63"/>
        <v>0.17144656560530563</v>
      </c>
      <c r="I153" s="84">
        <f t="shared" si="63"/>
        <v>0.10061085413533363</v>
      </c>
      <c r="J153" s="84">
        <f t="shared" si="63"/>
        <v>9.5277558337321447E-2</v>
      </c>
      <c r="K153" s="84">
        <f t="shared" si="63"/>
        <v>5.8621203088426159E-2</v>
      </c>
      <c r="L153" s="84">
        <f t="shared" si="63"/>
        <v>3.2632352905761178E-2</v>
      </c>
      <c r="M153" s="84">
        <f t="shared" si="63"/>
        <v>2.2329114844879056E-2</v>
      </c>
      <c r="N153" s="84">
        <f t="shared" si="63"/>
        <v>1.4809552672809674E-2</v>
      </c>
      <c r="O153" s="84">
        <f t="shared" si="63"/>
        <v>1.9558186017577989E-2</v>
      </c>
      <c r="P153" s="83"/>
      <c r="S153" s="18" t="s">
        <v>295</v>
      </c>
    </row>
    <row r="154" spans="1:27">
      <c r="C154" s="81" t="s">
        <v>296</v>
      </c>
      <c r="D154" s="65" t="s">
        <v>297</v>
      </c>
      <c r="E154" s="65" t="s">
        <v>298</v>
      </c>
      <c r="F154" s="65" t="s">
        <v>299</v>
      </c>
      <c r="G154" s="65" t="s">
        <v>300</v>
      </c>
      <c r="H154" s="65"/>
      <c r="I154" s="65"/>
      <c r="J154" s="65"/>
      <c r="K154" s="65"/>
      <c r="L154" s="65"/>
      <c r="M154" s="65"/>
      <c r="N154" s="65"/>
      <c r="O154" s="65"/>
      <c r="P154" s="85"/>
    </row>
    <row r="155" spans="1:27">
      <c r="C155" s="81"/>
      <c r="D155" s="86">
        <f>SUM(D132:F132)/P132</f>
        <v>0.30399520602348878</v>
      </c>
      <c r="E155" s="86">
        <f>SUM(G132:I132)/P132</f>
        <v>0.46273748922536073</v>
      </c>
      <c r="F155" s="86">
        <f>SUM(J132:L132)/P132</f>
        <v>0.17991303983508999</v>
      </c>
      <c r="G155" s="86">
        <f>SUM(M132:O132)/P132</f>
        <v>5.320690326397573E-2</v>
      </c>
      <c r="H155" s="87">
        <f>SUM(D155:G155)</f>
        <v>0.99985263834791527</v>
      </c>
      <c r="I155" s="65"/>
      <c r="J155" s="65"/>
      <c r="K155" s="65"/>
      <c r="L155" s="65"/>
      <c r="M155" s="65"/>
      <c r="N155" s="65"/>
      <c r="O155" s="65"/>
      <c r="P155" s="85"/>
    </row>
    <row r="156" spans="1:27">
      <c r="C156" s="81" t="s">
        <v>301</v>
      </c>
      <c r="D156" s="65" t="s">
        <v>302</v>
      </c>
      <c r="E156" s="65" t="s">
        <v>303</v>
      </c>
      <c r="F156" s="65" t="s">
        <v>304</v>
      </c>
      <c r="G156" s="65" t="s">
        <v>305</v>
      </c>
      <c r="H156" s="65"/>
      <c r="I156" s="65"/>
      <c r="J156" s="65"/>
      <c r="K156" s="65"/>
      <c r="L156" s="65"/>
      <c r="M156" s="65"/>
      <c r="N156" s="65"/>
      <c r="O156" s="65"/>
      <c r="P156" s="85"/>
    </row>
    <row r="157" spans="1:27">
      <c r="C157" s="81"/>
      <c r="D157" s="88">
        <f>SUM(E132:F132)/P132</f>
        <v>0.26449190507661668</v>
      </c>
      <c r="E157" s="88">
        <f>SUM(G132:I132)/P132</f>
        <v>0.46273748922536073</v>
      </c>
      <c r="F157" s="88">
        <f>SUM(J132:K132)/P132</f>
        <v>0.14992326303037129</v>
      </c>
      <c r="G157" s="88">
        <f>SUM(D132,L132:O132)/$P$132</f>
        <v>0.12269998101556652</v>
      </c>
      <c r="H157" s="87">
        <f>SUM(D157:G157)</f>
        <v>0.99985263834791527</v>
      </c>
      <c r="I157" s="65"/>
      <c r="J157" s="65"/>
      <c r="K157" s="65"/>
      <c r="L157" s="65"/>
      <c r="M157" s="65"/>
      <c r="N157" s="65"/>
      <c r="O157" s="65"/>
      <c r="P157" s="85"/>
    </row>
    <row r="158" spans="1:27">
      <c r="C158" s="81" t="s">
        <v>306</v>
      </c>
      <c r="D158" s="65" t="s">
        <v>307</v>
      </c>
      <c r="E158" s="65" t="s">
        <v>307</v>
      </c>
      <c r="F158" s="65" t="s">
        <v>308</v>
      </c>
      <c r="G158" s="65" t="s">
        <v>308</v>
      </c>
      <c r="H158" s="65"/>
      <c r="I158" s="65"/>
      <c r="J158" s="65"/>
      <c r="K158" s="65"/>
      <c r="L158" s="65"/>
      <c r="M158" s="65"/>
      <c r="N158" s="65"/>
      <c r="O158" s="65"/>
      <c r="P158" s="85"/>
    </row>
    <row r="159" spans="1:27">
      <c r="C159" s="81" t="s">
        <v>301</v>
      </c>
      <c r="D159" s="89" t="s">
        <v>309</v>
      </c>
      <c r="E159" s="65" t="s">
        <v>310</v>
      </c>
      <c r="F159" s="88" t="s">
        <v>311</v>
      </c>
      <c r="G159" s="88" t="s">
        <v>312</v>
      </c>
      <c r="H159" s="65"/>
      <c r="I159" s="65"/>
      <c r="J159" s="65"/>
      <c r="K159" s="65"/>
      <c r="L159" s="65"/>
      <c r="M159" s="65"/>
      <c r="N159" s="65"/>
      <c r="O159" s="65"/>
      <c r="P159" s="85"/>
    </row>
    <row r="160" spans="1:27">
      <c r="C160" s="81"/>
      <c r="D160" s="89">
        <f>SUM(L132:N132)/P132</f>
        <v>6.5613760318573605E-2</v>
      </c>
      <c r="E160" s="88">
        <f>SUM(D132,O132)/P132</f>
        <v>5.7086220696992908E-2</v>
      </c>
      <c r="F160" s="88">
        <f>SUM(E132:G132)/P132</f>
        <v>0.44377328267337213</v>
      </c>
      <c r="G160" s="88">
        <f>SUM(H132:K132)/P132</f>
        <v>0.43337937465897658</v>
      </c>
      <c r="H160" s="87">
        <f>SUM(D160:G160)</f>
        <v>0.99985263834791527</v>
      </c>
      <c r="I160" s="65"/>
      <c r="J160" s="65"/>
      <c r="K160" s="65"/>
      <c r="L160" s="65"/>
      <c r="M160" s="65"/>
      <c r="N160" s="65"/>
      <c r="O160" s="65"/>
      <c r="P160" s="85"/>
    </row>
    <row r="161" spans="3:16">
      <c r="C161" s="81"/>
      <c r="D161" s="88" t="s">
        <v>313</v>
      </c>
      <c r="E161" s="65"/>
      <c r="F161" s="88" t="s">
        <v>21</v>
      </c>
      <c r="G161" s="65"/>
      <c r="H161" s="65"/>
      <c r="I161" s="65"/>
      <c r="J161" s="65"/>
      <c r="K161" s="65"/>
      <c r="L161" s="65"/>
      <c r="M161" s="65"/>
      <c r="N161" s="65"/>
      <c r="O161" s="65"/>
      <c r="P161" s="85"/>
    </row>
    <row r="162" spans="3:16" ht="13.5" thickBot="1">
      <c r="C162" s="90"/>
      <c r="D162" s="91">
        <f>SUM(D132,K132:O132)/P132</f>
        <v>0.17613780785065844</v>
      </c>
      <c r="E162" s="92"/>
      <c r="F162" s="91">
        <f>SUM(E132:J132)/P132</f>
        <v>0.8237148304972568</v>
      </c>
      <c r="G162" s="92"/>
      <c r="H162" s="87">
        <f>SUM(D162:G162)</f>
        <v>0.99985263834791527</v>
      </c>
      <c r="I162" s="92"/>
      <c r="J162" s="92"/>
      <c r="K162" s="92"/>
      <c r="L162" s="92"/>
      <c r="M162" s="92"/>
      <c r="N162" s="92"/>
      <c r="O162" s="92"/>
      <c r="P162" s="93"/>
    </row>
    <row r="164" spans="3:16">
      <c r="C164" s="5" t="s">
        <v>314</v>
      </c>
      <c r="D164" s="75">
        <f t="shared" ref="D164:P164" si="64">D111/D132</f>
        <v>0.82580469602282647</v>
      </c>
      <c r="E164" s="75">
        <f t="shared" si="64"/>
        <v>0.68672775901361727</v>
      </c>
      <c r="F164" s="75">
        <f t="shared" si="64"/>
        <v>0.43412898295207358</v>
      </c>
      <c r="G164" s="75">
        <f t="shared" si="64"/>
        <v>0.55291440955288895</v>
      </c>
      <c r="H164" s="75">
        <f t="shared" si="64"/>
        <v>0.53443840491344019</v>
      </c>
      <c r="I164" s="75">
        <f t="shared" si="64"/>
        <v>0.24592112622389095</v>
      </c>
      <c r="J164" s="75">
        <f t="shared" si="64"/>
        <v>0.72585300571375455</v>
      </c>
      <c r="K164" s="75">
        <f t="shared" si="64"/>
        <v>0.88733257374716001</v>
      </c>
      <c r="L164" s="75">
        <f t="shared" si="64"/>
        <v>1.0635085125932591</v>
      </c>
      <c r="M164" s="75">
        <f t="shared" si="64"/>
        <v>0.71559041867697637</v>
      </c>
      <c r="N164" s="75">
        <f t="shared" si="64"/>
        <v>0.29079132602959523</v>
      </c>
      <c r="O164" s="75">
        <f t="shared" si="64"/>
        <v>3.3554464033476932</v>
      </c>
      <c r="P164" s="75">
        <f t="shared" si="64"/>
        <v>0.61706535598865331</v>
      </c>
    </row>
    <row r="165" spans="3:16">
      <c r="D165" s="75">
        <v>1</v>
      </c>
      <c r="E165" s="75">
        <v>1</v>
      </c>
      <c r="F165" s="75">
        <v>1</v>
      </c>
      <c r="G165" s="75">
        <v>1</v>
      </c>
      <c r="H165" s="75">
        <v>1</v>
      </c>
      <c r="I165" s="75">
        <v>1</v>
      </c>
      <c r="J165" s="75">
        <v>1</v>
      </c>
      <c r="K165" s="75">
        <v>1</v>
      </c>
      <c r="L165" s="75">
        <v>1</v>
      </c>
      <c r="M165" s="75">
        <v>1</v>
      </c>
      <c r="N165" s="75">
        <v>1</v>
      </c>
      <c r="O165" s="75">
        <v>1</v>
      </c>
    </row>
    <row r="166" spans="3:16">
      <c r="P166" s="75">
        <f>P78/P132</f>
        <v>1.647344877951785</v>
      </c>
    </row>
    <row r="168" spans="3:16">
      <c r="C168" s="5" t="s">
        <v>315</v>
      </c>
      <c r="D168" s="75">
        <f t="shared" ref="D168:P168" si="65">D119/D132</f>
        <v>0.3637838530806875</v>
      </c>
      <c r="E168" s="75">
        <f t="shared" si="65"/>
        <v>0.50723513333030779</v>
      </c>
      <c r="F168" s="75">
        <f t="shared" si="65"/>
        <v>0.85470288373602332</v>
      </c>
      <c r="G168" s="75">
        <f t="shared" si="65"/>
        <v>0.44103278080313624</v>
      </c>
      <c r="H168" s="75">
        <f t="shared" si="65"/>
        <v>0.60179228608061341</v>
      </c>
      <c r="I168" s="75">
        <f t="shared" si="65"/>
        <v>0.2820526939528929</v>
      </c>
      <c r="J168" s="75">
        <f t="shared" si="65"/>
        <v>0.79121119843603194</v>
      </c>
      <c r="K168" s="75">
        <f t="shared" si="65"/>
        <v>0.84194471831252249</v>
      </c>
      <c r="L168" s="75">
        <f t="shared" si="65"/>
        <v>1.7671225095180769</v>
      </c>
      <c r="M168" s="75">
        <f t="shared" si="65"/>
        <v>0.37721045325608055</v>
      </c>
      <c r="N168" s="75">
        <f t="shared" si="65"/>
        <v>0.49346406841385854</v>
      </c>
      <c r="O168" s="75">
        <f t="shared" si="65"/>
        <v>1.3104518327565504</v>
      </c>
      <c r="P168" s="75">
        <f t="shared" si="65"/>
        <v>0.63042946624747254</v>
      </c>
    </row>
  </sheetData>
  <mergeCells count="2">
    <mergeCell ref="A1:P1"/>
    <mergeCell ref="B3:C3"/>
  </mergeCells>
  <conditionalFormatting sqref="S6:S123 S131:S135">
    <cfRule type="cellIs" dxfId="33" priority="34" operator="lessThan">
      <formula>300</formula>
    </cfRule>
  </conditionalFormatting>
  <conditionalFormatting sqref="R6:R123">
    <cfRule type="cellIs" dxfId="32" priority="31" operator="lessThan">
      <formula>500</formula>
    </cfRule>
    <cfRule type="cellIs" dxfId="31" priority="32" operator="lessThan">
      <formula>500</formula>
    </cfRule>
    <cfRule type="cellIs" dxfId="30" priority="33" operator="lessThan">
      <formula>600</formula>
    </cfRule>
  </conditionalFormatting>
  <conditionalFormatting sqref="G137:G145">
    <cfRule type="top10" dxfId="29" priority="30" rank="1"/>
  </conditionalFormatting>
  <conditionalFormatting sqref="H137:H145">
    <cfRule type="top10" dxfId="28" priority="29" rank="1"/>
  </conditionalFormatting>
  <conditionalFormatting sqref="P137:P145">
    <cfRule type="top10" dxfId="27" priority="28" rank="1"/>
  </conditionalFormatting>
  <conditionalFormatting sqref="I137:I145">
    <cfRule type="top10" dxfId="26" priority="27" rank="1"/>
  </conditionalFormatting>
  <conditionalFormatting sqref="F137:F145">
    <cfRule type="top10" dxfId="25" priority="26" rank="1"/>
  </conditionalFormatting>
  <conditionalFormatting sqref="D137:D145">
    <cfRule type="top10" dxfId="24" priority="25" rank="1"/>
  </conditionalFormatting>
  <conditionalFormatting sqref="E137:E145">
    <cfRule type="top10" dxfId="23" priority="24" rank="1"/>
  </conditionalFormatting>
  <conditionalFormatting sqref="J137:J145">
    <cfRule type="top10" dxfId="22" priority="23" rank="1"/>
  </conditionalFormatting>
  <conditionalFormatting sqref="K137:K145">
    <cfRule type="top10" dxfId="21" priority="22" rank="1"/>
  </conditionalFormatting>
  <conditionalFormatting sqref="L137:L145">
    <cfRule type="top10" dxfId="20" priority="21" rank="1"/>
  </conditionalFormatting>
  <conditionalFormatting sqref="M137:M145">
    <cfRule type="top10" dxfId="19" priority="20" rank="1"/>
  </conditionalFormatting>
  <conditionalFormatting sqref="N137:N145">
    <cfRule type="top10" dxfId="18" priority="19" rank="1"/>
  </conditionalFormatting>
  <conditionalFormatting sqref="O137:O145">
    <cfRule type="top10" dxfId="17" priority="18" rank="1"/>
  </conditionalFormatting>
  <conditionalFormatting sqref="D6:D130">
    <cfRule type="top10" dxfId="16" priority="17" rank="1"/>
  </conditionalFormatting>
  <conditionalFormatting sqref="E6:E130">
    <cfRule type="top10" dxfId="15" priority="16" rank="1"/>
  </conditionalFormatting>
  <conditionalFormatting sqref="F6:F130">
    <cfRule type="top10" dxfId="14" priority="15" rank="1"/>
  </conditionalFormatting>
  <conditionalFormatting sqref="G6:G130">
    <cfRule type="top10" dxfId="13" priority="14" rank="1"/>
  </conditionalFormatting>
  <conditionalFormatting sqref="H5:H130">
    <cfRule type="top10" dxfId="12" priority="13" rank="1"/>
  </conditionalFormatting>
  <conditionalFormatting sqref="I5:I130">
    <cfRule type="top10" dxfId="11" priority="12" rank="1"/>
  </conditionalFormatting>
  <conditionalFormatting sqref="J5:J130">
    <cfRule type="top10" dxfId="10" priority="11" rank="1"/>
  </conditionalFormatting>
  <conditionalFormatting sqref="K5:K130">
    <cfRule type="top10" dxfId="9" priority="10" rank="1"/>
  </conditionalFormatting>
  <conditionalFormatting sqref="L5:L130">
    <cfRule type="top10" dxfId="8" priority="9" rank="1"/>
  </conditionalFormatting>
  <conditionalFormatting sqref="M5:M130">
    <cfRule type="top10" dxfId="7" priority="8" rank="1"/>
  </conditionalFormatting>
  <conditionalFormatting sqref="N5:N130">
    <cfRule type="top10" dxfId="6" priority="7" rank="1"/>
  </conditionalFormatting>
  <conditionalFormatting sqref="O5:O130">
    <cfRule type="top10" dxfId="5" priority="6" rank="1"/>
  </conditionalFormatting>
  <conditionalFormatting sqref="P6:P130">
    <cfRule type="top10" dxfId="4" priority="5" rank="1"/>
  </conditionalFormatting>
  <conditionalFormatting sqref="R124:R130">
    <cfRule type="cellIs" dxfId="3" priority="1" operator="lessThan">
      <formula>500</formula>
    </cfRule>
    <cfRule type="cellIs" dxfId="2" priority="2" operator="lessThan">
      <formula>500</formula>
    </cfRule>
    <cfRule type="cellIs" dxfId="1" priority="3" operator="lessThan">
      <formula>600</formula>
    </cfRule>
  </conditionalFormatting>
  <conditionalFormatting sqref="S124:S130">
    <cfRule type="cellIs" dxfId="0" priority="4" operator="lessThan">
      <formula>300</formula>
    </cfRule>
  </conditionalFormatting>
  <printOptions horizontalCentered="1" gridLinesSet="0"/>
  <pageMargins left="0.23622047244094491" right="0.23622047244094491" top="0.23622047244094491" bottom="0.59055118110236227" header="0.27559055118110237" footer="0.35433070866141736"/>
  <pageSetup paperSize="17" scale="65" orientation="portrait" horizontalDpi="1200" verticalDpi="180" r:id="rId1"/>
  <headerFooter alignWithMargins="0">
    <oddHeader>Page &amp;P of &amp;N</oddHeader>
    <oddFooter>&amp;C &amp;R&amp;"Times New Roman,Italic"&amp;8\MONTHEND.04\&amp;F[&amp;A]</oddFooter>
  </headerFooter>
  <rowBreaks count="2" manualBreakCount="2">
    <brk id="4" max="16383" man="1"/>
    <brk id="115" max="16383" man="1"/>
  </rowBreaks>
  <colBreaks count="1" manualBreakCount="1">
    <brk id="2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Monthly Precip (Sept-Aug)</vt:lpstr>
      <vt:lpstr>'Monthly Precip (Sept-Aug)'!Print_Area</vt:lpstr>
      <vt:lpstr>'Monthly Precip (Sept-Aug)'!Print_Titles</vt:lpstr>
    </vt:vector>
  </TitlesOfParts>
  <Company>Capital Regional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Gardner</dc:creator>
  <cp:lastModifiedBy>Tobi Gardner</cp:lastModifiedBy>
  <dcterms:created xsi:type="dcterms:W3CDTF">2020-05-21T14:33:00Z</dcterms:created>
  <dcterms:modified xsi:type="dcterms:W3CDTF">2020-05-21T14:33:25Z</dcterms:modified>
</cp:coreProperties>
</file>