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钢结构RRW方向\数据文件\"/>
    </mc:Choice>
  </mc:AlternateContent>
  <bookViews>
    <workbookView windowWidth="15360" windowHeight="12900" firstSheet="32" activeTab="37"/>
  </bookViews>
  <sheets>
    <sheet name="50根构件 " sheetId="43" r:id="rId1"/>
    <sheet name="48根构件 " sheetId="42" r:id="rId2"/>
    <sheet name="47根构件  " sheetId="44" r:id="rId3"/>
    <sheet name="46根构件 " sheetId="40" r:id="rId4"/>
    <sheet name="44根构件 " sheetId="41" r:id="rId5"/>
    <sheet name="43根构件  " sheetId="45" r:id="rId6"/>
    <sheet name="42根构件  " sheetId="39" r:id="rId7"/>
    <sheet name="40根构件  " sheetId="38" r:id="rId8"/>
    <sheet name="39根构件  " sheetId="46" r:id="rId9"/>
    <sheet name="38根构件  " sheetId="37" r:id="rId10"/>
    <sheet name="35根构件  " sheetId="47" r:id="rId11"/>
    <sheet name="36根构件 " sheetId="36" r:id="rId12"/>
    <sheet name="34根构件" sheetId="35" r:id="rId13"/>
    <sheet name="32根构件" sheetId="34" r:id="rId14"/>
    <sheet name="31根构件 " sheetId="48" r:id="rId15"/>
    <sheet name="30根构件" sheetId="23" r:id="rId16"/>
    <sheet name="28根构件" sheetId="22" r:id="rId17"/>
    <sheet name="27根构件 " sheetId="49" r:id="rId18"/>
    <sheet name="26根构件" sheetId="21" r:id="rId19"/>
    <sheet name="25根构件 " sheetId="20" r:id="rId20"/>
    <sheet name="24根构件 " sheetId="19" r:id="rId21"/>
    <sheet name="23根构件  " sheetId="50" r:id="rId22"/>
    <sheet name="22根构件 " sheetId="17" r:id="rId23"/>
    <sheet name="21根构件 " sheetId="16" r:id="rId24"/>
    <sheet name="20根构件" sheetId="15" r:id="rId25"/>
    <sheet name="19根构件" sheetId="14" r:id="rId26"/>
    <sheet name="18根构件  " sheetId="13" r:id="rId27"/>
    <sheet name="17根构件  " sheetId="12" r:id="rId28"/>
    <sheet name="16根构件  " sheetId="11" r:id="rId29"/>
    <sheet name="15根构件 " sheetId="3" r:id="rId30"/>
    <sheet name="14根构件" sheetId="9" r:id="rId31"/>
    <sheet name="13根构件" sheetId="8" r:id="rId32"/>
    <sheet name="12根构件  " sheetId="7" r:id="rId33"/>
    <sheet name="11根构件 " sheetId="2" r:id="rId34"/>
    <sheet name="10根构件 " sheetId="6" r:id="rId35"/>
    <sheet name="9根构件" sheetId="5" r:id="rId36"/>
    <sheet name="8根构件 " sheetId="4" r:id="rId37"/>
    <sheet name="7根构件" sheetId="1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<sst xmlns="http://schemas.openxmlformats.org/spreadsheetml/2006/main" count="39861" uniqueCount="143">
  <si>
    <t>pbi</t>
  </si>
  <si>
    <t>1-pbi</t>
  </si>
  <si>
    <t>pbj</t>
  </si>
  <si>
    <t>1-pbj</t>
  </si>
  <si>
    <t>pbk</t>
  </si>
  <si>
    <t>1-pbk</t>
  </si>
  <si>
    <t>R0：构件间的相关系数</t>
  </si>
  <si>
    <t>Pbk:潜在脆性破坏构件k呈现脆性性能的发生概率</t>
  </si>
  <si>
    <t>Pbi:潜在脆性破坏构件i呈现脆性性能的发生概率</t>
  </si>
  <si>
    <t>1-Pbk:潜在脆性破坏构件k呈现塑性性能的发生概率</t>
  </si>
  <si>
    <t>1-Pbi:潜在脆性破坏构件i呈现塑性性能的发生概率</t>
  </si>
  <si>
    <t>n1：潜在脆性破坏构件个数</t>
  </si>
  <si>
    <t>Pbj:潜在脆性破坏构件j呈现脆性性能的发生概率</t>
  </si>
  <si>
    <t>RLP:松弛线性规划法</t>
  </si>
  <si>
    <t>1-Pbj:潜在脆性破坏构件j呈现塑性性能的发生概率</t>
  </si>
  <si>
    <t>LP:线性规划法</t>
  </si>
  <si>
    <t>MC：蒙特卡洛法</t>
  </si>
  <si>
    <t>R0=0.1</t>
  </si>
  <si>
    <t>R0=0.3</t>
  </si>
  <si>
    <t>n1=0</t>
  </si>
  <si>
    <t>n1=1</t>
  </si>
  <si>
    <t>n1=2</t>
  </si>
  <si>
    <t>n1=3</t>
  </si>
  <si>
    <t>RLP</t>
  </si>
  <si>
    <t>26个全塑性</t>
  </si>
  <si>
    <t>25个塑，1个脆</t>
  </si>
  <si>
    <t>24个塑，2个脆</t>
  </si>
  <si>
    <t>23个塑，3个脆</t>
  </si>
  <si>
    <t>下界</t>
  </si>
  <si>
    <t>上界</t>
  </si>
  <si>
    <t>CPU计算时间</t>
  </si>
  <si>
    <t>K=1</t>
  </si>
  <si>
    <t>K=2</t>
  </si>
  <si>
    <t>K=3</t>
  </si>
  <si>
    <t xml:space="preserve">    </t>
  </si>
  <si>
    <t>LP</t>
  </si>
  <si>
    <t>MC</t>
  </si>
  <si>
    <t>计算结果</t>
  </si>
  <si>
    <t>R0=0.5</t>
  </si>
  <si>
    <t>R0=0.7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</si>
  <si>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</si>
  <si>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</si>
  <si>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</si>
  <si>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</si>
  <si>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</si>
  <si>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</si>
  <si>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</si>
  <si>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</si>
  <si>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</si>
  <si>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</si>
  <si>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</si>
  <si>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</si>
  <si>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</si>
  <si>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</si>
  <si>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</si>
  <si>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</si>
  <si>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</si>
  <si>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</si>
  <si>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</si>
  <si>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32个全塑性</t>
  </si>
  <si>
    <t>31个塑，1个脆</t>
  </si>
  <si>
    <t>30个塑，2个脆</t>
  </si>
  <si>
    <t>29个塑，3个脆</t>
  </si>
  <si>
    <t>30个全塑性</t>
  </si>
  <si>
    <t>29个塑，1个脆</t>
  </si>
  <si>
    <t>28个塑，2个脆</t>
  </si>
  <si>
    <t>27个塑，3个脆</t>
  </si>
  <si>
    <t>28个全塑性</t>
  </si>
  <si>
    <t>27个塑，1个脆</t>
  </si>
  <si>
    <t>26个塑，2个脆</t>
  </si>
  <si>
    <t>25个塑，3个脆</t>
  </si>
  <si>
    <t>25个全塑性</t>
  </si>
  <si>
    <t>24个塑，1个脆</t>
  </si>
  <si>
    <t>23个塑，2个脆</t>
  </si>
  <si>
    <t>22个塑，3个脆</t>
  </si>
  <si>
    <t>24个全塑性</t>
  </si>
  <si>
    <t>23个塑，1个脆</t>
  </si>
  <si>
    <t>22个塑，2个脆</t>
  </si>
  <si>
    <t>21个塑，3个脆</t>
  </si>
  <si>
    <t>22个全塑性</t>
  </si>
  <si>
    <t>21个塑，1个脆</t>
  </si>
  <si>
    <t>20个塑，2个脆</t>
  </si>
  <si>
    <t>19个塑，3个脆</t>
  </si>
  <si>
    <t>21个全塑性</t>
  </si>
  <si>
    <t>20个塑，1个脆</t>
  </si>
  <si>
    <t>19个塑，2个脆</t>
  </si>
  <si>
    <t>18个塑，3个脆</t>
  </si>
  <si>
    <t>20个全塑性</t>
  </si>
  <si>
    <t>19个塑，1个脆</t>
  </si>
  <si>
    <t>18个塑，2个脆</t>
  </si>
  <si>
    <t>17个塑，3个脆</t>
  </si>
  <si>
    <t>19个全塑性</t>
  </si>
  <si>
    <t>18个塑，1个脆</t>
  </si>
  <si>
    <t>17个塑，2个脆</t>
  </si>
  <si>
    <t>16个塑，3个脆</t>
  </si>
  <si>
    <t>18个全塑性</t>
  </si>
  <si>
    <t>17个塑，1个脆</t>
  </si>
  <si>
    <t>16个塑，2个脆</t>
  </si>
  <si>
    <t>15个塑，3个脆</t>
  </si>
  <si>
    <t>17个全塑性</t>
  </si>
  <si>
    <t>16个塑，1个脆</t>
  </si>
  <si>
    <t>15个塑，2个脆</t>
  </si>
  <si>
    <t>14个塑，3个脆</t>
  </si>
  <si>
    <t>16个全塑性</t>
  </si>
  <si>
    <t>15个塑，1个脆</t>
  </si>
  <si>
    <t>14个塑，2个脆</t>
  </si>
  <si>
    <t>13个塑，3个脆</t>
  </si>
  <si>
    <t>15个全塑性</t>
  </si>
  <si>
    <t>14个塑，1个脆</t>
  </si>
  <si>
    <t>13个塑，2个脆</t>
  </si>
  <si>
    <t>12个塑，3个脆</t>
  </si>
  <si>
    <t>14个全塑性</t>
  </si>
  <si>
    <t>13个塑，1个脆</t>
  </si>
  <si>
    <t>12个塑，2个脆</t>
  </si>
  <si>
    <t>11个塑，3个脆</t>
  </si>
  <si>
    <t>13个全塑性</t>
  </si>
  <si>
    <t>12个塑，1个脆</t>
  </si>
  <si>
    <t>11个塑，2个脆</t>
  </si>
  <si>
    <t>10个塑，3个脆</t>
  </si>
  <si>
    <t>12个全塑性</t>
  </si>
  <si>
    <t>11个塑，1个脆</t>
  </si>
  <si>
    <t>10个塑，2个脆</t>
  </si>
  <si>
    <t>9个塑，3个脆</t>
  </si>
  <si>
    <t>11个全塑性</t>
  </si>
  <si>
    <t>10个塑，1个脆</t>
  </si>
  <si>
    <t>9个塑，2个脆</t>
  </si>
  <si>
    <t>8个塑，3个脆</t>
  </si>
  <si>
    <t>10个全塑性</t>
  </si>
  <si>
    <t>9个塑，1个脆</t>
  </si>
  <si>
    <t>8个塑，2个脆</t>
  </si>
  <si>
    <t>7个塑，3个脆</t>
  </si>
  <si>
    <t>9个全塑性</t>
  </si>
  <si>
    <t>8个塑，1个脆</t>
  </si>
  <si>
    <t>7个塑，2个脆</t>
  </si>
  <si>
    <t>6个塑，3个脆</t>
  </si>
  <si>
    <t>8个全塑性</t>
  </si>
  <si>
    <t>7个塑，1个脆</t>
  </si>
  <si>
    <t>6个塑，2个脆</t>
  </si>
  <si>
    <t>5个塑，3个脆</t>
  </si>
  <si>
    <t>7个全塑性</t>
  </si>
  <si>
    <t>6个塑，1个脆</t>
  </si>
  <si>
    <t>5个塑，2个脆</t>
  </si>
  <si>
    <t>4个塑，3个脆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</si>
</sst>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0.0675</v>
      </c>
      <c r="E11">
        <v>2.343781</v>
      </c>
      <c r="F11" t="s">
        <v>31</v>
      </c>
      <c r="G11">
        <v>0.0026</v>
      </c>
      <c r="H11">
        <v>0.0687</v>
      </c>
      <c r="I11">
        <v>2.324841</v>
      </c>
      <c r="J11" t="s">
        <v>31</v>
      </c>
      <c r="K11">
        <v>0.0026</v>
      </c>
      <c r="L11">
        <v>0.0699</v>
      </c>
      <c r="M11">
        <v>2.340983</v>
      </c>
      <c r="N11" t="s">
        <v>31</v>
      </c>
      <c r="O11">
        <v>0.0026</v>
      </c>
      <c r="P11">
        <v>0.0711</v>
      </c>
      <c r="Q11">
        <v>2.634048</v>
      </c>
      <c r="S11" s="4"/>
      <c r="T11" t="s">
        <v>31</v>
      </c>
      <c r="U11">
        <v>0.0013</v>
      </c>
      <c r="V11">
        <v>0.0675</v>
      </c>
      <c r="W11">
        <v>2.653791</v>
      </c>
      <c r="X11" t="s">
        <v>31</v>
      </c>
      <c r="Y11">
        <v>0.0026</v>
      </c>
      <c r="Z11">
        <v>0.0687</v>
      </c>
      <c r="AA11">
        <v>2.324926</v>
      </c>
      <c r="AB11" t="s">
        <v>31</v>
      </c>
      <c r="AC11">
        <v>0.0026</v>
      </c>
      <c r="AD11">
        <v>0.0699</v>
      </c>
      <c r="AE11">
        <v>2.348363</v>
      </c>
      <c r="AF11" t="s">
        <v>31</v>
      </c>
      <c r="AG11">
        <v>0.0026</v>
      </c>
      <c r="AH11">
        <v>0.0711</v>
      </c>
      <c r="AI11">
        <v>2.304463</v>
      </c>
    </row>
    <row r="12" spans="1:35">
      <c r="A12" s="4"/>
      <c r="B12" t="s">
        <v>32</v>
      </c>
      <c r="C12">
        <v>0.0615</v>
      </c>
      <c r="D12">
        <v>0.0673</v>
      </c>
      <c r="E12">
        <v>40.558459</v>
      </c>
      <c r="F12" t="s">
        <v>32</v>
      </c>
      <c r="G12">
        <v>0.0625</v>
      </c>
      <c r="H12">
        <v>0.0684</v>
      </c>
      <c r="I12">
        <v>40.23287</v>
      </c>
      <c r="J12" t="s">
        <v>32</v>
      </c>
      <c r="K12">
        <v>0.0635</v>
      </c>
      <c r="L12">
        <v>0.0696</v>
      </c>
      <c r="M12">
        <v>40.691889</v>
      </c>
      <c r="N12" t="s">
        <v>32</v>
      </c>
      <c r="O12">
        <v>0.0645</v>
      </c>
      <c r="P12">
        <v>0.0708</v>
      </c>
      <c r="Q12">
        <v>40.171859</v>
      </c>
      <c r="S12" s="4"/>
      <c r="T12" t="s">
        <v>32</v>
      </c>
      <c r="U12">
        <v>0.0383</v>
      </c>
      <c r="V12">
        <v>0.0663</v>
      </c>
      <c r="W12">
        <v>39.620522</v>
      </c>
      <c r="X12" t="s">
        <v>32</v>
      </c>
      <c r="Y12">
        <v>0.0388</v>
      </c>
      <c r="Z12">
        <v>0.0675</v>
      </c>
      <c r="AA12">
        <v>39.510841</v>
      </c>
      <c r="AB12" t="s">
        <v>32</v>
      </c>
      <c r="AC12">
        <v>0.0392</v>
      </c>
      <c r="AD12">
        <v>0.0686</v>
      </c>
      <c r="AE12">
        <v>39.698114</v>
      </c>
      <c r="AF12" t="s">
        <v>32</v>
      </c>
      <c r="AG12">
        <v>0.0397</v>
      </c>
      <c r="AH12">
        <v>0.0698</v>
      </c>
      <c r="AI12">
        <v>39.034317</v>
      </c>
    </row>
    <row r="13" spans="1:35">
      <c r="A13" s="4"/>
      <c r="B13" t="s">
        <v>33</v>
      </c>
      <c r="C13">
        <v>0.0615</v>
      </c>
      <c r="D13">
        <v>0.0622</v>
      </c>
      <c r="E13">
        <v>617.045937</v>
      </c>
      <c r="F13" t="s">
        <v>33</v>
      </c>
      <c r="G13">
        <v>0.0625</v>
      </c>
      <c r="H13">
        <v>0.0633</v>
      </c>
      <c r="I13">
        <v>615.401665</v>
      </c>
      <c r="J13" t="s">
        <v>33</v>
      </c>
      <c r="K13">
        <v>0.0636</v>
      </c>
      <c r="L13">
        <v>0.0643</v>
      </c>
      <c r="M13">
        <v>607.614694</v>
      </c>
      <c r="N13" t="s">
        <v>33</v>
      </c>
      <c r="O13">
        <v>0.0646</v>
      </c>
      <c r="P13">
        <v>0.0654</v>
      </c>
      <c r="Q13">
        <v>611.113154</v>
      </c>
      <c r="S13" s="4"/>
      <c r="T13" t="s">
        <v>33</v>
      </c>
      <c r="U13">
        <v>0.04</v>
      </c>
      <c r="V13">
        <v>0.0554</v>
      </c>
      <c r="W13">
        <v>585.180904</v>
      </c>
      <c r="X13" t="s">
        <v>33</v>
      </c>
      <c r="Y13">
        <v>0.0405</v>
      </c>
      <c r="Z13">
        <v>0.0563</v>
      </c>
      <c r="AA13">
        <v>587.354831</v>
      </c>
      <c r="AB13" t="s">
        <v>33</v>
      </c>
      <c r="AC13">
        <v>0.041</v>
      </c>
      <c r="AD13">
        <v>0.0572</v>
      </c>
      <c r="AE13">
        <v>582.767126</v>
      </c>
      <c r="AF13" t="s">
        <v>33</v>
      </c>
      <c r="AG13">
        <v>0.0415</v>
      </c>
      <c r="AH13">
        <v>0.0581</v>
      </c>
      <c r="AI13">
        <v>585.451186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0.0621</v>
      </c>
      <c r="C25" s="7"/>
      <c r="D25" s="7"/>
      <c r="E25">
        <v>28.624225</v>
      </c>
      <c r="F25">
        <v>0.0631</v>
      </c>
      <c r="G25" s="7"/>
      <c r="H25" s="7"/>
      <c r="I25">
        <v>27.162472</v>
      </c>
      <c r="J25">
        <v>0.0644</v>
      </c>
      <c r="K25" s="7"/>
      <c r="L25" s="7"/>
      <c r="M25">
        <v>26.106545</v>
      </c>
      <c r="N25" s="7">
        <v>0.0652</v>
      </c>
      <c r="O25" s="7"/>
      <c r="P25" s="7"/>
      <c r="Q25">
        <v>30.167047</v>
      </c>
      <c r="S25" s="6"/>
      <c r="T25" s="7">
        <v>0.0508</v>
      </c>
      <c r="U25" s="7"/>
      <c r="V25" s="7"/>
      <c r="W25">
        <v>27.585811</v>
      </c>
      <c r="X25" s="7">
        <v>0.0517</v>
      </c>
      <c r="Z25" s="7"/>
      <c r="AA25">
        <v>31.852118</v>
      </c>
      <c r="AB25" s="7">
        <v>0.0525</v>
      </c>
      <c r="AC25" s="7"/>
      <c r="AD25" s="7"/>
      <c r="AE25">
        <v>31.2346</v>
      </c>
      <c r="AF25" s="7">
        <v>0.0535</v>
      </c>
      <c r="AG25" s="7"/>
      <c r="AH25" s="7"/>
      <c r="AI25">
        <v>25.017281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0.0675</v>
      </c>
      <c r="E32">
        <v>2.331117</v>
      </c>
      <c r="F32" t="s">
        <v>31</v>
      </c>
      <c r="G32">
        <v>0.0026</v>
      </c>
      <c r="H32">
        <v>0.0687</v>
      </c>
      <c r="I32">
        <v>2.34596</v>
      </c>
      <c r="J32" t="s">
        <v>31</v>
      </c>
      <c r="K32">
        <v>0.0026</v>
      </c>
      <c r="L32">
        <v>0.0699</v>
      </c>
      <c r="M32">
        <v>2.341398</v>
      </c>
      <c r="N32" t="s">
        <v>31</v>
      </c>
      <c r="O32">
        <v>0.0026</v>
      </c>
      <c r="P32">
        <v>0.0711</v>
      </c>
      <c r="Q32">
        <v>2.586191</v>
      </c>
      <c r="S32" s="4"/>
      <c r="T32" t="s">
        <v>31</v>
      </c>
      <c r="U32">
        <v>0.0013</v>
      </c>
      <c r="V32">
        <v>0.0675</v>
      </c>
      <c r="W32">
        <v>2.485994</v>
      </c>
      <c r="X32" t="s">
        <v>31</v>
      </c>
      <c r="Y32">
        <v>0.0026</v>
      </c>
      <c r="Z32">
        <v>0.0687</v>
      </c>
      <c r="AA32">
        <v>2.350554</v>
      </c>
      <c r="AB32" t="s">
        <v>31</v>
      </c>
      <c r="AC32">
        <v>0.0026</v>
      </c>
      <c r="AD32">
        <v>0.0699</v>
      </c>
      <c r="AE32">
        <v>2.688085</v>
      </c>
      <c r="AF32" t="s">
        <v>31</v>
      </c>
      <c r="AG32">
        <v>0.0026</v>
      </c>
      <c r="AH32">
        <v>0.0711</v>
      </c>
      <c r="AI32">
        <v>2.328568</v>
      </c>
    </row>
    <row r="33" spans="1:35">
      <c r="A33" s="4"/>
      <c r="B33" t="s">
        <v>32</v>
      </c>
      <c r="C33">
        <v>0.017</v>
      </c>
      <c r="D33">
        <v>0.0635</v>
      </c>
      <c r="E33">
        <v>37.064164</v>
      </c>
      <c r="F33" t="s">
        <v>32</v>
      </c>
      <c r="G33">
        <v>0.0173</v>
      </c>
      <c r="H33">
        <v>0.0646</v>
      </c>
      <c r="I33">
        <v>37.456797</v>
      </c>
      <c r="J33" t="s">
        <v>32</v>
      </c>
      <c r="K33">
        <v>0.0176</v>
      </c>
      <c r="L33">
        <v>0.0656</v>
      </c>
      <c r="M33">
        <v>37.229173</v>
      </c>
      <c r="N33" t="s">
        <v>32</v>
      </c>
      <c r="O33">
        <v>0.0178</v>
      </c>
      <c r="P33">
        <v>0.0667</v>
      </c>
      <c r="Q33">
        <v>36.376068</v>
      </c>
      <c r="S33" s="4"/>
      <c r="T33" t="s">
        <v>32</v>
      </c>
      <c r="U33">
        <v>0.0072</v>
      </c>
      <c r="V33">
        <v>0.0562</v>
      </c>
      <c r="W33">
        <v>33.292129</v>
      </c>
      <c r="X33" t="s">
        <v>32</v>
      </c>
      <c r="Y33">
        <v>0.0074</v>
      </c>
      <c r="Z33">
        <v>0.0571</v>
      </c>
      <c r="AA33">
        <v>33.157314</v>
      </c>
      <c r="AB33" t="s">
        <v>32</v>
      </c>
      <c r="AC33">
        <v>0.0075</v>
      </c>
      <c r="AD33">
        <v>0.0579</v>
      </c>
      <c r="AE33">
        <v>33.313056</v>
      </c>
      <c r="AF33" t="s">
        <v>32</v>
      </c>
      <c r="AG33">
        <v>0.0076</v>
      </c>
      <c r="AH33">
        <v>0.0589</v>
      </c>
      <c r="AI33">
        <v>33.051812</v>
      </c>
    </row>
    <row r="34" spans="1:35">
      <c r="A34" s="4"/>
      <c r="B34" t="s">
        <v>33</v>
      </c>
      <c r="C34">
        <v>0.0193</v>
      </c>
      <c r="D34">
        <v>0.0488</v>
      </c>
      <c r="E34">
        <v>533.471496</v>
      </c>
      <c r="F34" t="s">
        <v>33</v>
      </c>
      <c r="G34">
        <v>0.0196</v>
      </c>
      <c r="H34">
        <v>0.0496</v>
      </c>
      <c r="I34">
        <v>539.581248</v>
      </c>
      <c r="J34" t="s">
        <v>33</v>
      </c>
      <c r="K34" s="16">
        <v>0.0199</v>
      </c>
      <c r="L34" s="18">
        <v>0.0505</v>
      </c>
      <c r="M34">
        <v>534.259936</v>
      </c>
      <c r="N34" t="s">
        <v>33</v>
      </c>
      <c r="O34">
        <v>0.0202</v>
      </c>
      <c r="P34">
        <v>0.0513</v>
      </c>
      <c r="Q34">
        <v>535.686657</v>
      </c>
      <c r="S34" s="4"/>
      <c r="T34" t="s">
        <v>33</v>
      </c>
      <c r="U34">
        <v>0.009</v>
      </c>
      <c r="V34">
        <v>0.0395</v>
      </c>
      <c r="W34">
        <v>474.342094</v>
      </c>
      <c r="X34" t="s">
        <v>33</v>
      </c>
      <c r="Y34">
        <v>0.0092</v>
      </c>
      <c r="Z34">
        <v>0.0402</v>
      </c>
      <c r="AA34">
        <v>472.893478</v>
      </c>
      <c r="AB34" t="s">
        <v>33</v>
      </c>
      <c r="AC34">
        <v>0.0094</v>
      </c>
      <c r="AD34">
        <v>0.0408</v>
      </c>
      <c r="AE34">
        <v>473.245244</v>
      </c>
      <c r="AF34" t="s">
        <v>33</v>
      </c>
      <c r="AG34">
        <v>0.0095</v>
      </c>
      <c r="AH34" s="1">
        <v>0.0415</v>
      </c>
      <c r="AI34">
        <v>475.224529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0.0366</v>
      </c>
      <c r="C46" s="7"/>
      <c r="D46" s="7"/>
      <c r="E46">
        <v>22.899714</v>
      </c>
      <c r="F46" s="7">
        <v>0.0371</v>
      </c>
      <c r="G46" s="7"/>
      <c r="H46" s="7"/>
      <c r="I46">
        <v>23.694847</v>
      </c>
      <c r="J46" s="7">
        <v>0.0377</v>
      </c>
      <c r="K46" s="7"/>
      <c r="L46" s="7"/>
      <c r="M46">
        <v>27.155937</v>
      </c>
      <c r="N46" s="7">
        <v>0.0383</v>
      </c>
      <c r="O46" s="7"/>
      <c r="P46" s="7"/>
      <c r="Q46">
        <v>23.644211</v>
      </c>
      <c r="S46" s="6"/>
      <c r="T46" s="7">
        <v>0.022</v>
      </c>
      <c r="U46" s="7"/>
      <c r="V46" s="7"/>
      <c r="W46">
        <v>23.986161</v>
      </c>
      <c r="X46" s="7">
        <v>0.0224</v>
      </c>
      <c r="Y46" s="7"/>
      <c r="Z46" s="7"/>
      <c r="AA46">
        <v>28.891809</v>
      </c>
      <c r="AB46" s="7">
        <v>0.0227</v>
      </c>
      <c r="AC46" s="7"/>
      <c r="AD46" s="7"/>
      <c r="AE46">
        <v>25.25043</v>
      </c>
      <c r="AF46" s="7">
        <v>0.0232</v>
      </c>
      <c r="AG46" s="7"/>
      <c r="AH46" s="7"/>
      <c r="AI46">
        <v>27.948554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0.0675</v>
      </c>
      <c r="E52">
        <v>2.682259</v>
      </c>
      <c r="F52" t="s">
        <v>31</v>
      </c>
      <c r="G52">
        <v>0.0026</v>
      </c>
      <c r="H52">
        <v>0.0687</v>
      </c>
      <c r="I52">
        <v>2.412951</v>
      </c>
      <c r="J52" t="s">
        <v>31</v>
      </c>
      <c r="K52">
        <v>0.0026</v>
      </c>
      <c r="L52">
        <v>0.0699</v>
      </c>
      <c r="M52">
        <v>2.383001</v>
      </c>
      <c r="N52" t="s">
        <v>31</v>
      </c>
      <c r="O52">
        <v>0.0026</v>
      </c>
      <c r="P52">
        <v>0.0711</v>
      </c>
      <c r="Q52">
        <v>2.31272</v>
      </c>
    </row>
    <row r="53" spans="1:17">
      <c r="A53" s="4"/>
      <c r="B53" t="s">
        <v>32</v>
      </c>
      <c r="C53">
        <v>0.0028</v>
      </c>
      <c r="D53">
        <v>0.0368</v>
      </c>
      <c r="E53">
        <v>28.627047</v>
      </c>
      <c r="F53" t="s">
        <v>32</v>
      </c>
      <c r="G53">
        <v>0.0029</v>
      </c>
      <c r="H53">
        <v>0.0373</v>
      </c>
      <c r="I53">
        <v>27.185631</v>
      </c>
      <c r="J53" t="s">
        <v>32</v>
      </c>
      <c r="K53">
        <v>0.003</v>
      </c>
      <c r="L53">
        <v>0.0377</v>
      </c>
      <c r="M53">
        <v>27.52013</v>
      </c>
      <c r="N53" t="s">
        <v>32</v>
      </c>
      <c r="O53">
        <v>0.003</v>
      </c>
      <c r="P53">
        <v>0.0384</v>
      </c>
      <c r="Q53">
        <v>27.200872</v>
      </c>
    </row>
    <row r="54" spans="1:17">
      <c r="A54" s="4"/>
      <c r="B54" t="s">
        <v>33</v>
      </c>
      <c r="C54">
        <v>0.0039</v>
      </c>
      <c r="D54">
        <v>0.0234</v>
      </c>
      <c r="E54">
        <v>365.896858</v>
      </c>
      <c r="F54" t="s">
        <v>33</v>
      </c>
      <c r="G54">
        <v>0.0039</v>
      </c>
      <c r="H54">
        <v>0.0239</v>
      </c>
      <c r="I54">
        <v>366.509937</v>
      </c>
      <c r="J54" t="s">
        <v>33</v>
      </c>
      <c r="K54">
        <v>0.004</v>
      </c>
      <c r="L54">
        <v>0.0244</v>
      </c>
      <c r="M54">
        <v>366.36546</v>
      </c>
      <c r="N54" t="s">
        <v>33</v>
      </c>
      <c r="O54">
        <v>0.0041</v>
      </c>
      <c r="P54">
        <v>0.0248</v>
      </c>
      <c r="Q54">
        <v>363.147412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0.0086</v>
      </c>
      <c r="C66" s="7"/>
      <c r="D66" s="7"/>
      <c r="E66">
        <v>26.405645</v>
      </c>
      <c r="F66" s="7">
        <v>0.0088</v>
      </c>
      <c r="G66" s="7"/>
      <c r="H66" s="7"/>
      <c r="I66">
        <v>28.162306</v>
      </c>
      <c r="J66" s="7">
        <v>0.009</v>
      </c>
      <c r="K66" s="7"/>
      <c r="L66" s="7"/>
      <c r="M66">
        <v>26.864545</v>
      </c>
      <c r="N66" s="7">
        <v>0.0092</v>
      </c>
      <c r="O66" s="7"/>
      <c r="P66" s="7"/>
      <c r="Q66">
        <v>30.107649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0.06756</v>
      </c>
      <c r="H73">
        <f t="shared" ref="H73:H75" si="2">E11+I11</f>
        <v>4.668622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0.06215</v>
      </c>
      <c r="M73">
        <f>I25+E25</f>
        <v>55.786697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0.06762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0.0622</v>
      </c>
    </row>
    <row r="74" spans="1:27">
      <c r="C74" s="4"/>
      <c r="D74" s="12"/>
      <c r="E74" t="s">
        <v>47</v>
      </c>
      <c r="F74">
        <f t="shared" si="0"/>
        <v>0.06155</v>
      </c>
      <c r="G74">
        <f t="shared" si="1"/>
        <v>0.067355</v>
      </c>
      <c r="H74">
        <f t="shared" si="2"/>
        <v>80.791329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0.0616</v>
      </c>
      <c r="S74">
        <f t="shared" si="7"/>
        <v>0.06741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0.06155</v>
      </c>
      <c r="G75">
        <f t="shared" si="1"/>
        <v>0.062255</v>
      </c>
      <c r="H75">
        <f t="shared" si="2"/>
        <v>1232.447602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0.0616</v>
      </c>
      <c r="S75">
        <f t="shared" si="7"/>
        <v>0.06231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0.06774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0.0623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0.06786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0.0624</v>
      </c>
    </row>
    <row r="80" spans="1:27">
      <c r="C80" s="4"/>
      <c r="D80" s="12"/>
      <c r="E80" t="s">
        <v>47</v>
      </c>
      <c r="F80">
        <f t="shared" si="10"/>
        <v>0.0617</v>
      </c>
      <c r="G80">
        <f t="shared" si="11"/>
        <v>0.06752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0.0618</v>
      </c>
      <c r="S80">
        <f t="shared" si="15"/>
        <v>0.06763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0.0617</v>
      </c>
      <c r="G81">
        <f t="shared" si="11"/>
        <v>0.06242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0.0618</v>
      </c>
      <c r="S81">
        <f t="shared" si="15"/>
        <v>0.06253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0.06762</v>
      </c>
      <c r="H86">
        <f t="shared" ref="H86:H88" si="20">M11+I11+E11</f>
        <v>7.009605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0.06220075</v>
      </c>
      <c r="M86">
        <f>M25+I25+E25</f>
        <v>81.893242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0.06774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0.062303</v>
      </c>
    </row>
    <row r="87" spans="2:25">
      <c r="B87" s="4"/>
      <c r="C87" s="13"/>
      <c r="D87" s="12"/>
      <c r="E87" t="s">
        <v>47</v>
      </c>
      <c r="F87">
        <f t="shared" si="18"/>
        <v>0.0616</v>
      </c>
      <c r="G87">
        <f t="shared" si="19"/>
        <v>0.06741025</v>
      </c>
      <c r="H87">
        <f t="shared" si="20"/>
        <v>121.483218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0.0617</v>
      </c>
      <c r="S87">
        <f t="shared" si="25"/>
        <v>0.067521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0.06160025</v>
      </c>
      <c r="G88">
        <f t="shared" si="19"/>
        <v>0.06230975</v>
      </c>
      <c r="H88">
        <f t="shared" si="20"/>
        <v>1840.062296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0.061701</v>
      </c>
      <c r="S88">
        <f t="shared" si="25"/>
        <v>0.062419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0.06798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0.062512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0.06822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0.062727</v>
      </c>
    </row>
    <row r="93" spans="2:25">
      <c r="B93" s="4"/>
      <c r="C93" s="13"/>
      <c r="D93" s="12"/>
      <c r="E93" t="s">
        <v>47</v>
      </c>
      <c r="F93">
        <f t="shared" si="28"/>
        <v>0.0619</v>
      </c>
      <c r="G93">
        <f t="shared" si="29"/>
        <v>0.067744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0.0621</v>
      </c>
      <c r="S93">
        <f t="shared" si="33"/>
        <v>0.067969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0.061904</v>
      </c>
      <c r="G94">
        <f t="shared" si="29"/>
        <v>0.062636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0.062109</v>
      </c>
      <c r="S94">
        <f t="shared" si="33"/>
        <v>0.062851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0.06768</v>
      </c>
      <c r="H99">
        <f t="shared" ref="H99:H101" si="38">Q11+M11+I11+E11</f>
        <v>9.643653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0.06225215</v>
      </c>
      <c r="M99">
        <f>Q25+M25+I25+E25</f>
        <v>112.060289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0.06786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0.0624082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0.06165</v>
      </c>
      <c r="G100">
        <f t="shared" si="37"/>
        <v>0.0674657375</v>
      </c>
      <c r="H100">
        <f t="shared" si="38"/>
        <v>161.655077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0.0618</v>
      </c>
      <c r="S100">
        <f t="shared" si="43"/>
        <v>0.0676329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0.061650725</v>
      </c>
      <c r="G101">
        <f t="shared" si="37"/>
        <v>0.062364275</v>
      </c>
      <c r="H101">
        <f t="shared" si="38"/>
        <v>2451.17545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0.0618028</v>
      </c>
      <c r="S101">
        <f t="shared" si="43"/>
        <v>0.0625272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0.06822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0.0627296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0.06858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0.0630594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0.0621</v>
      </c>
      <c r="G106">
        <f t="shared" si="47"/>
        <v>0.0679712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0.0624</v>
      </c>
      <c r="S106">
        <f t="shared" si="51"/>
        <v>0.0683143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0.0621104</v>
      </c>
      <c r="G107">
        <f t="shared" si="47"/>
        <v>0.0628496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0.0624216</v>
      </c>
      <c r="S107">
        <f t="shared" si="51"/>
        <v>0.0631684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0.06756</v>
      </c>
      <c r="H112">
        <f t="shared" ref="H112:H114" si="56">AA11+W11</f>
        <v>4.978717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0.050845</v>
      </c>
      <c r="M112">
        <f>AA25+W25</f>
        <v>59.437929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0.06762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0.05089</v>
      </c>
    </row>
    <row r="113" spans="2:25">
      <c r="C113" s="4"/>
      <c r="D113" s="12"/>
      <c r="E113" t="s">
        <v>47</v>
      </c>
      <c r="F113">
        <f t="shared" si="54"/>
        <v>0.038325</v>
      </c>
      <c r="G113">
        <f t="shared" si="55"/>
        <v>0.06636</v>
      </c>
      <c r="H113">
        <f t="shared" si="56"/>
        <v>79.131363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0.03835</v>
      </c>
      <c r="S113">
        <f t="shared" si="61"/>
        <v>0.06642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0.040025</v>
      </c>
      <c r="G114">
        <f t="shared" si="55"/>
        <v>0.055445</v>
      </c>
      <c r="H114">
        <f t="shared" si="56"/>
        <v>1172.535735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0.04005</v>
      </c>
      <c r="S114">
        <f t="shared" si="61"/>
        <v>0.05549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0.06774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0.05098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0.06786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0.05107</v>
      </c>
    </row>
    <row r="119" spans="2:25">
      <c r="C119" s="4"/>
      <c r="D119" s="12"/>
      <c r="E119" t="s">
        <v>47</v>
      </c>
      <c r="F119">
        <f t="shared" si="64"/>
        <v>0.0384</v>
      </c>
      <c r="G119">
        <f t="shared" si="65"/>
        <v>0.06654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0.03845</v>
      </c>
      <c r="S119">
        <f t="shared" si="69"/>
        <v>0.06666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0.0401</v>
      </c>
      <c r="G120">
        <f t="shared" si="65"/>
        <v>0.05558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0.04015</v>
      </c>
      <c r="S120">
        <f t="shared" si="69"/>
        <v>0.05567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0.06762</v>
      </c>
      <c r="H125">
        <f t="shared" ref="H125:H127" si="74">AE11+AA11+W11</f>
        <v>7.32708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0.05088975</v>
      </c>
      <c r="M125">
        <f>AE25+AA25+W25</f>
        <v>90.672529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0.06774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0.050979</v>
      </c>
    </row>
    <row r="126" spans="2:25">
      <c r="B126" s="4"/>
      <c r="C126" s="13"/>
      <c r="D126" s="12"/>
      <c r="E126" t="s">
        <v>47</v>
      </c>
      <c r="F126">
        <f t="shared" si="72"/>
        <v>0.03834975</v>
      </c>
      <c r="G126">
        <f t="shared" si="73"/>
        <v>0.06641975</v>
      </c>
      <c r="H126">
        <f t="shared" si="74"/>
        <v>118.829477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0.038399</v>
      </c>
      <c r="S126">
        <f t="shared" si="79"/>
        <v>0.066539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0.04005</v>
      </c>
      <c r="G127">
        <f t="shared" si="73"/>
        <v>0.05549</v>
      </c>
      <c r="H127">
        <f t="shared" si="74"/>
        <v>1755.302861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0.0401</v>
      </c>
      <c r="S127">
        <f t="shared" si="79"/>
        <v>0.05558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0.06798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0.051156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0.06822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0.051331</v>
      </c>
    </row>
    <row r="132" spans="1:25">
      <c r="B132" s="4"/>
      <c r="C132" s="13"/>
      <c r="D132" s="12"/>
      <c r="E132" t="s">
        <v>47</v>
      </c>
      <c r="F132">
        <f t="shared" si="82"/>
        <v>0.038496</v>
      </c>
      <c r="G132">
        <f t="shared" si="83"/>
        <v>0.066776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0.038591</v>
      </c>
      <c r="S132">
        <f t="shared" si="87"/>
        <v>0.067011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0.0402</v>
      </c>
      <c r="G133">
        <f t="shared" si="83"/>
        <v>0.05576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0.0403</v>
      </c>
      <c r="S133">
        <f t="shared" si="87"/>
        <v>0.05594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0.06768</v>
      </c>
      <c r="H138">
        <f t="shared" ref="H138:H140" si="92">AI11+AE11+AA11+W11</f>
        <v>9.631543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0.0509342875</v>
      </c>
      <c r="M138">
        <f>AI25+AE25+AA25+W25</f>
        <v>115.68981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0.06786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0.0510673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0.038374275</v>
      </c>
      <c r="G139">
        <f t="shared" si="91"/>
        <v>0.066479275</v>
      </c>
      <c r="H139">
        <f t="shared" si="92"/>
        <v>157.863794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0.0384472</v>
      </c>
      <c r="S139">
        <f t="shared" si="97"/>
        <v>0.0666572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0.040075</v>
      </c>
      <c r="G140">
        <f t="shared" si="91"/>
        <v>0.055535</v>
      </c>
      <c r="H140">
        <f t="shared" si="92"/>
        <v>2340.754047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0.04015</v>
      </c>
      <c r="S140">
        <f t="shared" si="97"/>
        <v>0.05567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0.06822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0.0513304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0.06858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0.0515911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0.0385896</v>
      </c>
      <c r="G145">
        <f t="shared" si="101"/>
        <v>0.0670096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0.0387284</v>
      </c>
      <c r="S145">
        <f t="shared" si="105"/>
        <v>0.0673584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0.0403</v>
      </c>
      <c r="G146">
        <f t="shared" si="101"/>
        <v>0.05594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0.04045</v>
      </c>
      <c r="S146">
        <f t="shared" si="105"/>
        <v>0.05621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0.06756</v>
      </c>
      <c r="H151">
        <f t="shared" ref="H151:H153" si="110">I32++E32</f>
        <v>4.677077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0.036625</v>
      </c>
      <c r="M151">
        <f>I46+E46</f>
        <v>46.594561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0.06762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0.03665</v>
      </c>
    </row>
    <row r="152" spans="1:25">
      <c r="C152" s="4"/>
      <c r="D152" s="12"/>
      <c r="E152" t="s">
        <v>47</v>
      </c>
      <c r="F152">
        <f t="shared" si="108"/>
        <v>0.017015</v>
      </c>
      <c r="G152">
        <f t="shared" si="109"/>
        <v>0.063555</v>
      </c>
      <c r="H152">
        <f t="shared" si="110"/>
        <v>74.520961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0.01703</v>
      </c>
      <c r="S152">
        <f t="shared" si="115"/>
        <v>0.06361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0.019315</v>
      </c>
      <c r="G153">
        <f t="shared" si="109"/>
        <v>0.04884</v>
      </c>
      <c r="H153">
        <f t="shared" si="110"/>
        <v>1073.052744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0.01933</v>
      </c>
      <c r="S153">
        <f t="shared" si="115"/>
        <v>0.04888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0.06774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0.0367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0.06786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0.03675</v>
      </c>
    </row>
    <row r="158" spans="1:25">
      <c r="C158" s="4"/>
      <c r="D158" s="12"/>
      <c r="E158" t="s">
        <v>47</v>
      </c>
      <c r="F158">
        <f t="shared" si="118"/>
        <v>0.01706</v>
      </c>
      <c r="G158">
        <f t="shared" si="119"/>
        <v>0.06372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0.01709</v>
      </c>
      <c r="S158">
        <f t="shared" si="123"/>
        <v>0.06383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0.01936</v>
      </c>
      <c r="G159">
        <f t="shared" si="119"/>
        <v>0.04896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0.01939</v>
      </c>
      <c r="S159">
        <f t="shared" si="123"/>
        <v>0.04904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0.06762</v>
      </c>
      <c r="H164">
        <f t="shared" ref="H164:H166" si="128">M32+I32+E32</f>
        <v>7.018475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0.03665025</v>
      </c>
      <c r="M164">
        <f>M46+I46+E46</f>
        <v>73.750498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0.06774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0.036701</v>
      </c>
    </row>
    <row r="165" spans="2:25">
      <c r="B165" s="4"/>
      <c r="C165" s="13"/>
      <c r="D165" s="12"/>
      <c r="E165" t="s">
        <v>47</v>
      </c>
      <c r="F165">
        <f t="shared" si="126"/>
        <v>0.01703</v>
      </c>
      <c r="G165">
        <f t="shared" si="127"/>
        <v>0.06360975</v>
      </c>
      <c r="H165">
        <f t="shared" si="128"/>
        <v>111.750134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0.01706</v>
      </c>
      <c r="S165">
        <f t="shared" si="133"/>
        <v>0.063719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0.01933</v>
      </c>
      <c r="G166">
        <f t="shared" si="127"/>
        <v>0.04888025</v>
      </c>
      <c r="H166">
        <f t="shared" si="128"/>
        <v>1607.31268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0.01936</v>
      </c>
      <c r="S166">
        <f t="shared" si="133"/>
        <v>0.048961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0.06798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0.036804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0.06822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0.036909</v>
      </c>
    </row>
    <row r="171" spans="2:25">
      <c r="B171" s="4"/>
      <c r="C171" s="13"/>
      <c r="D171" s="12"/>
      <c r="E171" t="s">
        <v>47</v>
      </c>
      <c r="F171">
        <f t="shared" si="136"/>
        <v>0.01712</v>
      </c>
      <c r="G171">
        <f t="shared" si="137"/>
        <v>0.063936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0.01718</v>
      </c>
      <c r="S171">
        <f t="shared" si="141"/>
        <v>0.064151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0.01942</v>
      </c>
      <c r="G172">
        <f t="shared" si="137"/>
        <v>0.049124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0.01948</v>
      </c>
      <c r="S172">
        <f t="shared" si="141"/>
        <v>0.049289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0.06768</v>
      </c>
      <c r="H177">
        <f t="shared" ref="H177:H179" si="146">Q32+M32+I32+E32</f>
        <v>9.604666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0.0366757375</v>
      </c>
      <c r="M177">
        <f>Q46+M46+I46+E46</f>
        <v>97.394709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0.06786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0.0367529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0.0170449875</v>
      </c>
      <c r="G178">
        <f t="shared" si="145"/>
        <v>0.063664275</v>
      </c>
      <c r="H178">
        <f t="shared" si="146"/>
        <v>148.126202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0.0170899</v>
      </c>
      <c r="S178">
        <f t="shared" si="151"/>
        <v>0.0638272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0.019345</v>
      </c>
      <c r="G179">
        <f t="shared" si="145"/>
        <v>0.048920725</v>
      </c>
      <c r="H179">
        <f t="shared" si="146"/>
        <v>2142.999337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0.01939</v>
      </c>
      <c r="S179">
        <f t="shared" si="151"/>
        <v>0.0490428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0.06822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0.0369112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0.06858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0.0370743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0.0171792</v>
      </c>
      <c r="G184">
        <f t="shared" si="155"/>
        <v>0.0641496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0.0172673</v>
      </c>
      <c r="S184">
        <f t="shared" si="159"/>
        <v>0.0644684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0.01948</v>
      </c>
      <c r="G185">
        <f t="shared" si="155"/>
        <v>0.0492904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0.01957</v>
      </c>
      <c r="S185">
        <f t="shared" si="159"/>
        <v>0.0495416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0.06756</v>
      </c>
      <c r="H190">
        <f t="shared" ref="H190:H192" si="164">AA32+W32</f>
        <v>4.836548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0.02202</v>
      </c>
      <c r="M190">
        <f>AA46+W46</f>
        <v>52.87797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0.06762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0.02204</v>
      </c>
    </row>
    <row r="191" spans="1:25">
      <c r="C191" s="4"/>
      <c r="D191" s="12"/>
      <c r="E191" t="s">
        <v>47</v>
      </c>
      <c r="F191">
        <f t="shared" si="162"/>
        <v>0.00721</v>
      </c>
      <c r="G191">
        <f t="shared" si="163"/>
        <v>0.056245</v>
      </c>
      <c r="H191">
        <f t="shared" si="164"/>
        <v>66.449443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0.00722</v>
      </c>
      <c r="S191">
        <f t="shared" si="169"/>
        <v>0.05629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0.039535</v>
      </c>
      <c r="H192">
        <f t="shared" si="164"/>
        <v>947.235572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0.03957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0.06774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0.02208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0.06786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0.02212</v>
      </c>
    </row>
    <row r="197" spans="2:25">
      <c r="C197" s="4"/>
      <c r="D197" s="12"/>
      <c r="E197" t="s">
        <v>47</v>
      </c>
      <c r="F197">
        <f t="shared" si="172"/>
        <v>0.00724</v>
      </c>
      <c r="G197">
        <f t="shared" si="173"/>
        <v>0.05638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0.00726</v>
      </c>
      <c r="S197">
        <f t="shared" si="177"/>
        <v>0.05647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0.03964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0.03971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0.06762</v>
      </c>
      <c r="H203">
        <f t="shared" ref="H203:H205" si="182">AE32+AA32+W32</f>
        <v>7.524633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0.02203975</v>
      </c>
      <c r="M203">
        <f>AE46+AA46+W46</f>
        <v>78.1284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0.06774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0.022079</v>
      </c>
    </row>
    <row r="204" spans="2:25">
      <c r="B204" s="4"/>
      <c r="C204" s="13"/>
      <c r="D204" s="12"/>
      <c r="E204" t="s">
        <v>47</v>
      </c>
      <c r="F204">
        <f t="shared" si="180"/>
        <v>0.00721975</v>
      </c>
      <c r="G204">
        <f t="shared" si="181"/>
        <v>0.05628975</v>
      </c>
      <c r="H204">
        <f t="shared" si="182"/>
        <v>99.762499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0.007239</v>
      </c>
      <c r="S204">
        <f t="shared" si="186"/>
        <v>0.056379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0.00902</v>
      </c>
      <c r="G205">
        <f t="shared" si="181"/>
        <v>0.03956975</v>
      </c>
      <c r="H205">
        <f t="shared" si="182"/>
        <v>1420.480816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0.00904</v>
      </c>
      <c r="S205">
        <f t="shared" si="186"/>
        <v>0.039639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0.06798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0.022156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0.06822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0.022231</v>
      </c>
    </row>
    <row r="210" spans="1:25">
      <c r="B210" s="4"/>
      <c r="C210" s="13"/>
      <c r="D210" s="12"/>
      <c r="E210" t="s">
        <v>47</v>
      </c>
      <c r="F210">
        <f t="shared" si="189"/>
        <v>0.007276</v>
      </c>
      <c r="G210">
        <f t="shared" si="190"/>
        <v>0.056556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0.007311</v>
      </c>
      <c r="S210">
        <f t="shared" si="194"/>
        <v>0.056731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0.00908</v>
      </c>
      <c r="G211">
        <f t="shared" si="190"/>
        <v>0.039776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0.00912</v>
      </c>
      <c r="S211">
        <f t="shared" si="194"/>
        <v>0.039911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0.06768</v>
      </c>
      <c r="H216">
        <f t="shared" ref="H216:H218" si="199">AI32+AE32+AA32+W32</f>
        <v>9.853201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0.0220592875</v>
      </c>
      <c r="M216">
        <f>AI46+AE46+AA46+W46</f>
        <v>106.076954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0.06786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0.0221173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0.0072292625</v>
      </c>
      <c r="G217">
        <f t="shared" si="198"/>
        <v>0.0563342875</v>
      </c>
      <c r="H217">
        <f t="shared" si="199"/>
        <v>132.814311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0.0072571</v>
      </c>
      <c r="S217">
        <f t="shared" si="204"/>
        <v>0.0564673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0.0090299875</v>
      </c>
      <c r="G218">
        <f t="shared" si="198"/>
        <v>0.039604275</v>
      </c>
      <c r="H218">
        <f t="shared" si="199"/>
        <v>1895.705345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0.0090599</v>
      </c>
      <c r="S218">
        <f t="shared" si="204"/>
        <v>0.0397072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0.06822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0.0222304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0.06858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0.0223411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0.0073088</v>
      </c>
      <c r="G223">
        <f t="shared" si="208"/>
        <v>0.0567304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0.0073557</v>
      </c>
      <c r="S223">
        <f t="shared" si="212"/>
        <v>0.0569911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0.0091192</v>
      </c>
      <c r="G224">
        <f t="shared" si="208"/>
        <v>0.0399096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0.0091773</v>
      </c>
      <c r="S224">
        <f t="shared" si="212"/>
        <v>0.0401084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0.06756</v>
      </c>
      <c r="H229">
        <f t="shared" ref="H229:H231" si="217">I52+E52</f>
        <v>5.09521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0.00817</v>
      </c>
      <c r="M229">
        <f>I66+E66</f>
        <v>54.567951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0.06762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0.00774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0.036825</v>
      </c>
      <c r="H230">
        <f t="shared" si="217"/>
        <v>55.812678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0.03685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0.0039</v>
      </c>
      <c r="G231">
        <f t="shared" si="216"/>
        <v>0.023425</v>
      </c>
      <c r="H231">
        <f t="shared" si="217"/>
        <v>732.406795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0.0039</v>
      </c>
      <c r="S231">
        <f t="shared" si="222"/>
        <v>0.02345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0.06774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0.00688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0.06786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0.00602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0.0369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0.03695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0.0039</v>
      </c>
      <c r="G237">
        <f t="shared" si="226"/>
        <v>0.0235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0.0039</v>
      </c>
      <c r="S237">
        <f t="shared" si="230"/>
        <v>0.02355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0.06762</v>
      </c>
      <c r="H242">
        <f t="shared" ref="H242:H244" si="235">M52+I52+E52</f>
        <v>7.478211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0.007784</v>
      </c>
      <c r="M242">
        <f>M66+I66+E66</f>
        <v>81.432496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0.06774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0.007056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0.03684975</v>
      </c>
      <c r="H243">
        <f t="shared" si="235"/>
        <v>83.332808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0.036899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0.00390025</v>
      </c>
      <c r="G244">
        <f t="shared" si="234"/>
        <v>0.02345</v>
      </c>
      <c r="H244">
        <f t="shared" si="235"/>
        <v>1098.772255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0.003901</v>
      </c>
      <c r="S244">
        <f t="shared" si="240"/>
        <v>0.0235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0.06798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0.005864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0.06822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0.005024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0.036996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0.037091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0.003904</v>
      </c>
      <c r="G250">
        <f t="shared" si="244"/>
        <v>0.0236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0.003909</v>
      </c>
      <c r="S250">
        <f t="shared" si="248"/>
        <v>0.0237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0.06768</v>
      </c>
      <c r="H255">
        <f t="shared" ref="H255:H257" si="253">Q52+M52+I52+E52</f>
        <v>9.790931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0.0074387</v>
      </c>
      <c r="M255">
        <f>Q66+M66+I66+E66</f>
        <v>111.540145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0.06786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0.0065216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0.0368743</v>
      </c>
      <c r="H256">
        <f t="shared" si="253"/>
        <v>110.53368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0.0369474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0.0039007375</v>
      </c>
      <c r="G257">
        <f t="shared" si="252"/>
        <v>0.0234749875</v>
      </c>
      <c r="H257">
        <f t="shared" si="253"/>
        <v>1461.919667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0.0039029</v>
      </c>
      <c r="S257">
        <f t="shared" si="258"/>
        <v>0.0235499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0.06822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0.0053408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0.06858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0.0048992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0.0370912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0.0372338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0.0039112</v>
      </c>
      <c r="G263">
        <f t="shared" si="262"/>
        <v>0.0236992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0.0039243</v>
      </c>
      <c r="S263">
        <f t="shared" si="266"/>
        <v>0.0238473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0.0648</v>
      </c>
      <c r="E11">
        <v>2.040696</v>
      </c>
      <c r="F11" t="s">
        <v>31</v>
      </c>
      <c r="G11">
        <v>0.0026</v>
      </c>
      <c r="H11">
        <v>0.066</v>
      </c>
      <c r="I11">
        <v>2.393359</v>
      </c>
      <c r="J11" t="s">
        <v>31</v>
      </c>
      <c r="K11">
        <v>0.0026</v>
      </c>
      <c r="L11">
        <v>0.0672</v>
      </c>
      <c r="M11">
        <v>2.386729</v>
      </c>
      <c r="N11" t="s">
        <v>31</v>
      </c>
      <c r="O11">
        <v>0.0026</v>
      </c>
      <c r="P11">
        <v>0.0684</v>
      </c>
      <c r="Q11">
        <v>2.088376</v>
      </c>
      <c r="S11" s="4"/>
      <c r="T11" t="s">
        <v>31</v>
      </c>
      <c r="U11">
        <v>0.0013</v>
      </c>
      <c r="V11">
        <v>0.0648</v>
      </c>
      <c r="W11">
        <v>2.100437</v>
      </c>
      <c r="X11" t="s">
        <v>31</v>
      </c>
      <c r="Y11">
        <v>0.0026</v>
      </c>
      <c r="Z11">
        <v>0.066</v>
      </c>
      <c r="AA11">
        <v>2.388487</v>
      </c>
      <c r="AB11" t="s">
        <v>31</v>
      </c>
      <c r="AC11">
        <v>0.0026</v>
      </c>
      <c r="AD11">
        <v>0.0672</v>
      </c>
      <c r="AE11">
        <v>2.453389</v>
      </c>
      <c r="AF11" t="s">
        <v>31</v>
      </c>
      <c r="AG11">
        <v>0.0026</v>
      </c>
      <c r="AH11">
        <v>0.0684</v>
      </c>
      <c r="AI11">
        <v>2.375873</v>
      </c>
    </row>
    <row r="12" spans="1:35">
      <c r="A12" s="4"/>
      <c r="B12" t="s">
        <v>32</v>
      </c>
      <c r="C12">
        <v>0.0593</v>
      </c>
      <c r="D12">
        <v>0.0646</v>
      </c>
      <c r="E12">
        <v>31.729214</v>
      </c>
      <c r="F12" t="s">
        <v>32</v>
      </c>
      <c r="G12">
        <v>0.0603</v>
      </c>
      <c r="H12">
        <v>0.0658</v>
      </c>
      <c r="I12">
        <v>32.007705</v>
      </c>
      <c r="J12" t="s">
        <v>32</v>
      </c>
      <c r="K12">
        <v>0.0613</v>
      </c>
      <c r="L12">
        <v>0.0669</v>
      </c>
      <c r="M12">
        <v>31.64991</v>
      </c>
      <c r="N12" t="s">
        <v>32</v>
      </c>
      <c r="O12">
        <v>0.0623</v>
      </c>
      <c r="P12">
        <v>0.0681</v>
      </c>
      <c r="Q12">
        <v>31.726795</v>
      </c>
      <c r="S12" s="4"/>
      <c r="T12" t="s">
        <v>32</v>
      </c>
      <c r="U12">
        <v>0.0379</v>
      </c>
      <c r="V12">
        <v>0.0637</v>
      </c>
      <c r="W12">
        <v>32.95402</v>
      </c>
      <c r="X12" t="s">
        <v>32</v>
      </c>
      <c r="Y12">
        <v>0.0384</v>
      </c>
      <c r="Z12">
        <v>0.0648</v>
      </c>
      <c r="AA12">
        <v>31.295343</v>
      </c>
      <c r="AB12" t="s">
        <v>32</v>
      </c>
      <c r="AC12">
        <v>0.0389</v>
      </c>
      <c r="AD12">
        <v>0.066</v>
      </c>
      <c r="AE12">
        <v>31.811816</v>
      </c>
      <c r="AF12" t="s">
        <v>32</v>
      </c>
      <c r="AG12">
        <v>0.0394</v>
      </c>
      <c r="AH12">
        <v>0.0672</v>
      </c>
      <c r="AI12">
        <v>31.260975</v>
      </c>
    </row>
    <row r="13" spans="1:35">
      <c r="A13" s="4"/>
      <c r="B13" t="s">
        <v>33</v>
      </c>
      <c r="C13">
        <v>0.0593</v>
      </c>
      <c r="D13">
        <v>0.0599</v>
      </c>
      <c r="E13">
        <v>468.936088</v>
      </c>
      <c r="F13" t="s">
        <v>33</v>
      </c>
      <c r="G13">
        <v>0.0603</v>
      </c>
      <c r="H13">
        <v>0.061</v>
      </c>
      <c r="I13">
        <v>476.262023</v>
      </c>
      <c r="J13" t="s">
        <v>33</v>
      </c>
      <c r="K13">
        <v>0.0613</v>
      </c>
      <c r="L13">
        <v>0.062</v>
      </c>
      <c r="M13">
        <v>467.567644</v>
      </c>
      <c r="N13" t="s">
        <v>33</v>
      </c>
      <c r="O13">
        <v>0.0624</v>
      </c>
      <c r="P13">
        <v>0.0631</v>
      </c>
      <c r="Q13">
        <v>472.516012</v>
      </c>
      <c r="S13" s="4"/>
      <c r="T13" t="s">
        <v>33</v>
      </c>
      <c r="U13">
        <v>0.0395</v>
      </c>
      <c r="V13">
        <v>0.0533</v>
      </c>
      <c r="W13">
        <v>449.157083</v>
      </c>
      <c r="X13" t="s">
        <v>33</v>
      </c>
      <c r="Y13">
        <v>0.04</v>
      </c>
      <c r="Z13">
        <v>0.0542</v>
      </c>
      <c r="AA13">
        <v>445.776308</v>
      </c>
      <c r="AB13" t="s">
        <v>33</v>
      </c>
      <c r="AC13">
        <v>0.0405</v>
      </c>
      <c r="AD13">
        <v>0.0552</v>
      </c>
      <c r="AE13">
        <v>452.715464</v>
      </c>
      <c r="AF13" t="s">
        <v>33</v>
      </c>
      <c r="AG13">
        <v>0.041</v>
      </c>
      <c r="AH13">
        <v>0.0561</v>
      </c>
      <c r="AI13">
        <v>443.72814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0.0599</v>
      </c>
      <c r="C25" s="7"/>
      <c r="D25" s="7"/>
      <c r="E25">
        <v>28.886712</v>
      </c>
      <c r="F25">
        <v>0.0609</v>
      </c>
      <c r="G25" s="7"/>
      <c r="H25" s="7"/>
      <c r="I25">
        <v>23.963609</v>
      </c>
      <c r="J25">
        <v>0.0618</v>
      </c>
      <c r="K25" s="7"/>
      <c r="L25" s="7"/>
      <c r="M25">
        <v>21.906549</v>
      </c>
      <c r="N25" s="7">
        <v>0.063</v>
      </c>
      <c r="O25" s="7"/>
      <c r="P25" s="7"/>
      <c r="Q25">
        <v>22.853897</v>
      </c>
      <c r="S25" s="6"/>
      <c r="T25" s="7">
        <v>0.0494</v>
      </c>
      <c r="U25" s="7"/>
      <c r="V25" s="7"/>
      <c r="W25">
        <v>22.040595</v>
      </c>
      <c r="X25" s="7">
        <v>0.0502</v>
      </c>
      <c r="Z25" s="7"/>
      <c r="AA25">
        <v>24.033153</v>
      </c>
      <c r="AB25" s="7">
        <v>0.0509</v>
      </c>
      <c r="AC25" s="7"/>
      <c r="AD25" s="7"/>
      <c r="AE25">
        <v>22.167177</v>
      </c>
      <c r="AF25" s="7">
        <v>0.0516</v>
      </c>
      <c r="AG25" s="7"/>
      <c r="AH25" s="7"/>
      <c r="AI25">
        <v>24.42214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0.0648</v>
      </c>
      <c r="E32">
        <v>2.120259</v>
      </c>
      <c r="F32" t="s">
        <v>31</v>
      </c>
      <c r="G32">
        <v>0.0026</v>
      </c>
      <c r="H32">
        <v>0.066</v>
      </c>
      <c r="I32">
        <v>2.37505</v>
      </c>
      <c r="J32" t="s">
        <v>31</v>
      </c>
      <c r="K32">
        <v>0.0026</v>
      </c>
      <c r="L32">
        <v>0.0672</v>
      </c>
      <c r="M32">
        <v>2.057933</v>
      </c>
      <c r="N32" t="s">
        <v>31</v>
      </c>
      <c r="O32">
        <v>0.0026</v>
      </c>
      <c r="P32">
        <v>0.0684</v>
      </c>
      <c r="Q32">
        <v>2.311926</v>
      </c>
      <c r="S32" s="4"/>
      <c r="T32" t="s">
        <v>31</v>
      </c>
      <c r="U32">
        <v>0.0013</v>
      </c>
      <c r="V32">
        <v>0.0648</v>
      </c>
      <c r="W32">
        <v>2.253255</v>
      </c>
      <c r="X32" t="s">
        <v>31</v>
      </c>
      <c r="Y32">
        <v>0.0026</v>
      </c>
      <c r="Z32">
        <v>0.066</v>
      </c>
      <c r="AA32">
        <v>2.376094</v>
      </c>
      <c r="AB32" t="s">
        <v>31</v>
      </c>
      <c r="AC32">
        <v>0.0026</v>
      </c>
      <c r="AD32">
        <v>0.0672</v>
      </c>
      <c r="AE32">
        <v>2.096867</v>
      </c>
      <c r="AF32" t="s">
        <v>31</v>
      </c>
      <c r="AG32">
        <v>0.0026</v>
      </c>
      <c r="AH32">
        <v>0.0684</v>
      </c>
      <c r="AI32">
        <v>2.112259</v>
      </c>
    </row>
    <row r="33" spans="1:35">
      <c r="A33" s="4"/>
      <c r="B33" t="s">
        <v>32</v>
      </c>
      <c r="C33">
        <v>0.017</v>
      </c>
      <c r="D33">
        <v>0.061</v>
      </c>
      <c r="E33">
        <v>29.12083</v>
      </c>
      <c r="F33" t="s">
        <v>32</v>
      </c>
      <c r="G33">
        <v>0.0173</v>
      </c>
      <c r="H33">
        <v>0.062</v>
      </c>
      <c r="I33">
        <v>33.643315</v>
      </c>
      <c r="J33" t="s">
        <v>32</v>
      </c>
      <c r="K33">
        <v>0.0176</v>
      </c>
      <c r="L33">
        <v>0.0631</v>
      </c>
      <c r="M33">
        <v>29.207574</v>
      </c>
      <c r="N33" t="s">
        <v>32</v>
      </c>
      <c r="O33">
        <v>0.0178</v>
      </c>
      <c r="P33">
        <v>0.0642</v>
      </c>
      <c r="Q33">
        <v>29.102511</v>
      </c>
      <c r="S33" s="4"/>
      <c r="T33" t="s">
        <v>32</v>
      </c>
      <c r="U33">
        <v>0.0072</v>
      </c>
      <c r="V33">
        <v>0.054</v>
      </c>
      <c r="W33">
        <v>30.659271</v>
      </c>
      <c r="X33" t="s">
        <v>32</v>
      </c>
      <c r="Y33">
        <v>0.0073</v>
      </c>
      <c r="Z33">
        <v>0.0549</v>
      </c>
      <c r="AA33">
        <v>26.517574</v>
      </c>
      <c r="AB33" t="s">
        <v>32</v>
      </c>
      <c r="AC33">
        <v>0.0074</v>
      </c>
      <c r="AD33">
        <v>0.0557</v>
      </c>
      <c r="AE33">
        <v>26.385626</v>
      </c>
      <c r="AF33" t="s">
        <v>32</v>
      </c>
      <c r="AG33">
        <v>0.0076</v>
      </c>
      <c r="AH33">
        <v>0.0567</v>
      </c>
      <c r="AI33">
        <v>28.708605</v>
      </c>
    </row>
    <row r="34" spans="1:35">
      <c r="A34" s="4"/>
      <c r="B34" t="s">
        <v>33</v>
      </c>
      <c r="C34">
        <v>0.0191</v>
      </c>
      <c r="D34">
        <v>0.047</v>
      </c>
      <c r="E34">
        <v>423.101029</v>
      </c>
      <c r="F34" t="s">
        <v>33</v>
      </c>
      <c r="G34">
        <v>0.0194</v>
      </c>
      <c r="H34">
        <v>0.0478</v>
      </c>
      <c r="I34">
        <v>453.752415</v>
      </c>
      <c r="J34" t="s">
        <v>33</v>
      </c>
      <c r="K34" s="16">
        <v>0.0197</v>
      </c>
      <c r="L34" s="18">
        <v>0.0486</v>
      </c>
      <c r="M34">
        <v>423.798298</v>
      </c>
      <c r="N34" t="s">
        <v>33</v>
      </c>
      <c r="O34">
        <v>0.02</v>
      </c>
      <c r="P34">
        <v>0.0494</v>
      </c>
      <c r="Q34">
        <v>419.820118</v>
      </c>
      <c r="S34" s="4"/>
      <c r="T34" t="s">
        <v>33</v>
      </c>
      <c r="U34">
        <v>0.009</v>
      </c>
      <c r="V34">
        <v>0.038</v>
      </c>
      <c r="W34">
        <v>359.75355</v>
      </c>
      <c r="X34" t="s">
        <v>33</v>
      </c>
      <c r="Y34">
        <v>0.0092</v>
      </c>
      <c r="Z34">
        <v>0.0387</v>
      </c>
      <c r="AA34">
        <v>357.901574</v>
      </c>
      <c r="AB34" t="s">
        <v>33</v>
      </c>
      <c r="AC34">
        <v>0.0093</v>
      </c>
      <c r="AD34">
        <v>0.0393</v>
      </c>
      <c r="AE34">
        <v>360.080939</v>
      </c>
      <c r="AF34" t="s">
        <v>33</v>
      </c>
      <c r="AG34">
        <v>0.0095</v>
      </c>
      <c r="AH34" s="1">
        <v>0.04</v>
      </c>
      <c r="AI34">
        <v>359.662562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0.0357</v>
      </c>
      <c r="C46" s="7"/>
      <c r="D46" s="7"/>
      <c r="E46">
        <v>20.215758</v>
      </c>
      <c r="F46" s="7">
        <v>0.0361</v>
      </c>
      <c r="G46" s="7"/>
      <c r="H46" s="7"/>
      <c r="I46">
        <v>21.564984</v>
      </c>
      <c r="J46" s="7">
        <v>0.0369</v>
      </c>
      <c r="K46" s="7"/>
      <c r="L46" s="7"/>
      <c r="M46">
        <v>20.227906</v>
      </c>
      <c r="N46" s="7">
        <v>0.0374</v>
      </c>
      <c r="O46" s="7"/>
      <c r="P46" s="7"/>
      <c r="Q46">
        <v>20.678217</v>
      </c>
      <c r="S46" s="6"/>
      <c r="T46" s="7">
        <v>0.0215</v>
      </c>
      <c r="U46" s="7"/>
      <c r="V46" s="7"/>
      <c r="W46">
        <v>21.688553</v>
      </c>
      <c r="X46" s="7">
        <v>0.022</v>
      </c>
      <c r="Y46" s="7"/>
      <c r="Z46" s="7"/>
      <c r="AA46">
        <v>22.103839</v>
      </c>
      <c r="AB46" s="7">
        <v>0.0223</v>
      </c>
      <c r="AC46" s="7"/>
      <c r="AD46" s="7"/>
      <c r="AE46">
        <v>20.682436</v>
      </c>
      <c r="AF46" s="7">
        <v>0.0227</v>
      </c>
      <c r="AG46" s="7"/>
      <c r="AH46" s="7"/>
      <c r="AI46">
        <v>20.277411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0.0648</v>
      </c>
      <c r="E52">
        <v>2.205733</v>
      </c>
      <c r="F52" t="s">
        <v>31</v>
      </c>
      <c r="G52">
        <v>0.0026</v>
      </c>
      <c r="H52">
        <v>0.066</v>
      </c>
      <c r="I52">
        <v>2.078316</v>
      </c>
      <c r="J52" t="s">
        <v>31</v>
      </c>
      <c r="K52">
        <v>0.0026</v>
      </c>
      <c r="L52">
        <v>0.0672</v>
      </c>
      <c r="M52">
        <v>2.379462</v>
      </c>
      <c r="N52" t="s">
        <v>31</v>
      </c>
      <c r="O52">
        <v>0.0026</v>
      </c>
      <c r="P52">
        <v>0.0684</v>
      </c>
      <c r="Q52">
        <v>2.405609</v>
      </c>
    </row>
    <row r="53" spans="1:17">
      <c r="A53" s="4"/>
      <c r="B53" t="s">
        <v>32</v>
      </c>
      <c r="C53">
        <v>0.0028</v>
      </c>
      <c r="D53">
        <v>0.0354</v>
      </c>
      <c r="E53">
        <v>22.022142</v>
      </c>
      <c r="F53" t="s">
        <v>32</v>
      </c>
      <c r="G53">
        <v>0.0029</v>
      </c>
      <c r="H53">
        <v>0.0359</v>
      </c>
      <c r="I53">
        <v>21.763621</v>
      </c>
      <c r="J53" t="s">
        <v>32</v>
      </c>
      <c r="K53">
        <v>0.003</v>
      </c>
      <c r="L53">
        <v>0.0362</v>
      </c>
      <c r="M53">
        <v>21.73869</v>
      </c>
      <c r="N53" t="s">
        <v>32</v>
      </c>
      <c r="O53">
        <v>0.003</v>
      </c>
      <c r="P53">
        <v>0.037</v>
      </c>
      <c r="Q53">
        <v>21.727278</v>
      </c>
    </row>
    <row r="54" spans="1:17">
      <c r="A54" s="4"/>
      <c r="B54" t="s">
        <v>33</v>
      </c>
      <c r="C54">
        <v>0.0038</v>
      </c>
      <c r="D54">
        <v>0.0226</v>
      </c>
      <c r="E54">
        <v>285.291543</v>
      </c>
      <c r="F54" t="s">
        <v>33</v>
      </c>
      <c r="G54">
        <v>0.0039</v>
      </c>
      <c r="H54">
        <v>0.023</v>
      </c>
      <c r="I54">
        <v>283.903685</v>
      </c>
      <c r="J54" t="s">
        <v>33</v>
      </c>
      <c r="K54">
        <v>0.004</v>
      </c>
      <c r="L54">
        <v>0.0235</v>
      </c>
      <c r="M54">
        <v>288.979111</v>
      </c>
      <c r="N54" t="s">
        <v>33</v>
      </c>
      <c r="O54">
        <v>0.0041</v>
      </c>
      <c r="P54">
        <v>0.024</v>
      </c>
      <c r="Q54">
        <v>303.760367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0.0085</v>
      </c>
      <c r="C66" s="7"/>
      <c r="D66" s="7"/>
      <c r="E66">
        <v>23.181789</v>
      </c>
      <c r="F66" s="7">
        <v>0.0087</v>
      </c>
      <c r="G66" s="7"/>
      <c r="H66" s="7"/>
      <c r="I66">
        <v>24.522371</v>
      </c>
      <c r="J66" s="7">
        <v>0.0089</v>
      </c>
      <c r="K66" s="7"/>
      <c r="L66" s="7"/>
      <c r="M66">
        <v>22.83095</v>
      </c>
      <c r="N66" s="7">
        <v>0.0091</v>
      </c>
      <c r="O66" s="7"/>
      <c r="P66" s="7"/>
      <c r="Q66">
        <v>22.963869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0.06486</v>
      </c>
      <c r="H73">
        <f t="shared" ref="H73:H75" si="2">E11+I11</f>
        <v>4.434055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0.05995</v>
      </c>
      <c r="M73">
        <f>I25+E25</f>
        <v>52.850321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0.06492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0.06</v>
      </c>
    </row>
    <row r="74" spans="1:27">
      <c r="C74" s="4"/>
      <c r="D74" s="12"/>
      <c r="E74" t="s">
        <v>47</v>
      </c>
      <c r="F74">
        <f t="shared" si="0"/>
        <v>0.05935</v>
      </c>
      <c r="G74">
        <f t="shared" si="1"/>
        <v>0.06466</v>
      </c>
      <c r="H74">
        <f t="shared" si="2"/>
        <v>63.736919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0.0594</v>
      </c>
      <c r="S74">
        <f t="shared" si="7"/>
        <v>0.06472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0.05935</v>
      </c>
      <c r="G75">
        <f t="shared" si="1"/>
        <v>0.059955</v>
      </c>
      <c r="H75">
        <f t="shared" si="2"/>
        <v>945.198111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0.0594</v>
      </c>
      <c r="S75">
        <f t="shared" si="7"/>
        <v>0.06001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0.06504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0.0601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0.06516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0.0602</v>
      </c>
    </row>
    <row r="80" spans="1:27">
      <c r="C80" s="4"/>
      <c r="D80" s="12"/>
      <c r="E80" t="s">
        <v>47</v>
      </c>
      <c r="F80">
        <f t="shared" si="10"/>
        <v>0.0595</v>
      </c>
      <c r="G80">
        <f t="shared" si="11"/>
        <v>0.06484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0.0596</v>
      </c>
      <c r="S80">
        <f t="shared" si="15"/>
        <v>0.06496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0.0595</v>
      </c>
      <c r="G81">
        <f t="shared" si="11"/>
        <v>0.06012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0.0596</v>
      </c>
      <c r="S81">
        <f t="shared" si="15"/>
        <v>0.06023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0.06492</v>
      </c>
      <c r="H86">
        <f t="shared" ref="H86:H88" si="20">M11+I11+E11</f>
        <v>6.820784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0.05999975</v>
      </c>
      <c r="M86">
        <f>M25+I25+E25</f>
        <v>74.75687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0.06504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0.060099</v>
      </c>
    </row>
    <row r="87" spans="2:25">
      <c r="B87" s="4"/>
      <c r="C87" s="13"/>
      <c r="D87" s="12"/>
      <c r="E87" t="s">
        <v>47</v>
      </c>
      <c r="F87">
        <f t="shared" si="18"/>
        <v>0.0594</v>
      </c>
      <c r="G87">
        <f t="shared" si="19"/>
        <v>0.06471975</v>
      </c>
      <c r="H87">
        <f t="shared" si="20"/>
        <v>95.386829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0.0595</v>
      </c>
      <c r="S87">
        <f t="shared" si="25"/>
        <v>0.064839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0.0594</v>
      </c>
      <c r="G88">
        <f t="shared" si="19"/>
        <v>0.06000975</v>
      </c>
      <c r="H88">
        <f t="shared" si="20"/>
        <v>1412.765755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0.0595</v>
      </c>
      <c r="S88">
        <f t="shared" si="25"/>
        <v>0.060119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0.06528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0.060296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0.06552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0.060491</v>
      </c>
    </row>
    <row r="93" spans="2:25">
      <c r="B93" s="4"/>
      <c r="C93" s="13"/>
      <c r="D93" s="12"/>
      <c r="E93" t="s">
        <v>47</v>
      </c>
      <c r="F93">
        <f t="shared" si="28"/>
        <v>0.0597</v>
      </c>
      <c r="G93">
        <f t="shared" si="29"/>
        <v>0.065076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0.0599</v>
      </c>
      <c r="S93">
        <f t="shared" si="33"/>
        <v>0.065311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0.0597</v>
      </c>
      <c r="G94">
        <f t="shared" si="29"/>
        <v>0.060336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0.0599</v>
      </c>
      <c r="S94">
        <f t="shared" si="33"/>
        <v>0.060551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0.06498</v>
      </c>
      <c r="H99">
        <f t="shared" ref="H99:H101" si="38">Q11+M11+I11+E11</f>
        <v>8.90916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0.0600493</v>
      </c>
      <c r="M99">
        <f>Q25+M25+I25+E25</f>
        <v>97.610767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0.06516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0.0601974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0.05945</v>
      </c>
      <c r="G100">
        <f t="shared" si="37"/>
        <v>0.064779275</v>
      </c>
      <c r="H100">
        <f t="shared" si="38"/>
        <v>127.113624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0.0596</v>
      </c>
      <c r="S100">
        <f t="shared" si="43"/>
        <v>0.0649572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0.0594500125</v>
      </c>
      <c r="G101">
        <f t="shared" si="37"/>
        <v>0.060064275</v>
      </c>
      <c r="H101">
        <f t="shared" si="38"/>
        <v>1885.281767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0.0596001</v>
      </c>
      <c r="S101">
        <f t="shared" si="43"/>
        <v>0.0602272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0.06552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0.0604912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0.06588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0.0607838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0.0599</v>
      </c>
      <c r="G106">
        <f t="shared" si="47"/>
        <v>0.0653096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0.0602</v>
      </c>
      <c r="S106">
        <f t="shared" si="51"/>
        <v>0.0656584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0.0599008</v>
      </c>
      <c r="G107">
        <f t="shared" si="47"/>
        <v>0.0605496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0.0602027</v>
      </c>
      <c r="S107">
        <f t="shared" si="51"/>
        <v>0.0608684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0.06486</v>
      </c>
      <c r="H112">
        <f t="shared" ref="H112:H114" si="56">AA11+W11</f>
        <v>4.488924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0.04944</v>
      </c>
      <c r="M112">
        <f>AA25+W25</f>
        <v>46.073748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0.06492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0.04948</v>
      </c>
    </row>
    <row r="113" spans="2:25">
      <c r="C113" s="4"/>
      <c r="D113" s="12"/>
      <c r="E113" t="s">
        <v>47</v>
      </c>
      <c r="F113">
        <f t="shared" si="54"/>
        <v>0.037925</v>
      </c>
      <c r="G113">
        <f t="shared" si="55"/>
        <v>0.063755</v>
      </c>
      <c r="H113">
        <f t="shared" si="56"/>
        <v>64.249363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0.03795</v>
      </c>
      <c r="S113">
        <f t="shared" si="61"/>
        <v>0.06381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0.039525</v>
      </c>
      <c r="G114">
        <f t="shared" si="55"/>
        <v>0.053345</v>
      </c>
      <c r="H114">
        <f t="shared" si="56"/>
        <v>894.933391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0.03955</v>
      </c>
      <c r="S114">
        <f t="shared" si="61"/>
        <v>0.05339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0.06504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0.04956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0.06516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0.04964</v>
      </c>
    </row>
    <row r="119" spans="2:25">
      <c r="C119" s="4"/>
      <c r="D119" s="12"/>
      <c r="E119" t="s">
        <v>47</v>
      </c>
      <c r="F119">
        <f t="shared" si="64"/>
        <v>0.038</v>
      </c>
      <c r="G119">
        <f t="shared" si="65"/>
        <v>0.06392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0.03805</v>
      </c>
      <c r="S119">
        <f t="shared" si="69"/>
        <v>0.06403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0.0396</v>
      </c>
      <c r="G120">
        <f t="shared" si="65"/>
        <v>0.05348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0.03965</v>
      </c>
      <c r="S120">
        <f t="shared" si="69"/>
        <v>0.05357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0.06492</v>
      </c>
      <c r="H125">
        <f t="shared" ref="H125:H127" si="74">AE11+AA11+W11</f>
        <v>6.942313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0.04947975</v>
      </c>
      <c r="M125">
        <f>AE25+AA25+W25</f>
        <v>68.240925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0.06504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0.049559</v>
      </c>
    </row>
    <row r="126" spans="2:25">
      <c r="B126" s="4"/>
      <c r="C126" s="13"/>
      <c r="D126" s="12"/>
      <c r="E126" t="s">
        <v>47</v>
      </c>
      <c r="F126">
        <f t="shared" si="72"/>
        <v>0.03795</v>
      </c>
      <c r="G126">
        <f t="shared" si="73"/>
        <v>0.06381025</v>
      </c>
      <c r="H126">
        <f t="shared" si="74"/>
        <v>96.061179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0.038</v>
      </c>
      <c r="S126">
        <f t="shared" si="79"/>
        <v>0.063921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0.03955</v>
      </c>
      <c r="G127">
        <f t="shared" si="73"/>
        <v>0.05339025</v>
      </c>
      <c r="H127">
        <f t="shared" si="74"/>
        <v>1347.648855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0.0396</v>
      </c>
      <c r="S127">
        <f t="shared" si="79"/>
        <v>0.053481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0.06528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0.049716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0.06552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0.049871</v>
      </c>
    </row>
    <row r="132" spans="1:25">
      <c r="B132" s="4"/>
      <c r="C132" s="13"/>
      <c r="D132" s="12"/>
      <c r="E132" t="s">
        <v>47</v>
      </c>
      <c r="F132">
        <f t="shared" si="82"/>
        <v>0.0381</v>
      </c>
      <c r="G132">
        <f t="shared" si="83"/>
        <v>0.064144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0.0382</v>
      </c>
      <c r="S132">
        <f t="shared" si="87"/>
        <v>0.064369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0.0397</v>
      </c>
      <c r="G133">
        <f t="shared" si="83"/>
        <v>0.053664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0.0398</v>
      </c>
      <c r="S133">
        <f t="shared" si="87"/>
        <v>0.053849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0.06498</v>
      </c>
      <c r="H138">
        <f t="shared" ref="H138:H140" si="92">AI11+AE11+AA11+W11</f>
        <v>9.318186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0.0495192625</v>
      </c>
      <c r="M138">
        <f>AI25+AE25+AA25+W25</f>
        <v>92.663065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0.06516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0.0496371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0.037975</v>
      </c>
      <c r="G139">
        <f t="shared" si="91"/>
        <v>0.0638657375</v>
      </c>
      <c r="H139">
        <f t="shared" si="92"/>
        <v>127.322154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0.03805</v>
      </c>
      <c r="S139">
        <f t="shared" si="97"/>
        <v>0.0640329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0.039575</v>
      </c>
      <c r="G140">
        <f t="shared" si="91"/>
        <v>0.053435725</v>
      </c>
      <c r="H140">
        <f t="shared" si="92"/>
        <v>1791.376995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0.03965</v>
      </c>
      <c r="S140">
        <f t="shared" si="97"/>
        <v>0.0535728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0.06552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0.0498688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0.06588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0.0500957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0.0382</v>
      </c>
      <c r="G145">
        <f t="shared" si="101"/>
        <v>0.0643712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0.03835</v>
      </c>
      <c r="S145">
        <f t="shared" si="105"/>
        <v>0.0647143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0.0398</v>
      </c>
      <c r="G146">
        <f t="shared" si="101"/>
        <v>0.0538504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0.03995</v>
      </c>
      <c r="S146">
        <f t="shared" si="105"/>
        <v>0.0541316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0.06486</v>
      </c>
      <c r="H151">
        <f t="shared" ref="H151:H153" si="110">I32++E32</f>
        <v>4.495309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0.03572</v>
      </c>
      <c r="M151">
        <f>I46+E46</f>
        <v>41.780742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0.06492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0.03574</v>
      </c>
    </row>
    <row r="152" spans="1:25">
      <c r="C152" s="4"/>
      <c r="D152" s="12"/>
      <c r="E152" t="s">
        <v>47</v>
      </c>
      <c r="F152">
        <f t="shared" si="108"/>
        <v>0.017015</v>
      </c>
      <c r="G152">
        <f t="shared" si="109"/>
        <v>0.06105</v>
      </c>
      <c r="H152">
        <f t="shared" si="110"/>
        <v>62.764145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0.01703</v>
      </c>
      <c r="S152">
        <f t="shared" si="115"/>
        <v>0.0611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0.019115</v>
      </c>
      <c r="G153">
        <f t="shared" si="109"/>
        <v>0.04704</v>
      </c>
      <c r="H153">
        <f t="shared" si="110"/>
        <v>876.853444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0.01913</v>
      </c>
      <c r="S153">
        <f t="shared" si="115"/>
        <v>0.04708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0.06504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0.03578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0.06516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0.03582</v>
      </c>
    </row>
    <row r="158" spans="1:25">
      <c r="C158" s="4"/>
      <c r="D158" s="12"/>
      <c r="E158" t="s">
        <v>47</v>
      </c>
      <c r="F158">
        <f t="shared" si="118"/>
        <v>0.01706</v>
      </c>
      <c r="G158">
        <f t="shared" si="119"/>
        <v>0.0612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0.01709</v>
      </c>
      <c r="S158">
        <f t="shared" si="123"/>
        <v>0.0613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0.01916</v>
      </c>
      <c r="G159">
        <f t="shared" si="119"/>
        <v>0.04716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0.01919</v>
      </c>
      <c r="S159">
        <f t="shared" si="123"/>
        <v>0.04724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0.06492</v>
      </c>
      <c r="H164">
        <f t="shared" ref="H164:H166" si="128">M32+I32+E32</f>
        <v>6.553242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0.035741</v>
      </c>
      <c r="M164">
        <f>M46+I46+E46</f>
        <v>62.008648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0.06504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0.035784</v>
      </c>
    </row>
    <row r="165" spans="2:25">
      <c r="B165" s="4"/>
      <c r="C165" s="13"/>
      <c r="D165" s="12"/>
      <c r="E165" t="s">
        <v>47</v>
      </c>
      <c r="F165">
        <f t="shared" si="126"/>
        <v>0.01703</v>
      </c>
      <c r="G165">
        <f t="shared" si="127"/>
        <v>0.06110025</v>
      </c>
      <c r="H165">
        <f t="shared" si="128"/>
        <v>91.971719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0.01706</v>
      </c>
      <c r="S165">
        <f t="shared" si="133"/>
        <v>0.061201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0.01913</v>
      </c>
      <c r="G166">
        <f t="shared" si="127"/>
        <v>0.04708</v>
      </c>
      <c r="H166">
        <f t="shared" si="128"/>
        <v>1300.651742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0.01916</v>
      </c>
      <c r="S166">
        <f t="shared" si="133"/>
        <v>0.04716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0.06528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0.035876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0.06552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0.035976</v>
      </c>
    </row>
    <row r="171" spans="2:25">
      <c r="B171" s="4"/>
      <c r="C171" s="13"/>
      <c r="D171" s="12"/>
      <c r="E171" t="s">
        <v>47</v>
      </c>
      <c r="F171">
        <f t="shared" si="136"/>
        <v>0.01712</v>
      </c>
      <c r="G171">
        <f t="shared" si="137"/>
        <v>0.061404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0.01718</v>
      </c>
      <c r="S171">
        <f t="shared" si="141"/>
        <v>0.061609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0.01922</v>
      </c>
      <c r="G172">
        <f t="shared" si="137"/>
        <v>0.04732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0.01928</v>
      </c>
      <c r="S172">
        <f t="shared" si="141"/>
        <v>0.04748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0.06498</v>
      </c>
      <c r="H177">
        <f t="shared" ref="H177:H179" si="146">Q32+M32+I32+E32</f>
        <v>8.865168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0.0357629125</v>
      </c>
      <c r="M177">
        <f>Q46+M46+I46+E46</f>
        <v>82.686865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0.06516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0.0358313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0.0170449875</v>
      </c>
      <c r="G178">
        <f t="shared" si="145"/>
        <v>0.0611507375</v>
      </c>
      <c r="H178">
        <f t="shared" si="146"/>
        <v>121.07423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0.0170899</v>
      </c>
      <c r="S178">
        <f t="shared" si="151"/>
        <v>0.0613029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0.019145</v>
      </c>
      <c r="G179">
        <f t="shared" si="145"/>
        <v>0.04712</v>
      </c>
      <c r="H179">
        <f t="shared" si="146"/>
        <v>1720.47186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0.01919</v>
      </c>
      <c r="S179">
        <f t="shared" si="151"/>
        <v>0.04724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0.06552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0.0359824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0.06588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0.0361491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0.0171792</v>
      </c>
      <c r="G184">
        <f t="shared" si="155"/>
        <v>0.0616112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0.0172673</v>
      </c>
      <c r="S184">
        <f t="shared" si="159"/>
        <v>0.0619243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0.01928</v>
      </c>
      <c r="G185">
        <f t="shared" si="155"/>
        <v>0.04748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0.01937</v>
      </c>
      <c r="S185">
        <f t="shared" si="159"/>
        <v>0.04772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0.06486</v>
      </c>
      <c r="H190">
        <f t="shared" ref="H190:H192" si="164">AA32+W32</f>
        <v>4.629349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0.021525</v>
      </c>
      <c r="M190">
        <f>AA46+W46</f>
        <v>43.792392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0.06492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0.02155</v>
      </c>
    </row>
    <row r="191" spans="1:25">
      <c r="C191" s="4"/>
      <c r="D191" s="12"/>
      <c r="E191" t="s">
        <v>47</v>
      </c>
      <c r="F191">
        <f t="shared" si="162"/>
        <v>0.007205</v>
      </c>
      <c r="G191">
        <f t="shared" si="163"/>
        <v>0.054045</v>
      </c>
      <c r="H191">
        <f t="shared" si="164"/>
        <v>57.176845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0.00721</v>
      </c>
      <c r="S191">
        <f t="shared" si="169"/>
        <v>0.05409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0.038035</v>
      </c>
      <c r="H192">
        <f t="shared" si="164"/>
        <v>717.655124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0.03807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0.06504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0.0216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0.06516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0.02165</v>
      </c>
    </row>
    <row r="197" spans="2:25">
      <c r="C197" s="4"/>
      <c r="D197" s="12"/>
      <c r="E197" t="s">
        <v>47</v>
      </c>
      <c r="F197">
        <f t="shared" si="172"/>
        <v>0.00722</v>
      </c>
      <c r="G197">
        <f t="shared" si="173"/>
        <v>0.05418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0.00723</v>
      </c>
      <c r="S197">
        <f t="shared" si="177"/>
        <v>0.05427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0.03814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0.03821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0.06492</v>
      </c>
      <c r="H203">
        <f t="shared" ref="H203:H205" si="182">AE32+AA32+W32</f>
        <v>6.726216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0.0215495</v>
      </c>
      <c r="M203">
        <f>AE46+AA46+W46</f>
        <v>64.474828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0.06504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0.021598</v>
      </c>
    </row>
    <row r="204" spans="2:25">
      <c r="B204" s="4"/>
      <c r="C204" s="13"/>
      <c r="D204" s="12"/>
      <c r="E204" t="s">
        <v>47</v>
      </c>
      <c r="F204">
        <f t="shared" si="180"/>
        <v>0.00721</v>
      </c>
      <c r="G204">
        <f t="shared" si="181"/>
        <v>0.05408975</v>
      </c>
      <c r="H204">
        <f t="shared" si="182"/>
        <v>83.562471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0.00722</v>
      </c>
      <c r="S204">
        <f t="shared" si="186"/>
        <v>0.054179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0.00901975</v>
      </c>
      <c r="G205">
        <f t="shared" si="181"/>
        <v>0.03806975</v>
      </c>
      <c r="H205">
        <f t="shared" si="182"/>
        <v>1077.736063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0.009039</v>
      </c>
      <c r="S205">
        <f t="shared" si="186"/>
        <v>0.038139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0.06528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0.021692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0.06552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0.021782</v>
      </c>
    </row>
    <row r="210" spans="1:25">
      <c r="B210" s="4"/>
      <c r="C210" s="13"/>
      <c r="D210" s="12"/>
      <c r="E210" t="s">
        <v>47</v>
      </c>
      <c r="F210">
        <f t="shared" si="189"/>
        <v>0.00724</v>
      </c>
      <c r="G210">
        <f t="shared" si="190"/>
        <v>0.054356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0.00726</v>
      </c>
      <c r="S210">
        <f t="shared" si="194"/>
        <v>0.054531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0.009076</v>
      </c>
      <c r="G211">
        <f t="shared" si="190"/>
        <v>0.038276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0.009111</v>
      </c>
      <c r="S211">
        <f t="shared" si="194"/>
        <v>0.038411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0.06498</v>
      </c>
      <c r="H216">
        <f t="shared" ref="H216:H218" si="199">AI32+AE32+AA32+W32</f>
        <v>8.838475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0.0215735375</v>
      </c>
      <c r="M216">
        <f>AI46+AE46+AA46+W46</f>
        <v>84.752239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0.06516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0.0216443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0.0072150125</v>
      </c>
      <c r="G217">
        <f t="shared" si="198"/>
        <v>0.0541342875</v>
      </c>
      <c r="H217">
        <f t="shared" si="199"/>
        <v>112.271076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0.0072301</v>
      </c>
      <c r="S217">
        <f t="shared" si="204"/>
        <v>0.0542673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0.009029275</v>
      </c>
      <c r="G218">
        <f t="shared" si="198"/>
        <v>0.038104275</v>
      </c>
      <c r="H218">
        <f t="shared" si="199"/>
        <v>1437.398625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0.0090572</v>
      </c>
      <c r="S218">
        <f t="shared" si="204"/>
        <v>0.0382072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0.06552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0.0217784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0.06588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0.0219041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0.0072608</v>
      </c>
      <c r="G223">
        <f t="shared" si="208"/>
        <v>0.0545304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0.0072927</v>
      </c>
      <c r="S223">
        <f t="shared" si="212"/>
        <v>0.0547911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0.0091096</v>
      </c>
      <c r="G224">
        <f t="shared" si="208"/>
        <v>0.0384096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0.0091584</v>
      </c>
      <c r="S224">
        <f t="shared" si="212"/>
        <v>0.0386084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0.06486</v>
      </c>
      <c r="H229">
        <f t="shared" ref="H229:H231" si="217">I52+E52</f>
        <v>4.284049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0.008075</v>
      </c>
      <c r="M229">
        <f>I66+E66</f>
        <v>47.70416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0.06492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0.00765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0.035425</v>
      </c>
      <c r="H230">
        <f t="shared" si="217"/>
        <v>43.785763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0.03545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0.02262</v>
      </c>
      <c r="H231">
        <f t="shared" si="217"/>
        <v>569.195228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0.02264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0.06504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0.06516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0.00595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0.0355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0.03555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0.02268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0.02272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0.06492</v>
      </c>
      <c r="H242">
        <f t="shared" ref="H242:H244" si="235">M52+I52+E52</f>
        <v>6.663511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0.0076935</v>
      </c>
      <c r="M242">
        <f>M66+I66+E66</f>
        <v>70.53511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0.06504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0.006974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0.0354495</v>
      </c>
      <c r="H243">
        <f t="shared" si="235"/>
        <v>65.524453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0.035498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0.02264025</v>
      </c>
      <c r="H244">
        <f t="shared" si="235"/>
        <v>858.174339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0.022681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0.06528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0.005796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0.06552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0.004966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0.035592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0.035682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0.022764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0.022849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0.06498</v>
      </c>
      <c r="H255">
        <f t="shared" ref="H255:H257" si="253">Q52+M52+I52+E52</f>
        <v>9.06912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0.0073522375</v>
      </c>
      <c r="M255">
        <f>Q66+M66+I66+E66</f>
        <v>93.498979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0.06516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0.0064459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0.0354735875</v>
      </c>
      <c r="H256">
        <f t="shared" si="253"/>
        <v>87.251731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0.0355447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0.0226607375</v>
      </c>
      <c r="H257">
        <f t="shared" si="253"/>
        <v>1161.934706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0.0227229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0.06552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0.0052792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0.06588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0.0048433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0.0356816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0.0358149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0.0228512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0.0229843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0.0675</v>
      </c>
      <c r="E11">
        <v>2.343781</v>
      </c>
      <c r="F11" t="s">
        <v>31</v>
      </c>
      <c r="G11">
        <v>0.0026</v>
      </c>
      <c r="H11">
        <v>0.0687</v>
      </c>
      <c r="I11">
        <v>2.324841</v>
      </c>
      <c r="J11" t="s">
        <v>31</v>
      </c>
      <c r="K11">
        <v>0.0026</v>
      </c>
      <c r="L11">
        <v>0.0699</v>
      </c>
      <c r="M11">
        <v>2.340983</v>
      </c>
      <c r="N11" t="s">
        <v>31</v>
      </c>
      <c r="O11">
        <v>0.0026</v>
      </c>
      <c r="P11">
        <v>0.0711</v>
      </c>
      <c r="Q11">
        <v>2.634048</v>
      </c>
      <c r="S11" s="4"/>
      <c r="T11" t="s">
        <v>31</v>
      </c>
      <c r="U11">
        <v>0.0013</v>
      </c>
      <c r="V11">
        <v>0.0675</v>
      </c>
      <c r="W11">
        <v>2.653791</v>
      </c>
      <c r="X11" t="s">
        <v>31</v>
      </c>
      <c r="Y11">
        <v>0.0026</v>
      </c>
      <c r="Z11">
        <v>0.0687</v>
      </c>
      <c r="AA11">
        <v>2.324926</v>
      </c>
      <c r="AB11" t="s">
        <v>31</v>
      </c>
      <c r="AC11">
        <v>0.0026</v>
      </c>
      <c r="AD11">
        <v>0.0699</v>
      </c>
      <c r="AE11">
        <v>2.348363</v>
      </c>
      <c r="AF11" t="s">
        <v>31</v>
      </c>
      <c r="AG11">
        <v>0.0026</v>
      </c>
      <c r="AH11">
        <v>0.0711</v>
      </c>
      <c r="AI11">
        <v>2.304463</v>
      </c>
    </row>
    <row r="12" spans="1:35">
      <c r="A12" s="4"/>
      <c r="B12" t="s">
        <v>32</v>
      </c>
      <c r="C12">
        <v>0.0615</v>
      </c>
      <c r="D12">
        <v>0.0673</v>
      </c>
      <c r="E12">
        <v>40.558459</v>
      </c>
      <c r="F12" t="s">
        <v>32</v>
      </c>
      <c r="G12">
        <v>0.0625</v>
      </c>
      <c r="H12">
        <v>0.0684</v>
      </c>
      <c r="I12">
        <v>40.23287</v>
      </c>
      <c r="J12" t="s">
        <v>32</v>
      </c>
      <c r="K12">
        <v>0.0635</v>
      </c>
      <c r="L12">
        <v>0.0696</v>
      </c>
      <c r="M12">
        <v>40.691889</v>
      </c>
      <c r="N12" t="s">
        <v>32</v>
      </c>
      <c r="O12">
        <v>0.0645</v>
      </c>
      <c r="P12">
        <v>0.0708</v>
      </c>
      <c r="Q12">
        <v>40.171859</v>
      </c>
      <c r="S12" s="4"/>
      <c r="T12" t="s">
        <v>32</v>
      </c>
      <c r="U12">
        <v>0.0383</v>
      </c>
      <c r="V12">
        <v>0.0663</v>
      </c>
      <c r="W12">
        <v>39.620522</v>
      </c>
      <c r="X12" t="s">
        <v>32</v>
      </c>
      <c r="Y12">
        <v>0.0388</v>
      </c>
      <c r="Z12">
        <v>0.0675</v>
      </c>
      <c r="AA12">
        <v>39.510841</v>
      </c>
      <c r="AB12" t="s">
        <v>32</v>
      </c>
      <c r="AC12">
        <v>0.0392</v>
      </c>
      <c r="AD12">
        <v>0.0686</v>
      </c>
      <c r="AE12">
        <v>39.698114</v>
      </c>
      <c r="AF12" t="s">
        <v>32</v>
      </c>
      <c r="AG12">
        <v>0.0397</v>
      </c>
      <c r="AH12">
        <v>0.0698</v>
      </c>
      <c r="AI12">
        <v>39.034317</v>
      </c>
    </row>
    <row r="13" spans="1:35">
      <c r="A13" s="4"/>
      <c r="B13" t="s">
        <v>33</v>
      </c>
      <c r="C13">
        <v>0.0582</v>
      </c>
      <c r="D13">
        <v>0.0588</v>
      </c>
      <c r="E13">
        <v>379.352046</v>
      </c>
      <c r="F13" t="s">
        <v>33</v>
      </c>
      <c r="G13">
        <v>0.0592</v>
      </c>
      <c r="H13">
        <v>0.0598</v>
      </c>
      <c r="I13">
        <v>373.784902</v>
      </c>
      <c r="J13" t="s">
        <v>33</v>
      </c>
      <c r="K13">
        <v>0.0602</v>
      </c>
      <c r="L13">
        <v>0.0609</v>
      </c>
      <c r="M13">
        <v>377.636819</v>
      </c>
      <c r="N13" t="s">
        <v>33</v>
      </c>
      <c r="O13">
        <v>0.0613</v>
      </c>
      <c r="P13">
        <v>0.0619</v>
      </c>
      <c r="Q13">
        <v>372.918131</v>
      </c>
      <c r="S13" s="4"/>
      <c r="T13" t="s">
        <v>33</v>
      </c>
      <c r="U13">
        <v>0.0392</v>
      </c>
      <c r="V13">
        <v>0.0523</v>
      </c>
      <c r="W13">
        <v>343.541492</v>
      </c>
      <c r="X13" t="s">
        <v>33</v>
      </c>
      <c r="Y13">
        <v>0.0397</v>
      </c>
      <c r="Z13">
        <v>0.0532</v>
      </c>
      <c r="AA13">
        <v>351.445115</v>
      </c>
      <c r="AB13" t="s">
        <v>33</v>
      </c>
      <c r="AC13">
        <v>0.0402</v>
      </c>
      <c r="AD13">
        <v>0.0541</v>
      </c>
      <c r="AE13">
        <v>354.486359</v>
      </c>
      <c r="AF13" t="s">
        <v>33</v>
      </c>
      <c r="AG13">
        <v>0.0408</v>
      </c>
      <c r="AH13">
        <v>0.0551</v>
      </c>
      <c r="AI13">
        <v>351.139776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0.0587</v>
      </c>
      <c r="C25" s="7"/>
      <c r="D25" s="7"/>
      <c r="E25">
        <v>36.741743</v>
      </c>
      <c r="F25">
        <v>0.0599</v>
      </c>
      <c r="G25" s="7"/>
      <c r="H25" s="7"/>
      <c r="I25">
        <v>28.450628</v>
      </c>
      <c r="J25">
        <v>0.0608</v>
      </c>
      <c r="K25" s="7"/>
      <c r="L25" s="7"/>
      <c r="M25">
        <v>24.445849</v>
      </c>
      <c r="N25" s="7">
        <v>0.0618</v>
      </c>
      <c r="O25" s="7"/>
      <c r="P25" s="7"/>
      <c r="Q25">
        <v>30.456922</v>
      </c>
      <c r="S25" s="6"/>
      <c r="T25" s="7">
        <v>0.0484</v>
      </c>
      <c r="U25" s="7"/>
      <c r="V25" s="7"/>
      <c r="W25">
        <v>33.372378</v>
      </c>
      <c r="X25" s="7">
        <v>0.0493</v>
      </c>
      <c r="Z25" s="7"/>
      <c r="AA25">
        <v>34.368836</v>
      </c>
      <c r="AB25" s="7">
        <v>0.0501</v>
      </c>
      <c r="AC25" s="7"/>
      <c r="AD25" s="7"/>
      <c r="AE25">
        <v>28.770397</v>
      </c>
      <c r="AF25">
        <v>0.051</v>
      </c>
      <c r="AG25" s="7"/>
      <c r="AH25" s="7"/>
      <c r="AI25">
        <v>25.460526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0.0675</v>
      </c>
      <c r="E32">
        <v>2.331117</v>
      </c>
      <c r="F32" t="s">
        <v>31</v>
      </c>
      <c r="G32">
        <v>0.0026</v>
      </c>
      <c r="H32">
        <v>0.0687</v>
      </c>
      <c r="I32">
        <v>2.34596</v>
      </c>
      <c r="J32" t="s">
        <v>31</v>
      </c>
      <c r="K32">
        <v>0.0026</v>
      </c>
      <c r="L32">
        <v>0.0699</v>
      </c>
      <c r="M32">
        <v>2.341398</v>
      </c>
      <c r="N32" t="s">
        <v>31</v>
      </c>
      <c r="O32">
        <v>0.0026</v>
      </c>
      <c r="P32">
        <v>0.0711</v>
      </c>
      <c r="Q32">
        <v>2.586191</v>
      </c>
      <c r="S32" s="4"/>
      <c r="T32" t="s">
        <v>31</v>
      </c>
      <c r="U32">
        <v>0.0013</v>
      </c>
      <c r="V32">
        <v>0.0675</v>
      </c>
      <c r="W32">
        <v>2.485994</v>
      </c>
      <c r="X32" t="s">
        <v>31</v>
      </c>
      <c r="Y32">
        <v>0.0026</v>
      </c>
      <c r="Z32">
        <v>0.0687</v>
      </c>
      <c r="AA32">
        <v>2.350554</v>
      </c>
      <c r="AB32" t="s">
        <v>31</v>
      </c>
      <c r="AC32">
        <v>0.0026</v>
      </c>
      <c r="AD32">
        <v>0.0699</v>
      </c>
      <c r="AE32">
        <v>2.688085</v>
      </c>
      <c r="AF32" t="s">
        <v>31</v>
      </c>
      <c r="AG32">
        <v>0.0026</v>
      </c>
      <c r="AH32">
        <v>0.0711</v>
      </c>
      <c r="AI32">
        <v>2.328568</v>
      </c>
    </row>
    <row r="33" spans="1:35">
      <c r="A33" s="4"/>
      <c r="B33" t="s">
        <v>32</v>
      </c>
      <c r="C33">
        <v>0.017</v>
      </c>
      <c r="D33">
        <v>0.0635</v>
      </c>
      <c r="E33">
        <v>37.064164</v>
      </c>
      <c r="F33" t="s">
        <v>32</v>
      </c>
      <c r="G33">
        <v>0.0173</v>
      </c>
      <c r="H33">
        <v>0.0646</v>
      </c>
      <c r="I33">
        <v>37.456797</v>
      </c>
      <c r="J33" t="s">
        <v>32</v>
      </c>
      <c r="K33">
        <v>0.0176</v>
      </c>
      <c r="L33">
        <v>0.0656</v>
      </c>
      <c r="M33">
        <v>37.229173</v>
      </c>
      <c r="N33" t="s">
        <v>32</v>
      </c>
      <c r="O33">
        <v>0.0178</v>
      </c>
      <c r="P33">
        <v>0.0667</v>
      </c>
      <c r="Q33">
        <v>36.376068</v>
      </c>
      <c r="S33" s="4"/>
      <c r="T33" t="s">
        <v>32</v>
      </c>
      <c r="U33">
        <v>0.0072</v>
      </c>
      <c r="V33">
        <v>0.0562</v>
      </c>
      <c r="W33">
        <v>33.292129</v>
      </c>
      <c r="X33" t="s">
        <v>32</v>
      </c>
      <c r="Y33">
        <v>0.0074</v>
      </c>
      <c r="Z33">
        <v>0.0571</v>
      </c>
      <c r="AA33">
        <v>33.157314</v>
      </c>
      <c r="AB33" t="s">
        <v>32</v>
      </c>
      <c r="AC33">
        <v>0.0075</v>
      </c>
      <c r="AD33">
        <v>0.0579</v>
      </c>
      <c r="AE33">
        <v>33.313056</v>
      </c>
      <c r="AF33" t="s">
        <v>32</v>
      </c>
      <c r="AG33">
        <v>0.0076</v>
      </c>
      <c r="AH33">
        <v>0.0589</v>
      </c>
      <c r="AI33">
        <v>33.051812</v>
      </c>
    </row>
    <row r="34" spans="1:35">
      <c r="A34" s="4"/>
      <c r="B34" t="s">
        <v>33</v>
      </c>
      <c r="C34">
        <v>0.0193</v>
      </c>
      <c r="D34">
        <v>0.0461</v>
      </c>
      <c r="E34">
        <v>326.502959</v>
      </c>
      <c r="F34" t="s">
        <v>33</v>
      </c>
      <c r="G34">
        <v>0.0193</v>
      </c>
      <c r="H34">
        <v>0.0469</v>
      </c>
      <c r="I34">
        <v>329.974033</v>
      </c>
      <c r="J34" t="s">
        <v>33</v>
      </c>
      <c r="K34" s="16">
        <v>0.0196</v>
      </c>
      <c r="L34" s="18">
        <v>0.0477</v>
      </c>
      <c r="M34">
        <v>327.201349</v>
      </c>
      <c r="N34" t="s">
        <v>33</v>
      </c>
      <c r="O34">
        <v>0.0199</v>
      </c>
      <c r="P34">
        <v>0.0486</v>
      </c>
      <c r="Q34">
        <v>328.415872</v>
      </c>
      <c r="S34" s="4"/>
      <c r="T34" t="s">
        <v>33</v>
      </c>
      <c r="U34">
        <v>0.009</v>
      </c>
      <c r="V34">
        <v>0.0373</v>
      </c>
      <c r="W34">
        <v>307.769726</v>
      </c>
      <c r="X34" t="s">
        <v>33</v>
      </c>
      <c r="Y34">
        <v>0.0092</v>
      </c>
      <c r="Z34">
        <v>0.0379</v>
      </c>
      <c r="AA34">
        <v>301.386775</v>
      </c>
      <c r="AB34" t="s">
        <v>33</v>
      </c>
      <c r="AC34">
        <v>0.0093</v>
      </c>
      <c r="AD34">
        <v>0.0386</v>
      </c>
      <c r="AE34">
        <v>278.194001</v>
      </c>
      <c r="AF34" t="s">
        <v>33</v>
      </c>
      <c r="AG34">
        <v>0.0095</v>
      </c>
      <c r="AH34" s="1">
        <v>0.0393</v>
      </c>
      <c r="AI34">
        <v>274.045088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0.035</v>
      </c>
      <c r="C46" s="7"/>
      <c r="D46" s="7"/>
      <c r="E46">
        <v>25.247627</v>
      </c>
      <c r="F46" s="7">
        <v>0.0357</v>
      </c>
      <c r="G46" s="7"/>
      <c r="H46" s="7"/>
      <c r="I46">
        <v>28.042632</v>
      </c>
      <c r="J46" s="7">
        <v>0.0363</v>
      </c>
      <c r="K46" s="7"/>
      <c r="L46" s="7"/>
      <c r="M46">
        <v>29.149883</v>
      </c>
      <c r="N46" s="7">
        <v>0.0369</v>
      </c>
      <c r="O46" s="7"/>
      <c r="P46" s="7"/>
      <c r="Q46">
        <v>25.896978</v>
      </c>
      <c r="S46" s="6"/>
      <c r="T46" s="7">
        <v>0.0213</v>
      </c>
      <c r="U46" s="7"/>
      <c r="V46" s="7"/>
      <c r="W46">
        <v>27.366941</v>
      </c>
      <c r="X46" s="7">
        <v>0.0217</v>
      </c>
      <c r="Y46" s="7"/>
      <c r="Z46" s="7"/>
      <c r="AA46">
        <v>28.731333</v>
      </c>
      <c r="AB46" s="7">
        <v>0.022</v>
      </c>
      <c r="AC46" s="7"/>
      <c r="AD46" s="7"/>
      <c r="AE46">
        <v>30.247056</v>
      </c>
      <c r="AF46" s="7">
        <v>0.0224</v>
      </c>
      <c r="AG46" s="7"/>
      <c r="AH46" s="7"/>
      <c r="AI46">
        <v>25.846413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0.0675</v>
      </c>
      <c r="E52">
        <v>2.682259</v>
      </c>
      <c r="F52" t="s">
        <v>31</v>
      </c>
      <c r="G52">
        <v>0.0026</v>
      </c>
      <c r="H52">
        <v>0.0687</v>
      </c>
      <c r="I52">
        <v>2.412951</v>
      </c>
      <c r="J52" t="s">
        <v>31</v>
      </c>
      <c r="K52">
        <v>0.0026</v>
      </c>
      <c r="L52">
        <v>0.0699</v>
      </c>
      <c r="M52">
        <v>2.383001</v>
      </c>
      <c r="N52" t="s">
        <v>31</v>
      </c>
      <c r="O52">
        <v>0.0026</v>
      </c>
      <c r="P52">
        <v>0.0711</v>
      </c>
      <c r="Q52">
        <v>2.31272</v>
      </c>
    </row>
    <row r="53" spans="1:17">
      <c r="A53" s="4"/>
      <c r="B53" t="s">
        <v>32</v>
      </c>
      <c r="C53">
        <v>0.0028</v>
      </c>
      <c r="D53">
        <v>0.0368</v>
      </c>
      <c r="E53">
        <v>28.627047</v>
      </c>
      <c r="F53" t="s">
        <v>32</v>
      </c>
      <c r="G53">
        <v>0.0029</v>
      </c>
      <c r="H53">
        <v>0.0373</v>
      </c>
      <c r="I53">
        <v>27.185631</v>
      </c>
      <c r="J53" t="s">
        <v>32</v>
      </c>
      <c r="K53">
        <v>0.003</v>
      </c>
      <c r="L53">
        <v>0.0377</v>
      </c>
      <c r="M53">
        <v>27.52013</v>
      </c>
      <c r="N53" t="s">
        <v>32</v>
      </c>
      <c r="O53">
        <v>0.003</v>
      </c>
      <c r="P53">
        <v>0.0384</v>
      </c>
      <c r="Q53">
        <v>27.200872</v>
      </c>
    </row>
    <row r="54" spans="1:17">
      <c r="A54" s="4"/>
      <c r="B54" t="s">
        <v>33</v>
      </c>
      <c r="C54">
        <v>0.0039</v>
      </c>
      <c r="D54">
        <v>0.0221</v>
      </c>
      <c r="E54">
        <v>217.49076</v>
      </c>
      <c r="F54" t="s">
        <v>33</v>
      </c>
      <c r="G54">
        <v>0.0039</v>
      </c>
      <c r="H54">
        <v>0.0226</v>
      </c>
      <c r="I54">
        <v>214.520106</v>
      </c>
      <c r="J54" t="s">
        <v>33</v>
      </c>
      <c r="K54">
        <v>0.004</v>
      </c>
      <c r="L54">
        <v>0.0231</v>
      </c>
      <c r="M54">
        <v>216.897756</v>
      </c>
      <c r="N54" t="s">
        <v>33</v>
      </c>
      <c r="O54">
        <v>0.0041</v>
      </c>
      <c r="P54">
        <v>0.0235</v>
      </c>
      <c r="Q54">
        <v>235.092822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0.0085</v>
      </c>
      <c r="C66" s="7"/>
      <c r="D66" s="7"/>
      <c r="E66">
        <v>26.329104</v>
      </c>
      <c r="F66" s="7">
        <v>0.0086</v>
      </c>
      <c r="G66" s="7"/>
      <c r="H66" s="7"/>
      <c r="I66">
        <v>27.209362</v>
      </c>
      <c r="J66" s="7">
        <v>0.0089</v>
      </c>
      <c r="K66" s="7"/>
      <c r="L66" s="7"/>
      <c r="M66">
        <v>31.028341</v>
      </c>
      <c r="N66" s="7">
        <v>0.0091</v>
      </c>
      <c r="O66" s="7"/>
      <c r="P66" s="7"/>
      <c r="Q66">
        <v>25.476348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0.06756</v>
      </c>
      <c r="H73">
        <f t="shared" ref="H73:H75" si="2">E11+I11</f>
        <v>4.668622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0.05876</v>
      </c>
      <c r="M73">
        <f>I25+E25</f>
        <v>65.192371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0.06762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0.05882</v>
      </c>
    </row>
    <row r="74" spans="1:27">
      <c r="C74" s="4"/>
      <c r="D74" s="12"/>
      <c r="E74" t="s">
        <v>47</v>
      </c>
      <c r="F74">
        <f t="shared" si="0"/>
        <v>0.06155</v>
      </c>
      <c r="G74">
        <f t="shared" si="1"/>
        <v>0.067355</v>
      </c>
      <c r="H74">
        <f t="shared" si="2"/>
        <v>80.791329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0.0616</v>
      </c>
      <c r="S74">
        <f t="shared" si="7"/>
        <v>0.06741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0.05825</v>
      </c>
      <c r="G75">
        <f t="shared" si="1"/>
        <v>0.05885</v>
      </c>
      <c r="H75">
        <f t="shared" si="2"/>
        <v>753.136948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0.0583</v>
      </c>
      <c r="S75">
        <f t="shared" si="7"/>
        <v>0.0589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0.06774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0.05894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0.06786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0.05906</v>
      </c>
    </row>
    <row r="80" spans="1:27">
      <c r="C80" s="4"/>
      <c r="D80" s="12"/>
      <c r="E80" t="s">
        <v>47</v>
      </c>
      <c r="F80">
        <f t="shared" si="10"/>
        <v>0.0617</v>
      </c>
      <c r="G80">
        <f t="shared" si="11"/>
        <v>0.06752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0.0618</v>
      </c>
      <c r="S80">
        <f t="shared" si="15"/>
        <v>0.06763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0.0584</v>
      </c>
      <c r="G81">
        <f t="shared" si="11"/>
        <v>0.059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0.0585</v>
      </c>
      <c r="S81">
        <f t="shared" si="15"/>
        <v>0.0591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0.06762</v>
      </c>
      <c r="H86">
        <f t="shared" ref="H86:H88" si="20">M11+I11+E11</f>
        <v>7.009605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0.05881925</v>
      </c>
      <c r="M86">
        <f>M25+I25+E25</f>
        <v>89.63822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0.06774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0.058937</v>
      </c>
    </row>
    <row r="87" spans="2:25">
      <c r="B87" s="4"/>
      <c r="C87" s="13"/>
      <c r="D87" s="12"/>
      <c r="E87" t="s">
        <v>47</v>
      </c>
      <c r="F87">
        <f t="shared" si="18"/>
        <v>0.0616</v>
      </c>
      <c r="G87">
        <f t="shared" si="19"/>
        <v>0.06741025</v>
      </c>
      <c r="H87">
        <f t="shared" si="20"/>
        <v>121.483218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0.0617</v>
      </c>
      <c r="S87">
        <f t="shared" si="25"/>
        <v>0.067521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0.0583</v>
      </c>
      <c r="G88">
        <f t="shared" si="19"/>
        <v>0.05890025</v>
      </c>
      <c r="H88">
        <f t="shared" si="20"/>
        <v>1130.773767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0.0584</v>
      </c>
      <c r="S88">
        <f t="shared" si="25"/>
        <v>0.059001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0.06798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0.059168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0.06822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0.059393</v>
      </c>
    </row>
    <row r="93" spans="2:25">
      <c r="B93" s="4"/>
      <c r="C93" s="13"/>
      <c r="D93" s="12"/>
      <c r="E93" t="s">
        <v>47</v>
      </c>
      <c r="F93">
        <f t="shared" si="28"/>
        <v>0.0619</v>
      </c>
      <c r="G93">
        <f t="shared" si="29"/>
        <v>0.067744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0.0621</v>
      </c>
      <c r="S93">
        <f t="shared" si="33"/>
        <v>0.067969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0.0586</v>
      </c>
      <c r="G94">
        <f t="shared" si="29"/>
        <v>0.059204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0.0588</v>
      </c>
      <c r="S94">
        <f t="shared" si="33"/>
        <v>0.059409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0.06768</v>
      </c>
      <c r="H99">
        <f t="shared" ref="H99:H101" si="38">Q11+M11+I11+E11</f>
        <v>9.643653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0.0588778</v>
      </c>
      <c r="M99">
        <f>Q25+M25+I25+E25</f>
        <v>120.095142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0.06786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0.0590514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0.06165</v>
      </c>
      <c r="G100">
        <f t="shared" si="37"/>
        <v>0.0674657375</v>
      </c>
      <c r="H100">
        <f t="shared" si="38"/>
        <v>161.655077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0.0618</v>
      </c>
      <c r="S100">
        <f t="shared" si="43"/>
        <v>0.0676329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0.0583500125</v>
      </c>
      <c r="G101">
        <f t="shared" si="37"/>
        <v>0.058950725</v>
      </c>
      <c r="H101">
        <f t="shared" si="38"/>
        <v>1503.691898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0.0585001</v>
      </c>
      <c r="S101">
        <f t="shared" si="43"/>
        <v>0.0591028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0.06822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0.0593872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0.06858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0.0597098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0.0621</v>
      </c>
      <c r="G106">
        <f t="shared" si="47"/>
        <v>0.0679712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0.0624</v>
      </c>
      <c r="S106">
        <f t="shared" si="51"/>
        <v>0.0683143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0.0588008</v>
      </c>
      <c r="G107">
        <f t="shared" si="47"/>
        <v>0.0594104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0.0591027</v>
      </c>
      <c r="S107">
        <f t="shared" si="51"/>
        <v>0.0597216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0.06756</v>
      </c>
      <c r="H112">
        <f t="shared" ref="H112:H114" si="56">AA11+W11</f>
        <v>4.978717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0.048445</v>
      </c>
      <c r="M112">
        <f>AA25+W25</f>
        <v>67.741214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0.06762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0.04849</v>
      </c>
    </row>
    <row r="113" spans="2:25">
      <c r="C113" s="4"/>
      <c r="D113" s="12"/>
      <c r="E113" t="s">
        <v>47</v>
      </c>
      <c r="F113">
        <f t="shared" si="54"/>
        <v>0.038325</v>
      </c>
      <c r="G113">
        <f t="shared" si="55"/>
        <v>0.06636</v>
      </c>
      <c r="H113">
        <f t="shared" si="56"/>
        <v>79.131363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0.03835</v>
      </c>
      <c r="S113">
        <f t="shared" si="61"/>
        <v>0.06642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0.039225</v>
      </c>
      <c r="G114">
        <f t="shared" si="55"/>
        <v>0.052345</v>
      </c>
      <c r="H114">
        <f t="shared" si="56"/>
        <v>694.986607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0.03925</v>
      </c>
      <c r="S114">
        <f t="shared" si="61"/>
        <v>0.05239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0.06774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0.04858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0.06786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0.04867</v>
      </c>
    </row>
    <row r="119" spans="2:25">
      <c r="C119" s="4"/>
      <c r="D119" s="12"/>
      <c r="E119" t="s">
        <v>47</v>
      </c>
      <c r="F119">
        <f t="shared" si="64"/>
        <v>0.0384</v>
      </c>
      <c r="G119">
        <f t="shared" si="65"/>
        <v>0.06654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0.03845</v>
      </c>
      <c r="S119">
        <f t="shared" si="69"/>
        <v>0.06666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0.0393</v>
      </c>
      <c r="G120">
        <f t="shared" si="65"/>
        <v>0.05248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0.03935</v>
      </c>
      <c r="S120">
        <f t="shared" si="69"/>
        <v>0.05257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0.06762</v>
      </c>
      <c r="H125">
        <f t="shared" ref="H125:H127" si="74">AE11+AA11+W11</f>
        <v>7.32708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0.04848975</v>
      </c>
      <c r="M125">
        <f>AE25+AA25+W25</f>
        <v>96.511611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0.06774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0.048579</v>
      </c>
    </row>
    <row r="126" spans="2:25">
      <c r="B126" s="4"/>
      <c r="C126" s="13"/>
      <c r="D126" s="12"/>
      <c r="E126" t="s">
        <v>47</v>
      </c>
      <c r="F126">
        <f t="shared" si="72"/>
        <v>0.03834975</v>
      </c>
      <c r="G126">
        <f t="shared" si="73"/>
        <v>0.06641975</v>
      </c>
      <c r="H126">
        <f t="shared" si="74"/>
        <v>118.829477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0.038399</v>
      </c>
      <c r="S126">
        <f t="shared" si="79"/>
        <v>0.066539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0.03925</v>
      </c>
      <c r="G127">
        <f t="shared" si="73"/>
        <v>0.05239</v>
      </c>
      <c r="H127">
        <f t="shared" si="74"/>
        <v>1049.472966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0.0393</v>
      </c>
      <c r="S127">
        <f t="shared" si="79"/>
        <v>0.05248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0.06798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0.048756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0.06822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0.048931</v>
      </c>
    </row>
    <row r="132" spans="1:25">
      <c r="B132" s="4"/>
      <c r="C132" s="13"/>
      <c r="D132" s="12"/>
      <c r="E132" t="s">
        <v>47</v>
      </c>
      <c r="F132">
        <f t="shared" si="82"/>
        <v>0.038496</v>
      </c>
      <c r="G132">
        <f t="shared" si="83"/>
        <v>0.066776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0.038591</v>
      </c>
      <c r="S132">
        <f t="shared" si="87"/>
        <v>0.067011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0.0394</v>
      </c>
      <c r="G133">
        <f t="shared" si="83"/>
        <v>0.05266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0.0395</v>
      </c>
      <c r="S133">
        <f t="shared" si="87"/>
        <v>0.05284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0.06768</v>
      </c>
      <c r="H138">
        <f t="shared" ref="H138:H140" si="92">AI11+AE11+AA11+W11</f>
        <v>9.631543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0.048534275</v>
      </c>
      <c r="M138">
        <f>AI25+AE25+AA25+W25</f>
        <v>121.972137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0.06786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0.0486672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0.038374275</v>
      </c>
      <c r="G139">
        <f t="shared" si="91"/>
        <v>0.066479275</v>
      </c>
      <c r="H139">
        <f t="shared" si="92"/>
        <v>157.863794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0.0384472</v>
      </c>
      <c r="S139">
        <f t="shared" si="97"/>
        <v>0.0666572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0.0392750125</v>
      </c>
      <c r="G140">
        <f t="shared" si="91"/>
        <v>0.0524350125</v>
      </c>
      <c r="H140">
        <f t="shared" si="92"/>
        <v>1400.612742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0.0393501</v>
      </c>
      <c r="S140">
        <f t="shared" si="97"/>
        <v>0.0525701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0.06822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0.0489296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0.06858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0.0491884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0.0385896</v>
      </c>
      <c r="G145">
        <f t="shared" si="101"/>
        <v>0.0670096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0.0387284</v>
      </c>
      <c r="S145">
        <f t="shared" si="105"/>
        <v>0.0673584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0.0395008</v>
      </c>
      <c r="G146">
        <f t="shared" si="101"/>
        <v>0.0528408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0.0396527</v>
      </c>
      <c r="S146">
        <f t="shared" si="105"/>
        <v>0.0531127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0.06756</v>
      </c>
      <c r="H151">
        <f t="shared" ref="H151:H153" si="110">I32++E32</f>
        <v>4.677077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0.035035</v>
      </c>
      <c r="M151">
        <f>I46+E46</f>
        <v>53.290259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0.06762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0.03507</v>
      </c>
    </row>
    <row r="152" spans="1:25">
      <c r="C152" s="4"/>
      <c r="D152" s="12"/>
      <c r="E152" t="s">
        <v>47</v>
      </c>
      <c r="F152">
        <f t="shared" si="108"/>
        <v>0.017015</v>
      </c>
      <c r="G152">
        <f t="shared" si="109"/>
        <v>0.063555</v>
      </c>
      <c r="H152">
        <f t="shared" si="110"/>
        <v>74.520961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0.01703</v>
      </c>
      <c r="S152">
        <f t="shared" si="115"/>
        <v>0.06361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0.0193</v>
      </c>
      <c r="G153">
        <f t="shared" si="109"/>
        <v>0.04614</v>
      </c>
      <c r="H153">
        <f t="shared" si="110"/>
        <v>656.476992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0.0193</v>
      </c>
      <c r="S153">
        <f t="shared" si="115"/>
        <v>0.04618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0.06774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0.03514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0.06786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0.03521</v>
      </c>
    </row>
    <row r="158" spans="1:25">
      <c r="C158" s="4"/>
      <c r="D158" s="12"/>
      <c r="E158" t="s">
        <v>47</v>
      </c>
      <c r="F158">
        <f t="shared" si="118"/>
        <v>0.01706</v>
      </c>
      <c r="G158">
        <f t="shared" si="119"/>
        <v>0.06372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0.01709</v>
      </c>
      <c r="S158">
        <f t="shared" si="123"/>
        <v>0.06383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0.0193</v>
      </c>
      <c r="G159">
        <f t="shared" si="119"/>
        <v>0.04626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0.0193</v>
      </c>
      <c r="S159">
        <f t="shared" si="123"/>
        <v>0.04634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0.06762</v>
      </c>
      <c r="H164">
        <f t="shared" ref="H164:H166" si="128">M32+I32+E32</f>
        <v>7.018475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0.03506975</v>
      </c>
      <c r="M164">
        <f>M46+I46+E46</f>
        <v>82.440142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0.06774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0.035139</v>
      </c>
    </row>
    <row r="165" spans="2:25">
      <c r="B165" s="4"/>
      <c r="C165" s="13"/>
      <c r="D165" s="12"/>
      <c r="E165" t="s">
        <v>47</v>
      </c>
      <c r="F165">
        <f t="shared" si="126"/>
        <v>0.01703</v>
      </c>
      <c r="G165">
        <f t="shared" si="127"/>
        <v>0.06360975</v>
      </c>
      <c r="H165">
        <f t="shared" si="128"/>
        <v>111.750134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0.01706</v>
      </c>
      <c r="S165">
        <f t="shared" si="133"/>
        <v>0.063719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0.01930075</v>
      </c>
      <c r="G166">
        <f t="shared" si="127"/>
        <v>0.04618</v>
      </c>
      <c r="H166">
        <f t="shared" si="128"/>
        <v>983.678341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0.019303</v>
      </c>
      <c r="S166">
        <f t="shared" si="133"/>
        <v>0.04626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0.06798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0.035276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0.06822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0.035411</v>
      </c>
    </row>
    <row r="171" spans="2:25">
      <c r="B171" s="4"/>
      <c r="C171" s="13"/>
      <c r="D171" s="12"/>
      <c r="E171" t="s">
        <v>47</v>
      </c>
      <c r="F171">
        <f t="shared" si="136"/>
        <v>0.01712</v>
      </c>
      <c r="G171">
        <f t="shared" si="137"/>
        <v>0.063936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0.01718</v>
      </c>
      <c r="S171">
        <f t="shared" si="141"/>
        <v>0.064151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0.019312</v>
      </c>
      <c r="G172">
        <f t="shared" si="137"/>
        <v>0.04642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0.019327</v>
      </c>
      <c r="S172">
        <f t="shared" si="141"/>
        <v>0.04658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0.06768</v>
      </c>
      <c r="H177">
        <f t="shared" ref="H177:H179" si="146">Q32+M32+I32+E32</f>
        <v>9.604666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0.0351042625</v>
      </c>
      <c r="M177">
        <f>Q46+M46+I46+E46</f>
        <v>108.33712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0.06786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0.0352071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0.0170449875</v>
      </c>
      <c r="G178">
        <f t="shared" si="145"/>
        <v>0.063664275</v>
      </c>
      <c r="H178">
        <f t="shared" si="146"/>
        <v>148.126202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0.0170899</v>
      </c>
      <c r="S178">
        <f t="shared" si="151"/>
        <v>0.0638272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0.0193022125</v>
      </c>
      <c r="G179">
        <f t="shared" si="145"/>
        <v>0.0462200125</v>
      </c>
      <c r="H179">
        <f t="shared" si="146"/>
        <v>1312.094213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0.0193087</v>
      </c>
      <c r="S179">
        <f t="shared" si="151"/>
        <v>0.0463401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0.06822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0.0354088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0.06858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0.0356057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0.0171792</v>
      </c>
      <c r="G184">
        <f t="shared" si="155"/>
        <v>0.0641496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0.0172673</v>
      </c>
      <c r="S184">
        <f t="shared" si="159"/>
        <v>0.0644684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0.0193336</v>
      </c>
      <c r="G185">
        <f t="shared" si="155"/>
        <v>0.0465808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0.0193729</v>
      </c>
      <c r="S185">
        <f t="shared" si="159"/>
        <v>0.0468227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0.06756</v>
      </c>
      <c r="H190">
        <f t="shared" ref="H190:H192" si="164">AA32+W32</f>
        <v>4.836548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0.02132</v>
      </c>
      <c r="M190">
        <f>AA46+W46</f>
        <v>56.098274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0.06762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0.02134</v>
      </c>
    </row>
    <row r="191" spans="1:25">
      <c r="C191" s="4"/>
      <c r="D191" s="12"/>
      <c r="E191" t="s">
        <v>47</v>
      </c>
      <c r="F191">
        <f t="shared" si="162"/>
        <v>0.00721</v>
      </c>
      <c r="G191">
        <f t="shared" si="163"/>
        <v>0.056245</v>
      </c>
      <c r="H191">
        <f t="shared" si="164"/>
        <v>66.449443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0.00722</v>
      </c>
      <c r="S191">
        <f t="shared" si="169"/>
        <v>0.05629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0.03733</v>
      </c>
      <c r="H192">
        <f t="shared" si="164"/>
        <v>609.156501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0.03736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0.06774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0.02138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0.06786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0.02142</v>
      </c>
    </row>
    <row r="197" spans="2:25">
      <c r="C197" s="4"/>
      <c r="D197" s="12"/>
      <c r="E197" t="s">
        <v>47</v>
      </c>
      <c r="F197">
        <f t="shared" si="172"/>
        <v>0.00724</v>
      </c>
      <c r="G197">
        <f t="shared" si="173"/>
        <v>0.05638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0.00726</v>
      </c>
      <c r="S197">
        <f t="shared" si="177"/>
        <v>0.05647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0.03742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0.03748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0.06762</v>
      </c>
      <c r="H203">
        <f t="shared" ref="H203:H205" si="182">AE32+AA32+W32</f>
        <v>7.524633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0.02133975</v>
      </c>
      <c r="M203">
        <f>AE46+AA46+W46</f>
        <v>86.34533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0.06774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0.021379</v>
      </c>
    </row>
    <row r="204" spans="2:25">
      <c r="B204" s="4"/>
      <c r="C204" s="13"/>
      <c r="D204" s="12"/>
      <c r="E204" t="s">
        <v>47</v>
      </c>
      <c r="F204">
        <f t="shared" si="180"/>
        <v>0.00721975</v>
      </c>
      <c r="G204">
        <f t="shared" si="181"/>
        <v>0.05628975</v>
      </c>
      <c r="H204">
        <f t="shared" si="182"/>
        <v>99.762499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0.007239</v>
      </c>
      <c r="S204">
        <f t="shared" si="187"/>
        <v>0.056379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0.00901975</v>
      </c>
      <c r="G205">
        <f t="shared" si="181"/>
        <v>0.03736025</v>
      </c>
      <c r="H205">
        <f t="shared" si="182"/>
        <v>887.350502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0.009039</v>
      </c>
      <c r="S205">
        <f t="shared" si="187"/>
        <v>0.037421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0.06798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0.021456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0.06822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0.021531</v>
      </c>
    </row>
    <row r="210" spans="1:25">
      <c r="B210" s="4"/>
      <c r="C210" s="13"/>
      <c r="D210" s="12"/>
      <c r="E210" t="s">
        <v>47</v>
      </c>
      <c r="F210">
        <f t="shared" si="190"/>
        <v>0.007276</v>
      </c>
      <c r="G210">
        <f t="shared" si="191"/>
        <v>0.056556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0.007311</v>
      </c>
      <c r="S210">
        <f t="shared" si="195"/>
        <v>0.056731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0.009076</v>
      </c>
      <c r="G211">
        <f t="shared" si="191"/>
        <v>0.037544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0.009111</v>
      </c>
      <c r="S211">
        <f t="shared" si="195"/>
        <v>0.037669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0.06768</v>
      </c>
      <c r="H216">
        <f t="shared" ref="H216:H218" si="200">AI32+AE32+AA32+W32</f>
        <v>9.853201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0.021359275</v>
      </c>
      <c r="M216">
        <f>AI46+AE46+AA46+W46</f>
        <v>112.191743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0.06786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0.0214172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0.0072292625</v>
      </c>
      <c r="G217">
        <f t="shared" si="199"/>
        <v>0.0563342875</v>
      </c>
      <c r="H217">
        <f t="shared" si="200"/>
        <v>132.814311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0.0072571</v>
      </c>
      <c r="S217">
        <f t="shared" si="205"/>
        <v>0.0564673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0.009029275</v>
      </c>
      <c r="G218">
        <f t="shared" si="199"/>
        <v>0.0373907375</v>
      </c>
      <c r="H218">
        <f t="shared" si="200"/>
        <v>1161.39559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0.0090572</v>
      </c>
      <c r="S218">
        <f t="shared" si="205"/>
        <v>0.0374829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0.06822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0.0215296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0.06858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0.0216384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0.0073088</v>
      </c>
      <c r="G223">
        <f t="shared" si="209"/>
        <v>0.0567304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0.0073557</v>
      </c>
      <c r="S223">
        <f t="shared" si="213"/>
        <v>0.0569911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0.0091096</v>
      </c>
      <c r="G224">
        <f t="shared" si="209"/>
        <v>0.0376712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0.0091584</v>
      </c>
      <c r="S224">
        <f t="shared" si="213"/>
        <v>0.0378643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0.06756</v>
      </c>
      <c r="H229">
        <f t="shared" ref="H229:H231" si="218">I52+E52</f>
        <v>5.09521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0.008075</v>
      </c>
      <c r="M229">
        <f>I66+E66</f>
        <v>53.538466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0.06762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0.00765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0.036825</v>
      </c>
      <c r="H230">
        <f t="shared" si="218"/>
        <v>55.812678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0.03685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0.0039</v>
      </c>
      <c r="G231">
        <f t="shared" si="217"/>
        <v>0.022125</v>
      </c>
      <c r="H231">
        <f t="shared" si="218"/>
        <v>432.010866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0.0039</v>
      </c>
      <c r="S231">
        <f t="shared" si="223"/>
        <v>0.02215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0.06774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0.0068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0.06786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0.00595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0.0369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0.03695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0.0039</v>
      </c>
      <c r="G237">
        <f t="shared" si="227"/>
        <v>0.0222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0.0039</v>
      </c>
      <c r="S237">
        <f t="shared" si="231"/>
        <v>0.02225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0.06762</v>
      </c>
      <c r="H242">
        <f t="shared" ref="H242:H244" si="236">M52+I52+E52</f>
        <v>7.478211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0.0076935</v>
      </c>
      <c r="M242">
        <f>M66+I66+E66</f>
        <v>84.566807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0.06774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0.006974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0.03684975</v>
      </c>
      <c r="H243">
        <f t="shared" si="236"/>
        <v>83.332808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0.036899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0.00390025</v>
      </c>
      <c r="G244">
        <f t="shared" si="235"/>
        <v>0.02215</v>
      </c>
      <c r="H244">
        <f t="shared" si="236"/>
        <v>648.908622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0.003901</v>
      </c>
      <c r="S244">
        <f t="shared" si="241"/>
        <v>0.0222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0.06798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0.005796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0.06822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0.004966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0.036996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0.037091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0.003904</v>
      </c>
      <c r="G250">
        <f t="shared" si="245"/>
        <v>0.0223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0.003909</v>
      </c>
      <c r="S250">
        <f t="shared" si="249"/>
        <v>0.0224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0.06768</v>
      </c>
      <c r="H255">
        <f t="shared" ref="H255:H257" si="254">Q52+M52+I52+E52</f>
        <v>9.790931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0.0073522375</v>
      </c>
      <c r="M255">
        <f>Q66+M66+I66+E66</f>
        <v>110.043155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0.06786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0.0064459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0.0028149875</v>
      </c>
      <c r="G256">
        <f t="shared" si="253"/>
        <v>0.0368743</v>
      </c>
      <c r="H256">
        <f t="shared" si="254"/>
        <v>110.53368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0.0028299</v>
      </c>
      <c r="S256">
        <f t="shared" si="259"/>
        <v>0.0369474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0.0039007375</v>
      </c>
      <c r="G257">
        <f t="shared" si="253"/>
        <v>0.0221749875</v>
      </c>
      <c r="H257">
        <f t="shared" si="254"/>
        <v>884.001444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0.0039029</v>
      </c>
      <c r="S257">
        <f t="shared" si="259"/>
        <v>0.0222499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0.06822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0.0052792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0.06858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0.0048433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0.0028592</v>
      </c>
      <c r="G262">
        <f t="shared" si="263"/>
        <v>0.0370912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0.0028873</v>
      </c>
      <c r="S262">
        <f t="shared" si="267"/>
        <v>0.0372338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0.0039112</v>
      </c>
      <c r="G263">
        <f t="shared" si="263"/>
        <v>0.0223992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0.0039243</v>
      </c>
      <c r="S263">
        <f t="shared" si="267"/>
        <v>0.0225473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0.0621</v>
      </c>
      <c r="E11">
        <v>1.925616</v>
      </c>
      <c r="F11" t="s">
        <v>31</v>
      </c>
      <c r="G11">
        <v>0.0026</v>
      </c>
      <c r="H11">
        <v>0.0633</v>
      </c>
      <c r="I11">
        <v>1.863238</v>
      </c>
      <c r="J11" t="s">
        <v>31</v>
      </c>
      <c r="K11">
        <v>0.0026</v>
      </c>
      <c r="L11">
        <v>0.0645</v>
      </c>
      <c r="M11">
        <v>1.871131</v>
      </c>
      <c r="N11" t="s">
        <v>31</v>
      </c>
      <c r="O11">
        <v>0.0026</v>
      </c>
      <c r="P11">
        <v>0.0657</v>
      </c>
      <c r="Q11">
        <v>1.883579</v>
      </c>
      <c r="S11" s="4"/>
      <c r="T11" t="s">
        <v>31</v>
      </c>
      <c r="U11">
        <v>0.0013</v>
      </c>
      <c r="V11">
        <v>0.0621</v>
      </c>
      <c r="W11">
        <v>1.846778</v>
      </c>
      <c r="X11" t="s">
        <v>31</v>
      </c>
      <c r="Y11">
        <v>0.0026</v>
      </c>
      <c r="Z11">
        <v>0.0633</v>
      </c>
      <c r="AA11">
        <v>1.852375</v>
      </c>
      <c r="AB11" t="s">
        <v>31</v>
      </c>
      <c r="AC11">
        <v>0.0026</v>
      </c>
      <c r="AD11">
        <v>0.0645</v>
      </c>
      <c r="AE11">
        <v>1.837036</v>
      </c>
      <c r="AF11" t="s">
        <v>31</v>
      </c>
      <c r="AG11">
        <v>0.0026</v>
      </c>
      <c r="AH11">
        <v>0.0657</v>
      </c>
      <c r="AI11">
        <v>1.857018</v>
      </c>
    </row>
    <row r="12" spans="1:35">
      <c r="A12" s="4"/>
      <c r="B12" t="s">
        <v>32</v>
      </c>
      <c r="C12">
        <v>0.057</v>
      </c>
      <c r="D12">
        <v>0.0619</v>
      </c>
      <c r="E12">
        <v>25.668615</v>
      </c>
      <c r="F12" t="s">
        <v>32</v>
      </c>
      <c r="G12">
        <v>0.058</v>
      </c>
      <c r="H12">
        <v>0.0631</v>
      </c>
      <c r="I12">
        <v>25.05719</v>
      </c>
      <c r="J12" t="s">
        <v>32</v>
      </c>
      <c r="K12">
        <v>0.0591</v>
      </c>
      <c r="L12">
        <v>0.0643</v>
      </c>
      <c r="M12">
        <v>24.931054</v>
      </c>
      <c r="N12" t="s">
        <v>32</v>
      </c>
      <c r="O12">
        <v>0.0601</v>
      </c>
      <c r="P12">
        <v>0.0655</v>
      </c>
      <c r="Q12">
        <v>25.097994</v>
      </c>
      <c r="S12" s="4"/>
      <c r="T12" t="s">
        <v>32</v>
      </c>
      <c r="U12">
        <v>0.0374</v>
      </c>
      <c r="V12">
        <v>0.061</v>
      </c>
      <c r="W12">
        <v>24.712814</v>
      </c>
      <c r="X12" t="s">
        <v>32</v>
      </c>
      <c r="Y12">
        <v>0.038</v>
      </c>
      <c r="Z12">
        <v>0.0622</v>
      </c>
      <c r="AA12">
        <v>24.352537</v>
      </c>
      <c r="AB12" t="s">
        <v>32</v>
      </c>
      <c r="AC12">
        <v>0.0385</v>
      </c>
      <c r="AD12">
        <v>0.0633</v>
      </c>
      <c r="AE12">
        <v>24.452882</v>
      </c>
      <c r="AF12" t="s">
        <v>32</v>
      </c>
      <c r="AG12">
        <v>0.039</v>
      </c>
      <c r="AH12">
        <v>0.0645</v>
      </c>
      <c r="AI12">
        <v>24.485252</v>
      </c>
    </row>
    <row r="13" spans="1:35">
      <c r="A13" s="4"/>
      <c r="B13" t="s">
        <v>33</v>
      </c>
      <c r="C13">
        <v>0.0571</v>
      </c>
      <c r="D13">
        <v>0.0576</v>
      </c>
      <c r="E13">
        <v>339.887352</v>
      </c>
      <c r="F13" t="s">
        <v>33</v>
      </c>
      <c r="G13">
        <v>0.0581</v>
      </c>
      <c r="H13">
        <v>0.0587</v>
      </c>
      <c r="I13">
        <v>337.627042</v>
      </c>
      <c r="J13" t="s">
        <v>33</v>
      </c>
      <c r="K13">
        <v>0.0591</v>
      </c>
      <c r="L13">
        <v>0.0597</v>
      </c>
      <c r="M13">
        <v>338.772449</v>
      </c>
      <c r="N13" t="s">
        <v>33</v>
      </c>
      <c r="O13">
        <v>0.0601</v>
      </c>
      <c r="P13">
        <v>0.0608</v>
      </c>
      <c r="Q13">
        <v>338.094314</v>
      </c>
      <c r="S13" s="4"/>
      <c r="T13" t="s">
        <v>33</v>
      </c>
      <c r="U13">
        <v>0.0388</v>
      </c>
      <c r="V13">
        <v>0.0513</v>
      </c>
      <c r="W13">
        <v>321.703316</v>
      </c>
      <c r="X13" t="s">
        <v>33</v>
      </c>
      <c r="Y13">
        <v>0.0394</v>
      </c>
      <c r="Z13">
        <v>0.0522</v>
      </c>
      <c r="AA13">
        <v>321.463111</v>
      </c>
      <c r="AB13" t="s">
        <v>33</v>
      </c>
      <c r="AC13">
        <v>0.04</v>
      </c>
      <c r="AD13">
        <v>0.0531</v>
      </c>
      <c r="AE13">
        <v>319.877144</v>
      </c>
      <c r="AF13" t="s">
        <v>33</v>
      </c>
      <c r="AG13">
        <v>0.0405</v>
      </c>
      <c r="AH13">
        <v>0.054</v>
      </c>
      <c r="AI13">
        <v>322.813444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0.0578</v>
      </c>
      <c r="C25" s="7"/>
      <c r="D25" s="7"/>
      <c r="E25">
        <v>18.64085</v>
      </c>
      <c r="F25">
        <v>0.0586</v>
      </c>
      <c r="G25" s="7"/>
      <c r="H25" s="7"/>
      <c r="I25">
        <v>19.438288</v>
      </c>
      <c r="J25">
        <v>0.0596</v>
      </c>
      <c r="K25" s="7"/>
      <c r="L25" s="7"/>
      <c r="M25">
        <v>19.672282</v>
      </c>
      <c r="N25" s="7">
        <v>0.0608</v>
      </c>
      <c r="O25" s="7"/>
      <c r="P25" s="7"/>
      <c r="Q25">
        <v>20.313773</v>
      </c>
      <c r="S25" s="6"/>
      <c r="T25" s="7">
        <v>0.0475</v>
      </c>
      <c r="U25" s="7"/>
      <c r="V25" s="7"/>
      <c r="W25">
        <v>18.413285</v>
      </c>
      <c r="X25" s="7">
        <v>0.0484</v>
      </c>
      <c r="Z25" s="7"/>
      <c r="AA25">
        <v>18.86426</v>
      </c>
      <c r="AB25" s="7">
        <v>0.0492</v>
      </c>
      <c r="AC25" s="7"/>
      <c r="AD25" s="7"/>
      <c r="AE25">
        <v>18.844104</v>
      </c>
      <c r="AF25" s="7">
        <v>0.0501</v>
      </c>
      <c r="AG25" s="7"/>
      <c r="AH25" s="7"/>
      <c r="AI25">
        <v>21.909899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0.0621</v>
      </c>
      <c r="E32">
        <v>1.854117</v>
      </c>
      <c r="F32" t="s">
        <v>31</v>
      </c>
      <c r="G32">
        <v>0.0026</v>
      </c>
      <c r="H32">
        <v>0.0633</v>
      </c>
      <c r="I32">
        <v>1.858585</v>
      </c>
      <c r="J32" t="s">
        <v>31</v>
      </c>
      <c r="K32">
        <v>0.0026</v>
      </c>
      <c r="L32">
        <v>0.0645</v>
      </c>
      <c r="M32">
        <v>1.840758</v>
      </c>
      <c r="N32" t="s">
        <v>31</v>
      </c>
      <c r="O32">
        <v>0.0026</v>
      </c>
      <c r="P32">
        <v>0.0657</v>
      </c>
      <c r="Q32">
        <v>1.874303</v>
      </c>
      <c r="S32" s="4"/>
      <c r="T32" t="s">
        <v>31</v>
      </c>
      <c r="U32">
        <v>0.0013</v>
      </c>
      <c r="V32">
        <v>0.0621</v>
      </c>
      <c r="W32">
        <v>1.876964</v>
      </c>
      <c r="X32" t="s">
        <v>31</v>
      </c>
      <c r="Y32">
        <v>0.0026</v>
      </c>
      <c r="Z32">
        <v>0.0633</v>
      </c>
      <c r="AA32">
        <v>2.108674</v>
      </c>
      <c r="AB32" t="s">
        <v>31</v>
      </c>
      <c r="AC32">
        <v>0.0026</v>
      </c>
      <c r="AD32">
        <v>0.0645</v>
      </c>
      <c r="AE32">
        <v>1.879479</v>
      </c>
      <c r="AF32" t="s">
        <v>31</v>
      </c>
      <c r="AG32">
        <v>0.0026</v>
      </c>
      <c r="AH32">
        <v>0.0657</v>
      </c>
      <c r="AI32">
        <v>2.132331</v>
      </c>
    </row>
    <row r="33" spans="1:35">
      <c r="A33" s="4"/>
      <c r="B33" t="s">
        <v>32</v>
      </c>
      <c r="C33">
        <v>0.017</v>
      </c>
      <c r="D33">
        <v>0.0584</v>
      </c>
      <c r="E33">
        <v>22.780737</v>
      </c>
      <c r="F33" t="s">
        <v>32</v>
      </c>
      <c r="G33">
        <v>0.0172</v>
      </c>
      <c r="H33">
        <v>0.0595</v>
      </c>
      <c r="I33">
        <v>22.958814</v>
      </c>
      <c r="J33" t="s">
        <v>32</v>
      </c>
      <c r="K33">
        <v>0.0175</v>
      </c>
      <c r="L33">
        <v>0.0605</v>
      </c>
      <c r="M33">
        <v>23.120883</v>
      </c>
      <c r="N33" t="s">
        <v>32</v>
      </c>
      <c r="O33">
        <v>0.0178</v>
      </c>
      <c r="P33">
        <v>0.0617</v>
      </c>
      <c r="Q33">
        <v>22.639057</v>
      </c>
      <c r="S33" s="4"/>
      <c r="T33" t="s">
        <v>32</v>
      </c>
      <c r="U33">
        <v>0.0072</v>
      </c>
      <c r="V33">
        <v>0.0517</v>
      </c>
      <c r="W33">
        <v>20.755592</v>
      </c>
      <c r="X33" t="s">
        <v>32</v>
      </c>
      <c r="Y33">
        <v>0.0073</v>
      </c>
      <c r="Z33">
        <v>0.0526</v>
      </c>
      <c r="AA33">
        <v>21.661258</v>
      </c>
      <c r="AB33" t="s">
        <v>32</v>
      </c>
      <c r="AC33">
        <v>0.0074</v>
      </c>
      <c r="AD33">
        <v>0.0535</v>
      </c>
      <c r="AE33">
        <v>20.401561</v>
      </c>
      <c r="AF33" t="s">
        <v>32</v>
      </c>
      <c r="AG33">
        <v>0.0076</v>
      </c>
      <c r="AH33">
        <v>0.0544</v>
      </c>
      <c r="AI33">
        <v>23.305389</v>
      </c>
    </row>
    <row r="34" spans="1:35">
      <c r="A34" s="4"/>
      <c r="B34" t="s">
        <v>33</v>
      </c>
      <c r="C34">
        <v>0.0189</v>
      </c>
      <c r="D34">
        <v>0.0452</v>
      </c>
      <c r="E34">
        <v>298.072235</v>
      </c>
      <c r="F34" t="s">
        <v>33</v>
      </c>
      <c r="G34">
        <v>0.0192</v>
      </c>
      <c r="H34">
        <v>0.046</v>
      </c>
      <c r="I34">
        <v>300.553493</v>
      </c>
      <c r="J34" t="s">
        <v>33</v>
      </c>
      <c r="K34" s="16">
        <v>0.0195</v>
      </c>
      <c r="L34" s="18">
        <v>0.0468</v>
      </c>
      <c r="M34">
        <v>301.358728</v>
      </c>
      <c r="N34" t="s">
        <v>33</v>
      </c>
      <c r="O34">
        <v>0.0198</v>
      </c>
      <c r="P34">
        <v>0.0477</v>
      </c>
      <c r="Q34">
        <v>305.043296</v>
      </c>
      <c r="S34" s="4"/>
      <c r="T34" t="s">
        <v>33</v>
      </c>
      <c r="U34">
        <v>0.009</v>
      </c>
      <c r="V34">
        <v>0.0365</v>
      </c>
      <c r="W34">
        <v>262.568652</v>
      </c>
      <c r="X34" t="s">
        <v>33</v>
      </c>
      <c r="Y34">
        <v>0.0092</v>
      </c>
      <c r="Z34">
        <v>0.0372</v>
      </c>
      <c r="AA34">
        <v>265.877783</v>
      </c>
      <c r="AB34" t="s">
        <v>33</v>
      </c>
      <c r="AC34">
        <v>0.0093</v>
      </c>
      <c r="AD34">
        <v>0.0379</v>
      </c>
      <c r="AE34">
        <v>263.742074</v>
      </c>
      <c r="AF34" t="s">
        <v>33</v>
      </c>
      <c r="AG34">
        <v>0.0095</v>
      </c>
      <c r="AH34" s="1">
        <v>0.0385</v>
      </c>
      <c r="AI34">
        <v>262.93318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0.0345</v>
      </c>
      <c r="C46" s="7"/>
      <c r="D46" s="7"/>
      <c r="E46">
        <v>18.073463</v>
      </c>
      <c r="F46" s="7">
        <v>0.0352</v>
      </c>
      <c r="G46" s="7"/>
      <c r="H46" s="7"/>
      <c r="I46">
        <v>21.194026</v>
      </c>
      <c r="J46" s="7">
        <v>0.0358</v>
      </c>
      <c r="K46" s="7"/>
      <c r="L46" s="7"/>
      <c r="M46">
        <v>19.456172</v>
      </c>
      <c r="N46" s="7">
        <v>0.0364</v>
      </c>
      <c r="O46" s="7"/>
      <c r="P46" s="7"/>
      <c r="Q46">
        <v>17.950487</v>
      </c>
      <c r="S46" s="6"/>
      <c r="T46" s="7">
        <v>0.021</v>
      </c>
      <c r="U46" s="7"/>
      <c r="V46" s="7"/>
      <c r="W46">
        <v>19.179286</v>
      </c>
      <c r="X46" s="7">
        <v>0.0215</v>
      </c>
      <c r="Y46" s="7"/>
      <c r="Z46" s="7"/>
      <c r="AA46">
        <v>18.734209</v>
      </c>
      <c r="AB46" s="7">
        <v>0.0218</v>
      </c>
      <c r="AC46" s="7"/>
      <c r="AD46" s="7"/>
      <c r="AE46">
        <v>20.407622</v>
      </c>
      <c r="AF46" s="7">
        <v>0.0223</v>
      </c>
      <c r="AG46" s="7"/>
      <c r="AH46" s="7"/>
      <c r="AI46">
        <v>25.242133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0.0621</v>
      </c>
      <c r="E52">
        <v>1.886959</v>
      </c>
      <c r="F52" t="s">
        <v>31</v>
      </c>
      <c r="G52">
        <v>0.0026</v>
      </c>
      <c r="H52">
        <v>0.0633</v>
      </c>
      <c r="I52">
        <v>2.171867</v>
      </c>
      <c r="J52" t="s">
        <v>31</v>
      </c>
      <c r="K52">
        <v>0.0026</v>
      </c>
      <c r="L52">
        <v>0.0645</v>
      </c>
      <c r="M52">
        <v>1.853384</v>
      </c>
      <c r="N52" t="s">
        <v>31</v>
      </c>
      <c r="O52">
        <v>0.0026</v>
      </c>
      <c r="P52">
        <v>0.0657</v>
      </c>
      <c r="Q52">
        <v>2.067794</v>
      </c>
    </row>
    <row r="53" spans="1:17">
      <c r="A53" s="4"/>
      <c r="B53" t="s">
        <v>32</v>
      </c>
      <c r="C53">
        <v>0.0028</v>
      </c>
      <c r="D53">
        <v>0.0339</v>
      </c>
      <c r="E53">
        <v>17.399928</v>
      </c>
      <c r="F53" t="s">
        <v>32</v>
      </c>
      <c r="G53">
        <v>0.0029</v>
      </c>
      <c r="H53">
        <v>0.0344</v>
      </c>
      <c r="I53">
        <v>17.54572</v>
      </c>
      <c r="J53" t="s">
        <v>32</v>
      </c>
      <c r="K53">
        <v>0.003</v>
      </c>
      <c r="L53">
        <v>0.0348</v>
      </c>
      <c r="M53">
        <v>17.244183</v>
      </c>
      <c r="N53" t="s">
        <v>32</v>
      </c>
      <c r="O53">
        <v>0.003</v>
      </c>
      <c r="P53">
        <v>0.0355</v>
      </c>
      <c r="Q53">
        <v>17.46403</v>
      </c>
    </row>
    <row r="54" spans="1:17">
      <c r="A54" s="4"/>
      <c r="B54" t="s">
        <v>33</v>
      </c>
      <c r="C54">
        <v>0.0038</v>
      </c>
      <c r="D54">
        <v>0.0217</v>
      </c>
      <c r="E54">
        <v>204.454751</v>
      </c>
      <c r="F54" t="s">
        <v>33</v>
      </c>
      <c r="G54">
        <v>0.0039</v>
      </c>
      <c r="H54">
        <v>0.0222</v>
      </c>
      <c r="I54">
        <v>205.142078</v>
      </c>
      <c r="J54" t="s">
        <v>33</v>
      </c>
      <c r="K54">
        <v>0.004</v>
      </c>
      <c r="L54">
        <v>0.0227</v>
      </c>
      <c r="M54">
        <v>196.579635</v>
      </c>
      <c r="N54" t="s">
        <v>33</v>
      </c>
      <c r="O54">
        <v>0.0041</v>
      </c>
      <c r="P54">
        <v>0.0231</v>
      </c>
      <c r="Q54">
        <v>196.946283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0.0084</v>
      </c>
      <c r="C66" s="7"/>
      <c r="D66" s="7"/>
      <c r="E66">
        <v>18.72641</v>
      </c>
      <c r="F66" s="7">
        <v>0.0086</v>
      </c>
      <c r="G66" s="7"/>
      <c r="H66" s="7"/>
      <c r="I66">
        <v>17.647815</v>
      </c>
      <c r="J66" s="7">
        <v>0.0088</v>
      </c>
      <c r="K66" s="7"/>
      <c r="L66" s="7"/>
      <c r="M66">
        <v>19.604379</v>
      </c>
      <c r="N66" s="7">
        <v>0.009</v>
      </c>
      <c r="O66" s="7"/>
      <c r="P66" s="7"/>
      <c r="Q66">
        <v>22.875475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0.06216</v>
      </c>
      <c r="H73">
        <f t="shared" ref="H73:H75" si="2">E11+I11</f>
        <v>3.788854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0.05784</v>
      </c>
      <c r="M73">
        <f>I25+E25</f>
        <v>38.079138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0.06222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0.05788</v>
      </c>
    </row>
    <row r="74" spans="1:27">
      <c r="C74" s="4"/>
      <c r="D74" s="12"/>
      <c r="E74" t="s">
        <v>47</v>
      </c>
      <c r="F74">
        <f t="shared" si="0"/>
        <v>0.05705</v>
      </c>
      <c r="G74">
        <f t="shared" si="1"/>
        <v>0.06196</v>
      </c>
      <c r="H74">
        <f t="shared" si="2"/>
        <v>50.725805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0.0571</v>
      </c>
      <c r="S74">
        <f t="shared" si="7"/>
        <v>0.06202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0.05715</v>
      </c>
      <c r="G75">
        <f t="shared" si="1"/>
        <v>0.057655</v>
      </c>
      <c r="H75">
        <f t="shared" si="2"/>
        <v>677.514394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0.0572</v>
      </c>
      <c r="S75">
        <f t="shared" si="7"/>
        <v>0.05771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0.06234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0.05796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0.06246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0.05804</v>
      </c>
    </row>
    <row r="80" spans="1:27">
      <c r="C80" s="4"/>
      <c r="D80" s="12"/>
      <c r="E80" t="s">
        <v>47</v>
      </c>
      <c r="F80">
        <f t="shared" si="10"/>
        <v>0.0572</v>
      </c>
      <c r="G80">
        <f t="shared" si="11"/>
        <v>0.06214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0.0573</v>
      </c>
      <c r="S80">
        <f t="shared" si="15"/>
        <v>0.06226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0.0573</v>
      </c>
      <c r="G81">
        <f t="shared" si="11"/>
        <v>0.05782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0.0574</v>
      </c>
      <c r="S81">
        <f t="shared" si="15"/>
        <v>0.05793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0.06222</v>
      </c>
      <c r="H86">
        <f t="shared" ref="H86:H88" si="20">M11+I11+E11</f>
        <v>5.659985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0.0578805</v>
      </c>
      <c r="M86">
        <f>M25+I25+E25</f>
        <v>57.75142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0.06234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0.057962</v>
      </c>
    </row>
    <row r="87" spans="2:25">
      <c r="B87" s="4"/>
      <c r="C87" s="13"/>
      <c r="D87" s="12"/>
      <c r="E87" t="s">
        <v>47</v>
      </c>
      <c r="F87">
        <f t="shared" si="18"/>
        <v>0.05710025</v>
      </c>
      <c r="G87">
        <f t="shared" si="19"/>
        <v>0.06202</v>
      </c>
      <c r="H87">
        <f t="shared" si="20"/>
        <v>75.656859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0.057201</v>
      </c>
      <c r="S87">
        <f t="shared" si="25"/>
        <v>0.06214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0.0572</v>
      </c>
      <c r="G88">
        <f t="shared" si="19"/>
        <v>0.05770975</v>
      </c>
      <c r="H88">
        <f t="shared" si="20"/>
        <v>1016.286843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0.0573</v>
      </c>
      <c r="S88">
        <f t="shared" si="25"/>
        <v>0.057819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0.06258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0.058128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0.06282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0.058298</v>
      </c>
    </row>
    <row r="93" spans="2:25">
      <c r="B93" s="4"/>
      <c r="C93" s="13"/>
      <c r="D93" s="12"/>
      <c r="E93" t="s">
        <v>47</v>
      </c>
      <c r="F93">
        <f t="shared" si="28"/>
        <v>0.057404</v>
      </c>
      <c r="G93">
        <f t="shared" si="29"/>
        <v>0.06238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0.057609</v>
      </c>
      <c r="S93">
        <f t="shared" si="33"/>
        <v>0.06262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0.0575</v>
      </c>
      <c r="G94">
        <f t="shared" si="29"/>
        <v>0.058036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0.0577</v>
      </c>
      <c r="S94">
        <f t="shared" si="33"/>
        <v>0.058251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0.06228</v>
      </c>
      <c r="H99">
        <f t="shared" ref="H99:H101" si="38">Q11+M11+I11+E11</f>
        <v>7.543564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0.0579215</v>
      </c>
      <c r="M99">
        <f>Q25+M25+I25+E25</f>
        <v>78.065193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0.06246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0.058046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0.057150725</v>
      </c>
      <c r="G100">
        <f t="shared" si="37"/>
        <v>0.06208</v>
      </c>
      <c r="H100">
        <f t="shared" si="38"/>
        <v>100.754853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0.0573028</v>
      </c>
      <c r="S100">
        <f t="shared" si="43"/>
        <v>0.06226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0.05725</v>
      </c>
      <c r="G101">
        <f t="shared" si="37"/>
        <v>0.057764275</v>
      </c>
      <c r="H101">
        <f t="shared" si="38"/>
        <v>1354.381157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0.0574</v>
      </c>
      <c r="S101">
        <f t="shared" si="43"/>
        <v>0.0579272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0.06282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0.058304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0.06318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0.058574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0.0576104</v>
      </c>
      <c r="G106">
        <f t="shared" si="47"/>
        <v>0.06262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0.0579216</v>
      </c>
      <c r="S106">
        <f t="shared" si="51"/>
        <v>0.06298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0.0577</v>
      </c>
      <c r="G107">
        <f t="shared" si="47"/>
        <v>0.0582496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0.058</v>
      </c>
      <c r="S107">
        <f t="shared" si="51"/>
        <v>0.0585684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0.06216</v>
      </c>
      <c r="H112">
        <f t="shared" ref="H112:H114" si="56">AA11+W11</f>
        <v>3.699153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0.047545</v>
      </c>
      <c r="M112">
        <f>AA25+W25</f>
        <v>37.277545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0.06222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0.04759</v>
      </c>
    </row>
    <row r="113" spans="2:25">
      <c r="C113" s="4"/>
      <c r="D113" s="12"/>
      <c r="E113" t="s">
        <v>47</v>
      </c>
      <c r="F113">
        <f t="shared" si="54"/>
        <v>0.03743</v>
      </c>
      <c r="G113">
        <f t="shared" si="55"/>
        <v>0.06106</v>
      </c>
      <c r="H113">
        <f t="shared" si="56"/>
        <v>49.065351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0.03746</v>
      </c>
      <c r="S113">
        <f t="shared" si="61"/>
        <v>0.06112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0.03883</v>
      </c>
      <c r="G114">
        <f t="shared" si="55"/>
        <v>0.051345</v>
      </c>
      <c r="H114">
        <f t="shared" si="56"/>
        <v>643.166427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0.03886</v>
      </c>
      <c r="S114">
        <f t="shared" si="61"/>
        <v>0.05139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0.06234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0.04768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0.06246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0.04777</v>
      </c>
    </row>
    <row r="119" spans="2:25">
      <c r="C119" s="4"/>
      <c r="D119" s="12"/>
      <c r="E119" t="s">
        <v>47</v>
      </c>
      <c r="F119">
        <f t="shared" si="64"/>
        <v>0.03752</v>
      </c>
      <c r="G119">
        <f t="shared" si="65"/>
        <v>0.06124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0.03758</v>
      </c>
      <c r="S119">
        <f t="shared" si="69"/>
        <v>0.06136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0.03892</v>
      </c>
      <c r="G120">
        <f t="shared" si="65"/>
        <v>0.05148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0.03898</v>
      </c>
      <c r="S120">
        <f t="shared" si="69"/>
        <v>0.05157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0.06222</v>
      </c>
      <c r="H125">
        <f t="shared" ref="H125:H127" si="74">AE11+AA11+W11</f>
        <v>5.536189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0.04758975</v>
      </c>
      <c r="M125">
        <f>AE25+AA25+W25</f>
        <v>56.121649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0.06234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0.047679</v>
      </c>
    </row>
    <row r="126" spans="2:25">
      <c r="B126" s="4"/>
      <c r="C126" s="13"/>
      <c r="D126" s="12"/>
      <c r="E126" t="s">
        <v>47</v>
      </c>
      <c r="F126">
        <f t="shared" si="72"/>
        <v>0.03745975</v>
      </c>
      <c r="G126">
        <f t="shared" si="73"/>
        <v>0.06111975</v>
      </c>
      <c r="H126">
        <f t="shared" si="74"/>
        <v>73.518233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0.037519</v>
      </c>
      <c r="S126">
        <f t="shared" si="79"/>
        <v>0.061239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0.03886</v>
      </c>
      <c r="G127">
        <f t="shared" si="73"/>
        <v>0.05139</v>
      </c>
      <c r="H127">
        <f t="shared" si="74"/>
        <v>963.043571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0.03892</v>
      </c>
      <c r="S127">
        <f t="shared" si="79"/>
        <v>0.05148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0.06258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0.047856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0.06282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0.048031</v>
      </c>
    </row>
    <row r="132" spans="1:25">
      <c r="B132" s="4"/>
      <c r="C132" s="13"/>
      <c r="D132" s="12"/>
      <c r="E132" t="s">
        <v>47</v>
      </c>
      <c r="F132">
        <f t="shared" si="82"/>
        <v>0.037636</v>
      </c>
      <c r="G132">
        <f t="shared" si="83"/>
        <v>0.061476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0.037751</v>
      </c>
      <c r="S132">
        <f t="shared" si="87"/>
        <v>0.061711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0.03904</v>
      </c>
      <c r="G133">
        <f t="shared" si="83"/>
        <v>0.05166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0.03916</v>
      </c>
      <c r="S133">
        <f t="shared" si="87"/>
        <v>0.05184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0.06228</v>
      </c>
      <c r="H138">
        <f t="shared" ref="H138:H140" si="92">AI11+AE11+AA11+W11</f>
        <v>7.393207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0.047634275</v>
      </c>
      <c r="M138">
        <f>AI25+AE25+AA25+W25</f>
        <v>78.031548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0.06246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0.0477672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0.0374892625</v>
      </c>
      <c r="G139">
        <f t="shared" si="91"/>
        <v>0.061179275</v>
      </c>
      <c r="H139">
        <f t="shared" si="92"/>
        <v>98.003485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0.0375771</v>
      </c>
      <c r="S139">
        <f t="shared" si="97"/>
        <v>0.0613572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0.0388899875</v>
      </c>
      <c r="G140">
        <f t="shared" si="91"/>
        <v>0.051435</v>
      </c>
      <c r="H140">
        <f t="shared" si="92"/>
        <v>1285.857015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0.0389799</v>
      </c>
      <c r="S140">
        <f t="shared" si="97"/>
        <v>0.05157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0.06282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0.0480296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0.06318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0.0482884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0.0377488</v>
      </c>
      <c r="G145">
        <f t="shared" si="101"/>
        <v>0.0617096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0.0379157</v>
      </c>
      <c r="S145">
        <f t="shared" si="105"/>
        <v>0.0620584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0.0391592</v>
      </c>
      <c r="G146">
        <f t="shared" si="101"/>
        <v>0.05184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0.0393373</v>
      </c>
      <c r="S146">
        <f t="shared" si="105"/>
        <v>0.05211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0.06216</v>
      </c>
      <c r="H151">
        <f t="shared" ref="H151:H153" si="110">I32++E32</f>
        <v>3.712702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0.034535</v>
      </c>
      <c r="M151">
        <f>I46+E46</f>
        <v>39.267489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0.06222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0.03457</v>
      </c>
    </row>
    <row r="152" spans="1:25">
      <c r="C152" s="4"/>
      <c r="D152" s="12"/>
      <c r="E152" t="s">
        <v>47</v>
      </c>
      <c r="F152">
        <f t="shared" si="108"/>
        <v>0.01701</v>
      </c>
      <c r="G152">
        <f t="shared" si="109"/>
        <v>0.058455</v>
      </c>
      <c r="H152">
        <f t="shared" si="110"/>
        <v>45.739551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0.01702</v>
      </c>
      <c r="S152">
        <f t="shared" si="115"/>
        <v>0.05851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0.018915</v>
      </c>
      <c r="G153">
        <f t="shared" si="109"/>
        <v>0.04524</v>
      </c>
      <c r="H153">
        <f t="shared" si="110"/>
        <v>598.625728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0.01893</v>
      </c>
      <c r="S153">
        <f t="shared" si="115"/>
        <v>0.04528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0.06234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0.03464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0.06246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0.03471</v>
      </c>
    </row>
    <row r="158" spans="1:25">
      <c r="C158" s="4"/>
      <c r="D158" s="12"/>
      <c r="E158" t="s">
        <v>47</v>
      </c>
      <c r="F158">
        <f t="shared" si="118"/>
        <v>0.01704</v>
      </c>
      <c r="G158">
        <f t="shared" si="119"/>
        <v>0.05862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0.01706</v>
      </c>
      <c r="S158">
        <f t="shared" si="123"/>
        <v>0.05873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0.01896</v>
      </c>
      <c r="G159">
        <f t="shared" si="119"/>
        <v>0.04536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0.01899</v>
      </c>
      <c r="S159">
        <f t="shared" si="123"/>
        <v>0.04544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0.06222</v>
      </c>
      <c r="H164">
        <f t="shared" ref="H164:H166" si="128">M32+I32+E32</f>
        <v>5.55346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0.03456975</v>
      </c>
      <c r="M164">
        <f>M46+I46+E46</f>
        <v>58.723661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0.06234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0.034639</v>
      </c>
    </row>
    <row r="165" spans="2:25">
      <c r="B165" s="4"/>
      <c r="C165" s="13"/>
      <c r="D165" s="12"/>
      <c r="E165" t="s">
        <v>47</v>
      </c>
      <c r="F165">
        <f t="shared" si="126"/>
        <v>0.01702025</v>
      </c>
      <c r="G165">
        <f t="shared" si="127"/>
        <v>0.05850975</v>
      </c>
      <c r="H165">
        <f t="shared" si="128"/>
        <v>68.860434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0.017041</v>
      </c>
      <c r="S165">
        <f t="shared" si="133"/>
        <v>0.058619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0.01893</v>
      </c>
      <c r="G166">
        <f t="shared" si="127"/>
        <v>0.04528</v>
      </c>
      <c r="H166">
        <f t="shared" si="128"/>
        <v>899.984456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0.01896</v>
      </c>
      <c r="S166">
        <f t="shared" si="133"/>
        <v>0.04536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0.06258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0.034776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0.06282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0.034911</v>
      </c>
    </row>
    <row r="171" spans="2:25">
      <c r="B171" s="4"/>
      <c r="C171" s="13"/>
      <c r="D171" s="12"/>
      <c r="E171" t="s">
        <v>47</v>
      </c>
      <c r="F171">
        <f t="shared" si="136"/>
        <v>0.017084</v>
      </c>
      <c r="G171">
        <f t="shared" si="137"/>
        <v>0.058836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0.017129</v>
      </c>
      <c r="S171">
        <f t="shared" si="141"/>
        <v>0.059051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0.01902</v>
      </c>
      <c r="G172">
        <f t="shared" si="137"/>
        <v>0.04552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0.01908</v>
      </c>
      <c r="S172">
        <f t="shared" si="141"/>
        <v>0.04568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0.06228</v>
      </c>
      <c r="H177">
        <f t="shared" ref="H177:H179" si="146">Q32+M32+I32+E32</f>
        <v>7.427763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0.0346042625</v>
      </c>
      <c r="M177">
        <f>Q46+M46+I46+E46</f>
        <v>76.674148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0.06246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0.0347071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0.0170307375</v>
      </c>
      <c r="G178">
        <f t="shared" si="145"/>
        <v>0.0585642875</v>
      </c>
      <c r="H178">
        <f t="shared" si="146"/>
        <v>91.499491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0.0170629</v>
      </c>
      <c r="S178">
        <f t="shared" si="151"/>
        <v>0.0587273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0.018945</v>
      </c>
      <c r="G179">
        <f t="shared" si="145"/>
        <v>0.0453200125</v>
      </c>
      <c r="H179">
        <f t="shared" si="146"/>
        <v>1205.027752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0.01899</v>
      </c>
      <c r="S179">
        <f t="shared" si="151"/>
        <v>0.0454401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0.06282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0.0349088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0.06318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0.0351057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0.0171312</v>
      </c>
      <c r="G184">
        <f t="shared" si="155"/>
        <v>0.0590504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0.0172043</v>
      </c>
      <c r="S184">
        <f t="shared" si="159"/>
        <v>0.0593711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0.01908</v>
      </c>
      <c r="G185">
        <f t="shared" si="155"/>
        <v>0.0456808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0.01917</v>
      </c>
      <c r="S185">
        <f t="shared" si="159"/>
        <v>0.0459227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0.06216</v>
      </c>
      <c r="H190">
        <f t="shared" ref="H190:H192" si="164">AA32+W32</f>
        <v>3.985638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0.021025</v>
      </c>
      <c r="M190">
        <f>AA46+W46</f>
        <v>37.913495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0.06222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0.02105</v>
      </c>
    </row>
    <row r="191" spans="1:25">
      <c r="C191" s="4"/>
      <c r="D191" s="12"/>
      <c r="E191" t="s">
        <v>47</v>
      </c>
      <c r="F191">
        <f t="shared" si="162"/>
        <v>0.007205</v>
      </c>
      <c r="G191">
        <f t="shared" si="163"/>
        <v>0.051745</v>
      </c>
      <c r="H191">
        <f t="shared" si="164"/>
        <v>42.41685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0.00721</v>
      </c>
      <c r="S191">
        <f t="shared" si="169"/>
        <v>0.05179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0.036535</v>
      </c>
      <c r="H192">
        <f t="shared" si="164"/>
        <v>528.446435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0.03657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0.06234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0.0211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0.06246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0.02115</v>
      </c>
    </row>
    <row r="197" spans="2:25">
      <c r="C197" s="4"/>
      <c r="D197" s="12"/>
      <c r="E197" t="s">
        <v>47</v>
      </c>
      <c r="F197">
        <f t="shared" si="172"/>
        <v>0.00722</v>
      </c>
      <c r="G197">
        <f t="shared" si="173"/>
        <v>0.05188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0.00723</v>
      </c>
      <c r="S197">
        <f t="shared" si="177"/>
        <v>0.05197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0.03664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0.03671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0.06222</v>
      </c>
      <c r="H203">
        <f t="shared" ref="H203:H205" si="182">AE32+AA32+W32</f>
        <v>5.865117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0.0210495</v>
      </c>
      <c r="M203">
        <f>AE46+AA46+W46</f>
        <v>58.321117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0.06234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0.021098</v>
      </c>
    </row>
    <row r="204" spans="2:25">
      <c r="B204" s="4"/>
      <c r="C204" s="13"/>
      <c r="D204" s="12"/>
      <c r="E204" t="s">
        <v>47</v>
      </c>
      <c r="F204">
        <f t="shared" si="180"/>
        <v>0.00721</v>
      </c>
      <c r="G204">
        <f t="shared" si="181"/>
        <v>0.05179</v>
      </c>
      <c r="H204">
        <f t="shared" si="182"/>
        <v>62.818411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0.00722</v>
      </c>
      <c r="S204">
        <f t="shared" si="186"/>
        <v>0.05188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0.00901975</v>
      </c>
      <c r="G205">
        <f t="shared" si="181"/>
        <v>0.03657</v>
      </c>
      <c r="H205">
        <f t="shared" si="182"/>
        <v>792.188509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0.009039</v>
      </c>
      <c r="S205">
        <f t="shared" si="186"/>
        <v>0.03664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0.06258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0.021192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0.06282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0.021282</v>
      </c>
    </row>
    <row r="210" spans="1:25">
      <c r="B210" s="4"/>
      <c r="C210" s="13"/>
      <c r="D210" s="12"/>
      <c r="E210" t="s">
        <v>47</v>
      </c>
      <c r="F210">
        <f t="shared" si="189"/>
        <v>0.00724</v>
      </c>
      <c r="G210">
        <f t="shared" si="190"/>
        <v>0.05206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0.00726</v>
      </c>
      <c r="S210">
        <f t="shared" si="194"/>
        <v>0.05224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0.009076</v>
      </c>
      <c r="G211">
        <f t="shared" si="190"/>
        <v>0.03678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0.009111</v>
      </c>
      <c r="S211">
        <f t="shared" si="194"/>
        <v>0.03692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0.06228</v>
      </c>
      <c r="H216">
        <f t="shared" ref="H216:H218" si="199">AI32+AE32+AA32+W32</f>
        <v>7.997448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0.02107355</v>
      </c>
      <c r="M216">
        <f>AI46+AE46+AA46+W46</f>
        <v>83.56325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0.06246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0.0211444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0.0072150125</v>
      </c>
      <c r="G217">
        <f t="shared" si="198"/>
        <v>0.051835</v>
      </c>
      <c r="H217">
        <f t="shared" si="199"/>
        <v>86.1238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0.0072301</v>
      </c>
      <c r="S217">
        <f t="shared" si="204"/>
        <v>0.05197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0.009029275</v>
      </c>
      <c r="G218">
        <f t="shared" si="198"/>
        <v>0.0366049875</v>
      </c>
      <c r="H218">
        <f t="shared" si="199"/>
        <v>1055.121689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0.0090572</v>
      </c>
      <c r="S218">
        <f t="shared" si="204"/>
        <v>0.0367099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0.06282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0.0212792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0.06318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0.0214068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0.0072608</v>
      </c>
      <c r="G223">
        <f t="shared" si="208"/>
        <v>0.05224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0.0072927</v>
      </c>
      <c r="S223">
        <f t="shared" si="212"/>
        <v>0.05251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0.0091096</v>
      </c>
      <c r="G224">
        <f t="shared" si="208"/>
        <v>0.0369192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0.0091584</v>
      </c>
      <c r="S224">
        <f t="shared" si="212"/>
        <v>0.0371273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0.06216</v>
      </c>
      <c r="H229">
        <f t="shared" ref="H229:H231" si="217">I52+E52</f>
        <v>4.058826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0.00798</v>
      </c>
      <c r="M229">
        <f>I66+E66</f>
        <v>36.374225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0.06222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0.00756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0.033925</v>
      </c>
      <c r="H230">
        <f t="shared" si="217"/>
        <v>34.945648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0.03395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0.021725</v>
      </c>
      <c r="H231">
        <f t="shared" si="217"/>
        <v>409.596829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0.02175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0.06234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0.00672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0.06246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0.00588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0.034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0.03405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0.0218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0.02185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0.06222</v>
      </c>
      <c r="H242">
        <f t="shared" ref="H242:H244" si="235">M52+I52+E52</f>
        <v>5.91221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0.007603</v>
      </c>
      <c r="M242">
        <f>M66+I66+E66</f>
        <v>55.978604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0.06234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0.006892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0.03394975</v>
      </c>
      <c r="H243">
        <f t="shared" si="235"/>
        <v>52.189831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0.033999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0.02175</v>
      </c>
      <c r="H244">
        <f t="shared" si="235"/>
        <v>606.176464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0.0218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0.06258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0.005728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0.06282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0.004908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0.034096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0.034191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0.0219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0.022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0.06228</v>
      </c>
      <c r="H255">
        <f t="shared" ref="H255:H257" si="253">Q52+M52+I52+E52</f>
        <v>7.980004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0.007265775</v>
      </c>
      <c r="M255">
        <f>Q66+M66+I66+E66</f>
        <v>78.854079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0.06246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0.0063702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0.0339743</v>
      </c>
      <c r="H256">
        <f t="shared" si="253"/>
        <v>69.653861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0.0340474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0.0217749875</v>
      </c>
      <c r="H257">
        <f t="shared" si="253"/>
        <v>803.122747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0.0218499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0.06282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0.0052176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0.06318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0.0047874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0.0341912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0.0343338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0.0219992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0.0221473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0.0594</v>
      </c>
      <c r="E11">
        <v>1.961072</v>
      </c>
      <c r="F11" t="s">
        <v>31</v>
      </c>
      <c r="G11">
        <v>0.0026</v>
      </c>
      <c r="H11">
        <v>0.0606</v>
      </c>
      <c r="I11">
        <v>1.697685</v>
      </c>
      <c r="J11" t="s">
        <v>31</v>
      </c>
      <c r="K11">
        <v>0.0026</v>
      </c>
      <c r="L11">
        <v>0.0618</v>
      </c>
      <c r="M11">
        <v>1.696605</v>
      </c>
      <c r="N11" t="s">
        <v>31</v>
      </c>
      <c r="O11">
        <v>0.0026</v>
      </c>
      <c r="P11">
        <v>0.063</v>
      </c>
      <c r="Q11">
        <v>1.675882</v>
      </c>
      <c r="S11" s="4"/>
      <c r="T11" t="s">
        <v>31</v>
      </c>
      <c r="U11">
        <v>0.0013</v>
      </c>
      <c r="V11">
        <v>0.0594</v>
      </c>
      <c r="W11">
        <v>1.736703</v>
      </c>
      <c r="X11" t="s">
        <v>31</v>
      </c>
      <c r="Y11">
        <v>0.0026</v>
      </c>
      <c r="Z11">
        <v>0.0606</v>
      </c>
      <c r="AA11">
        <v>1.686012</v>
      </c>
      <c r="AB11" t="s">
        <v>31</v>
      </c>
      <c r="AC11">
        <v>0.0026</v>
      </c>
      <c r="AD11">
        <v>0.0618</v>
      </c>
      <c r="AE11">
        <v>1.650802</v>
      </c>
      <c r="AF11" t="s">
        <v>31</v>
      </c>
      <c r="AG11">
        <v>0.0026</v>
      </c>
      <c r="AH11">
        <v>0.063</v>
      </c>
      <c r="AI11">
        <v>1.688193</v>
      </c>
    </row>
    <row r="12" spans="1:35">
      <c r="A12" s="4"/>
      <c r="B12" t="s">
        <v>32</v>
      </c>
      <c r="C12">
        <v>0.0548</v>
      </c>
      <c r="D12">
        <v>0.0592</v>
      </c>
      <c r="E12">
        <v>19.847902</v>
      </c>
      <c r="F12" t="s">
        <v>32</v>
      </c>
      <c r="G12">
        <v>0.0558</v>
      </c>
      <c r="H12">
        <v>0.0604</v>
      </c>
      <c r="I12">
        <v>19.472328</v>
      </c>
      <c r="J12" t="s">
        <v>32</v>
      </c>
      <c r="K12">
        <v>0.0568</v>
      </c>
      <c r="L12">
        <v>0.0616</v>
      </c>
      <c r="M12">
        <v>19.550366</v>
      </c>
      <c r="N12" t="s">
        <v>32</v>
      </c>
      <c r="O12">
        <v>0.0579</v>
      </c>
      <c r="P12">
        <v>0.0628</v>
      </c>
      <c r="Q12">
        <v>19.244746</v>
      </c>
      <c r="S12" s="4"/>
      <c r="T12" t="s">
        <v>32</v>
      </c>
      <c r="U12">
        <v>0.0369</v>
      </c>
      <c r="V12">
        <v>0.0584</v>
      </c>
      <c r="W12">
        <v>19.047462</v>
      </c>
      <c r="X12" t="s">
        <v>32</v>
      </c>
      <c r="Y12">
        <v>0.0374</v>
      </c>
      <c r="Z12">
        <v>0.0595</v>
      </c>
      <c r="AA12">
        <v>18.979791</v>
      </c>
      <c r="AB12" t="s">
        <v>32</v>
      </c>
      <c r="AC12">
        <v>0.038</v>
      </c>
      <c r="AD12">
        <v>0.0607</v>
      </c>
      <c r="AE12">
        <v>18.816647</v>
      </c>
      <c r="AF12" t="s">
        <v>32</v>
      </c>
      <c r="AG12">
        <v>0.0385</v>
      </c>
      <c r="AH12">
        <v>0.0619</v>
      </c>
      <c r="AI12">
        <v>18.756639</v>
      </c>
    </row>
    <row r="13" spans="1:35">
      <c r="A13" s="4"/>
      <c r="B13" t="s">
        <v>33</v>
      </c>
      <c r="C13">
        <v>0.0548</v>
      </c>
      <c r="D13">
        <v>0.0553</v>
      </c>
      <c r="E13">
        <v>251.241343</v>
      </c>
      <c r="F13" t="s">
        <v>33</v>
      </c>
      <c r="G13">
        <v>0.0558</v>
      </c>
      <c r="H13">
        <v>0.0563</v>
      </c>
      <c r="I13">
        <v>246.347081</v>
      </c>
      <c r="J13" t="s">
        <v>33</v>
      </c>
      <c r="K13">
        <v>0.0569</v>
      </c>
      <c r="L13">
        <v>0.0574</v>
      </c>
      <c r="M13">
        <v>248.943854</v>
      </c>
      <c r="N13" t="s">
        <v>33</v>
      </c>
      <c r="O13">
        <v>0.0579</v>
      </c>
      <c r="P13">
        <v>0.0584</v>
      </c>
      <c r="Q13">
        <v>247.684074</v>
      </c>
      <c r="S13" s="4"/>
      <c r="T13" t="s">
        <v>33</v>
      </c>
      <c r="U13">
        <v>0.0381</v>
      </c>
      <c r="V13">
        <v>0.0492</v>
      </c>
      <c r="W13">
        <v>242.26175</v>
      </c>
      <c r="X13" t="s">
        <v>33</v>
      </c>
      <c r="Y13">
        <v>0.0387</v>
      </c>
      <c r="Z13">
        <v>0.0502</v>
      </c>
      <c r="AA13">
        <v>242.521716</v>
      </c>
      <c r="AB13" t="s">
        <v>33</v>
      </c>
      <c r="AC13">
        <v>0.0393</v>
      </c>
      <c r="AD13">
        <v>0.0511</v>
      </c>
      <c r="AE13">
        <v>239.718387</v>
      </c>
      <c r="AF13" t="s">
        <v>33</v>
      </c>
      <c r="AG13">
        <v>0.0399</v>
      </c>
      <c r="AH13">
        <v>0.052</v>
      </c>
      <c r="AI13">
        <v>235.943453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0.0553</v>
      </c>
      <c r="C25" s="7"/>
      <c r="D25" s="7"/>
      <c r="E25">
        <v>18.335358</v>
      </c>
      <c r="F25">
        <v>0.0562</v>
      </c>
      <c r="G25" s="7"/>
      <c r="H25" s="7"/>
      <c r="I25">
        <v>14.868313</v>
      </c>
      <c r="J25">
        <v>0.0573</v>
      </c>
      <c r="K25" s="7"/>
      <c r="L25" s="7"/>
      <c r="M25">
        <v>19.6531</v>
      </c>
      <c r="N25" s="7">
        <v>0.0583</v>
      </c>
      <c r="O25" s="7"/>
      <c r="P25" s="7"/>
      <c r="Q25">
        <v>15.507749</v>
      </c>
      <c r="S25" s="6"/>
      <c r="T25" s="7">
        <v>0.0459</v>
      </c>
      <c r="U25" s="7"/>
      <c r="V25" s="7"/>
      <c r="W25">
        <v>17.028754</v>
      </c>
      <c r="X25" s="7">
        <v>0.0468</v>
      </c>
      <c r="Z25" s="7"/>
      <c r="AA25">
        <v>23.029837</v>
      </c>
      <c r="AB25" s="7">
        <v>0.0476</v>
      </c>
      <c r="AC25" s="7"/>
      <c r="AD25" s="7"/>
      <c r="AE25">
        <v>15.833114</v>
      </c>
      <c r="AF25" s="7">
        <v>0.0485</v>
      </c>
      <c r="AG25" s="7"/>
      <c r="AH25" s="7"/>
      <c r="AI25">
        <v>18.589197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0.0594</v>
      </c>
      <c r="E32">
        <v>1.713341</v>
      </c>
      <c r="F32" t="s">
        <v>31</v>
      </c>
      <c r="G32">
        <v>0.0026</v>
      </c>
      <c r="H32">
        <v>0.0606</v>
      </c>
      <c r="I32">
        <v>1.937955</v>
      </c>
      <c r="J32" t="s">
        <v>31</v>
      </c>
      <c r="K32">
        <v>0.0026</v>
      </c>
      <c r="L32">
        <v>0.0618</v>
      </c>
      <c r="M32">
        <v>1.683793</v>
      </c>
      <c r="N32" t="s">
        <v>31</v>
      </c>
      <c r="O32">
        <v>0.0026</v>
      </c>
      <c r="P32">
        <v>0.063</v>
      </c>
      <c r="Q32">
        <v>1.671914</v>
      </c>
      <c r="S32" s="4"/>
      <c r="T32" t="s">
        <v>31</v>
      </c>
      <c r="U32">
        <v>0.0013</v>
      </c>
      <c r="V32">
        <v>0.0594</v>
      </c>
      <c r="W32">
        <v>2.048133</v>
      </c>
      <c r="X32" t="s">
        <v>31</v>
      </c>
      <c r="Y32">
        <v>0.0026</v>
      </c>
      <c r="Z32">
        <v>0.0606</v>
      </c>
      <c r="AA32">
        <v>1.692038</v>
      </c>
      <c r="AB32" t="s">
        <v>31</v>
      </c>
      <c r="AC32">
        <v>0.0026</v>
      </c>
      <c r="AD32">
        <v>0.0618</v>
      </c>
      <c r="AE32">
        <v>1.945924</v>
      </c>
      <c r="AF32" t="s">
        <v>31</v>
      </c>
      <c r="AG32">
        <v>0.0026</v>
      </c>
      <c r="AH32">
        <v>0.063</v>
      </c>
      <c r="AI32">
        <v>1.68115</v>
      </c>
    </row>
    <row r="33" spans="1:35">
      <c r="A33" s="4"/>
      <c r="B33" t="s">
        <v>32</v>
      </c>
      <c r="C33">
        <v>0.0168</v>
      </c>
      <c r="D33">
        <v>0.0559</v>
      </c>
      <c r="E33">
        <v>17.61863</v>
      </c>
      <c r="F33" t="s">
        <v>32</v>
      </c>
      <c r="G33">
        <v>0.0171</v>
      </c>
      <c r="H33">
        <v>0.057</v>
      </c>
      <c r="I33">
        <v>17.428495</v>
      </c>
      <c r="J33" t="s">
        <v>32</v>
      </c>
      <c r="K33">
        <v>0.0174</v>
      </c>
      <c r="L33">
        <v>0.058</v>
      </c>
      <c r="M33">
        <v>17.468842</v>
      </c>
      <c r="N33" t="s">
        <v>32</v>
      </c>
      <c r="O33">
        <v>0.0177</v>
      </c>
      <c r="P33">
        <v>0.0591</v>
      </c>
      <c r="Q33">
        <v>17.653062</v>
      </c>
      <c r="S33" s="4"/>
      <c r="T33" t="s">
        <v>32</v>
      </c>
      <c r="U33">
        <v>0.0071</v>
      </c>
      <c r="V33">
        <v>0.0495</v>
      </c>
      <c r="W33">
        <v>16.52836</v>
      </c>
      <c r="X33" t="s">
        <v>32</v>
      </c>
      <c r="Y33">
        <v>0.0073</v>
      </c>
      <c r="Z33">
        <v>0.0504</v>
      </c>
      <c r="AA33">
        <v>16.33696</v>
      </c>
      <c r="AB33" t="s">
        <v>32</v>
      </c>
      <c r="AC33">
        <v>0.0074</v>
      </c>
      <c r="AD33">
        <v>0.0512</v>
      </c>
      <c r="AE33">
        <v>15.70581</v>
      </c>
      <c r="AF33" t="s">
        <v>32</v>
      </c>
      <c r="AG33">
        <v>0.0076</v>
      </c>
      <c r="AH33">
        <v>0.0522</v>
      </c>
      <c r="AI33">
        <v>15.688918</v>
      </c>
    </row>
    <row r="34" spans="1:35">
      <c r="A34" s="4"/>
      <c r="B34" t="s">
        <v>33</v>
      </c>
      <c r="C34">
        <v>0.0186</v>
      </c>
      <c r="D34">
        <v>0.0433</v>
      </c>
      <c r="E34">
        <v>224.480351</v>
      </c>
      <c r="F34" t="s">
        <v>33</v>
      </c>
      <c r="G34">
        <v>0.0189</v>
      </c>
      <c r="H34">
        <v>0.0442</v>
      </c>
      <c r="I34">
        <v>219.658795</v>
      </c>
      <c r="J34" t="s">
        <v>33</v>
      </c>
      <c r="K34" s="16">
        <v>0.0192</v>
      </c>
      <c r="L34" s="18">
        <v>0.045</v>
      </c>
      <c r="M34">
        <v>217.556742</v>
      </c>
      <c r="N34" t="s">
        <v>33</v>
      </c>
      <c r="O34">
        <v>0.0195</v>
      </c>
      <c r="P34">
        <v>0.0458</v>
      </c>
      <c r="Q34">
        <v>218.536767</v>
      </c>
      <c r="S34" s="4"/>
      <c r="T34" t="s">
        <v>33</v>
      </c>
      <c r="U34">
        <v>0.0089</v>
      </c>
      <c r="V34">
        <v>0.035</v>
      </c>
      <c r="W34">
        <v>192.372992</v>
      </c>
      <c r="X34" t="s">
        <v>33</v>
      </c>
      <c r="Y34">
        <v>0.0091</v>
      </c>
      <c r="Z34">
        <v>0.0357</v>
      </c>
      <c r="AA34">
        <v>189.340826</v>
      </c>
      <c r="AB34" t="s">
        <v>33</v>
      </c>
      <c r="AC34">
        <v>0.0093</v>
      </c>
      <c r="AD34">
        <v>0.0364</v>
      </c>
      <c r="AE34">
        <v>190.831588</v>
      </c>
      <c r="AF34" t="s">
        <v>33</v>
      </c>
      <c r="AG34">
        <v>0.0095</v>
      </c>
      <c r="AH34" s="1">
        <v>0.0371</v>
      </c>
      <c r="AI34">
        <v>189.539486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0.0336</v>
      </c>
      <c r="C46" s="7"/>
      <c r="D46" s="7"/>
      <c r="E46">
        <v>14.572471</v>
      </c>
      <c r="F46" s="7">
        <v>0.0343</v>
      </c>
      <c r="G46" s="7"/>
      <c r="H46" s="7"/>
      <c r="I46">
        <v>13.058808</v>
      </c>
      <c r="J46" s="7">
        <v>0.0349</v>
      </c>
      <c r="K46" s="7"/>
      <c r="L46" s="7"/>
      <c r="M46">
        <v>15.321737</v>
      </c>
      <c r="N46" s="7">
        <v>0.0355</v>
      </c>
      <c r="O46" s="7"/>
      <c r="P46" s="7"/>
      <c r="Q46">
        <v>15.721598</v>
      </c>
      <c r="S46" s="6"/>
      <c r="T46" s="7">
        <v>0.0206</v>
      </c>
      <c r="U46" s="7"/>
      <c r="V46" s="7"/>
      <c r="W46">
        <v>14.594651</v>
      </c>
      <c r="X46" s="7">
        <v>0.021</v>
      </c>
      <c r="Y46" s="7"/>
      <c r="Z46" s="7"/>
      <c r="AA46">
        <v>18.499317</v>
      </c>
      <c r="AB46" s="7">
        <v>0.0214</v>
      </c>
      <c r="AC46" s="7"/>
      <c r="AD46" s="7"/>
      <c r="AE46">
        <v>18.467828</v>
      </c>
      <c r="AF46" s="7">
        <v>0.0218</v>
      </c>
      <c r="AG46" s="7"/>
      <c r="AH46" s="7"/>
      <c r="AI46">
        <v>19.467243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0.0594</v>
      </c>
      <c r="E52">
        <v>2.064252</v>
      </c>
      <c r="F52" t="s">
        <v>31</v>
      </c>
      <c r="G52">
        <v>0.0026</v>
      </c>
      <c r="H52">
        <v>0.0606</v>
      </c>
      <c r="I52">
        <v>1.666942</v>
      </c>
      <c r="J52" t="s">
        <v>31</v>
      </c>
      <c r="K52">
        <v>0.0026</v>
      </c>
      <c r="L52">
        <v>0.0618</v>
      </c>
      <c r="M52">
        <v>1.859278</v>
      </c>
      <c r="N52" t="s">
        <v>31</v>
      </c>
      <c r="O52">
        <v>0.0026</v>
      </c>
      <c r="P52">
        <v>0.063</v>
      </c>
      <c r="Q52">
        <v>1.686979</v>
      </c>
    </row>
    <row r="53" spans="1:17">
      <c r="A53" s="4"/>
      <c r="B53" t="s">
        <v>32</v>
      </c>
      <c r="C53">
        <v>0.0028</v>
      </c>
      <c r="D53">
        <v>0.0325</v>
      </c>
      <c r="E53">
        <v>13.760764</v>
      </c>
      <c r="F53" t="s">
        <v>32</v>
      </c>
      <c r="G53">
        <v>0.0029</v>
      </c>
      <c r="H53">
        <v>0.033</v>
      </c>
      <c r="I53">
        <v>13.665191</v>
      </c>
      <c r="J53" t="s">
        <v>32</v>
      </c>
      <c r="K53">
        <v>0.003</v>
      </c>
      <c r="L53">
        <v>0.0333</v>
      </c>
      <c r="M53">
        <v>13.229543</v>
      </c>
      <c r="N53" t="s">
        <v>32</v>
      </c>
      <c r="O53">
        <v>0.003</v>
      </c>
      <c r="P53">
        <v>0.0341</v>
      </c>
      <c r="Q53">
        <v>13.363121</v>
      </c>
    </row>
    <row r="54" spans="1:17">
      <c r="A54" s="4"/>
      <c r="B54" t="s">
        <v>33</v>
      </c>
      <c r="C54">
        <v>0.0038</v>
      </c>
      <c r="D54">
        <v>0.0208</v>
      </c>
      <c r="E54">
        <v>152.27842</v>
      </c>
      <c r="F54" t="s">
        <v>33</v>
      </c>
      <c r="G54">
        <v>0.0039</v>
      </c>
      <c r="H54">
        <v>0.0213</v>
      </c>
      <c r="I54">
        <v>146.465881</v>
      </c>
      <c r="J54" t="s">
        <v>33</v>
      </c>
      <c r="K54">
        <v>0.004</v>
      </c>
      <c r="L54">
        <v>0.0218</v>
      </c>
      <c r="M54">
        <v>148.038266</v>
      </c>
      <c r="N54" t="s">
        <v>33</v>
      </c>
      <c r="O54">
        <v>0.0041</v>
      </c>
      <c r="P54">
        <v>0.0222</v>
      </c>
      <c r="Q54">
        <v>147.586299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0.0083</v>
      </c>
      <c r="C66" s="7"/>
      <c r="D66" s="7"/>
      <c r="E66">
        <v>16.982986</v>
      </c>
      <c r="F66" s="7">
        <v>0.0085</v>
      </c>
      <c r="G66" s="7"/>
      <c r="H66" s="7"/>
      <c r="I66">
        <v>17.85606</v>
      </c>
      <c r="J66" s="7">
        <v>0.0087</v>
      </c>
      <c r="K66" s="7"/>
      <c r="L66" s="7"/>
      <c r="M66">
        <v>15.137131</v>
      </c>
      <c r="N66" s="7">
        <v>0.0089</v>
      </c>
      <c r="O66" s="7"/>
      <c r="P66" s="7"/>
      <c r="Q66">
        <v>14.757923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0.05946</v>
      </c>
      <c r="H73">
        <f t="shared" ref="H73:H75" si="2">E11+I11</f>
        <v>3.658757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0.055345</v>
      </c>
      <c r="M73">
        <f>I25+E25</f>
        <v>33.203671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0.05952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0.05539</v>
      </c>
    </row>
    <row r="74" spans="1:27">
      <c r="C74" s="4"/>
      <c r="D74" s="12"/>
      <c r="E74" t="s">
        <v>47</v>
      </c>
      <c r="F74">
        <f t="shared" si="0"/>
        <v>0.05485</v>
      </c>
      <c r="G74">
        <f t="shared" si="1"/>
        <v>0.05926</v>
      </c>
      <c r="H74">
        <f t="shared" si="2"/>
        <v>39.32023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0.0549</v>
      </c>
      <c r="S74">
        <f t="shared" si="7"/>
        <v>0.05932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0.05485</v>
      </c>
      <c r="G75">
        <f t="shared" si="1"/>
        <v>0.05535</v>
      </c>
      <c r="H75">
        <f t="shared" si="2"/>
        <v>497.588424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0.0549</v>
      </c>
      <c r="S75">
        <f t="shared" si="7"/>
        <v>0.0554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0.05964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0.05548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0.05976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0.05557</v>
      </c>
    </row>
    <row r="80" spans="1:27">
      <c r="C80" s="4"/>
      <c r="D80" s="12"/>
      <c r="E80" t="s">
        <v>47</v>
      </c>
      <c r="F80">
        <f t="shared" si="10"/>
        <v>0.055</v>
      </c>
      <c r="G80">
        <f t="shared" si="11"/>
        <v>0.05944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0.0551</v>
      </c>
      <c r="S80">
        <f t="shared" si="15"/>
        <v>0.05956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0.055</v>
      </c>
      <c r="G81">
        <f t="shared" si="11"/>
        <v>0.0555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0.0551</v>
      </c>
      <c r="S81">
        <f t="shared" si="15"/>
        <v>0.0556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0.05952</v>
      </c>
      <c r="H86">
        <f t="shared" ref="H86:H88" si="20">M11+I11+E11</f>
        <v>5.355362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0.0553905</v>
      </c>
      <c r="M86">
        <f>M25+I25+E25</f>
        <v>52.856771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0.05964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0.055482</v>
      </c>
    </row>
    <row r="87" spans="2:25">
      <c r="B87" s="4"/>
      <c r="C87" s="13"/>
      <c r="D87" s="12"/>
      <c r="E87" t="s">
        <v>47</v>
      </c>
      <c r="F87">
        <f t="shared" si="18"/>
        <v>0.0549</v>
      </c>
      <c r="G87">
        <f t="shared" si="19"/>
        <v>0.05932</v>
      </c>
      <c r="H87">
        <f t="shared" si="20"/>
        <v>58.870596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0.055</v>
      </c>
      <c r="S87">
        <f t="shared" si="25"/>
        <v>0.05944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0.05490025</v>
      </c>
      <c r="G88">
        <f t="shared" si="19"/>
        <v>0.05540025</v>
      </c>
      <c r="H88">
        <f t="shared" si="20"/>
        <v>746.532278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0.055001</v>
      </c>
      <c r="S88">
        <f t="shared" si="25"/>
        <v>0.055501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0.05988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0.055668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0.06012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0.055858</v>
      </c>
    </row>
    <row r="93" spans="2:25">
      <c r="B93" s="4"/>
      <c r="C93" s="13"/>
      <c r="D93" s="12"/>
      <c r="E93" t="s">
        <v>47</v>
      </c>
      <c r="F93">
        <f t="shared" si="28"/>
        <v>0.0552</v>
      </c>
      <c r="G93">
        <f t="shared" si="29"/>
        <v>0.05968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0.0554</v>
      </c>
      <c r="S93">
        <f t="shared" si="33"/>
        <v>0.05992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0.055204</v>
      </c>
      <c r="G94">
        <f t="shared" si="29"/>
        <v>0.055704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0.055409</v>
      </c>
      <c r="S94">
        <f t="shared" si="33"/>
        <v>0.055909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0.05958</v>
      </c>
      <c r="H99">
        <f t="shared" ref="H99:H101" si="38">Q11+M11+I11+E11</f>
        <v>7.031244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0.0554364625</v>
      </c>
      <c r="M99">
        <f>Q25+M25+I25+E25</f>
        <v>68.36452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0.05976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0.0555757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0.0549500125</v>
      </c>
      <c r="G100">
        <f t="shared" si="37"/>
        <v>0.05938</v>
      </c>
      <c r="H100">
        <f t="shared" si="38"/>
        <v>78.115342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0.0551001</v>
      </c>
      <c r="S100">
        <f t="shared" si="43"/>
        <v>0.05956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0.054950725</v>
      </c>
      <c r="G101">
        <f t="shared" si="37"/>
        <v>0.055450725</v>
      </c>
      <c r="H101">
        <f t="shared" si="38"/>
        <v>994.216352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0.0551028</v>
      </c>
      <c r="S101">
        <f t="shared" si="43"/>
        <v>0.0556028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0.06012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0.0558616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0.06048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0.0561559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0.0554008</v>
      </c>
      <c r="G106">
        <f t="shared" si="47"/>
        <v>0.05992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0.0557027</v>
      </c>
      <c r="S106">
        <f t="shared" si="51"/>
        <v>0.06028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0.0554104</v>
      </c>
      <c r="G107">
        <f t="shared" si="47"/>
        <v>0.0559104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0.0557216</v>
      </c>
      <c r="S107">
        <f t="shared" si="51"/>
        <v>0.0562216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0.05946</v>
      </c>
      <c r="H112">
        <f t="shared" ref="H112:H114" si="56">AA11+W11</f>
        <v>3.422715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0.045945</v>
      </c>
      <c r="M112">
        <f>AA25+W25</f>
        <v>40.058591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0.05952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0.04599</v>
      </c>
    </row>
    <row r="113" spans="2:25">
      <c r="C113" s="4"/>
      <c r="D113" s="12"/>
      <c r="E113" t="s">
        <v>47</v>
      </c>
      <c r="F113">
        <f t="shared" si="54"/>
        <v>0.036925</v>
      </c>
      <c r="G113">
        <f t="shared" si="55"/>
        <v>0.058455</v>
      </c>
      <c r="H113">
        <f t="shared" si="56"/>
        <v>38.027253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0.03695</v>
      </c>
      <c r="S113">
        <f t="shared" si="61"/>
        <v>0.05851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0.03813</v>
      </c>
      <c r="G114">
        <f t="shared" si="55"/>
        <v>0.04925</v>
      </c>
      <c r="H114">
        <f t="shared" si="56"/>
        <v>484.783466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0.03816</v>
      </c>
      <c r="S114">
        <f t="shared" si="61"/>
        <v>0.0493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0.05964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0.04608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0.05976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0.04617</v>
      </c>
    </row>
    <row r="119" spans="2:25">
      <c r="C119" s="4"/>
      <c r="D119" s="12"/>
      <c r="E119" t="s">
        <v>47</v>
      </c>
      <c r="F119">
        <f t="shared" si="64"/>
        <v>0.037</v>
      </c>
      <c r="G119">
        <f t="shared" si="65"/>
        <v>0.05862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0.03705</v>
      </c>
      <c r="S119">
        <f t="shared" si="69"/>
        <v>0.05873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0.03822</v>
      </c>
      <c r="G120">
        <f t="shared" si="65"/>
        <v>0.0494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0.03828</v>
      </c>
      <c r="S120">
        <f t="shared" si="69"/>
        <v>0.0495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0.05952</v>
      </c>
      <c r="H125">
        <f t="shared" ref="H125:H127" si="74">AE11+AA11+W11</f>
        <v>5.073517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0.04598975</v>
      </c>
      <c r="M125">
        <f>AE25+AA25+W25</f>
        <v>55.891705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0.05964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0.046079</v>
      </c>
    </row>
    <row r="126" spans="2:25">
      <c r="B126" s="4"/>
      <c r="C126" s="13"/>
      <c r="D126" s="12"/>
      <c r="E126" t="s">
        <v>47</v>
      </c>
      <c r="F126">
        <f t="shared" si="72"/>
        <v>0.03695025</v>
      </c>
      <c r="G126">
        <f t="shared" si="73"/>
        <v>0.05851025</v>
      </c>
      <c r="H126">
        <f t="shared" si="74"/>
        <v>56.8439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0.037001</v>
      </c>
      <c r="S126">
        <f t="shared" si="79"/>
        <v>0.058621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0.03816</v>
      </c>
      <c r="G127">
        <f t="shared" si="73"/>
        <v>0.04929975</v>
      </c>
      <c r="H127">
        <f t="shared" si="74"/>
        <v>724.501853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0.03822</v>
      </c>
      <c r="S127">
        <f t="shared" si="79"/>
        <v>0.049399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0.05988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0.046256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0.06012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0.046431</v>
      </c>
    </row>
    <row r="132" spans="1:25">
      <c r="B132" s="4"/>
      <c r="C132" s="13"/>
      <c r="D132" s="12"/>
      <c r="E132" t="s">
        <v>47</v>
      </c>
      <c r="F132">
        <f t="shared" si="82"/>
        <v>0.037104</v>
      </c>
      <c r="G132">
        <f t="shared" si="83"/>
        <v>0.058844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0.037209</v>
      </c>
      <c r="S132">
        <f t="shared" si="87"/>
        <v>0.059069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0.03834</v>
      </c>
      <c r="G133">
        <f t="shared" si="83"/>
        <v>0.049596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0.03846</v>
      </c>
      <c r="S133">
        <f t="shared" si="87"/>
        <v>0.049791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0.05958</v>
      </c>
      <c r="H138">
        <f t="shared" ref="H138:H140" si="92">AI11+AE11+AA11+W11</f>
        <v>6.76171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0.046034275</v>
      </c>
      <c r="M138">
        <f>AI25+AE25+AA25+W25</f>
        <v>74.480902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0.05976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0.0461672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0.036975725</v>
      </c>
      <c r="G139">
        <f t="shared" si="91"/>
        <v>0.0585657375</v>
      </c>
      <c r="H139">
        <f t="shared" si="92"/>
        <v>75.600539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0.0370528</v>
      </c>
      <c r="S139">
        <f t="shared" si="97"/>
        <v>0.0587329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0.03819</v>
      </c>
      <c r="G140">
        <f t="shared" si="91"/>
        <v>0.0493492625</v>
      </c>
      <c r="H140">
        <f t="shared" si="92"/>
        <v>960.445306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0.03828</v>
      </c>
      <c r="S140">
        <f t="shared" si="97"/>
        <v>0.0494971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0.06012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0.0464296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0.06048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0.0466884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0.0372104</v>
      </c>
      <c r="G145">
        <f t="shared" si="101"/>
        <v>0.0590712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0.0373716</v>
      </c>
      <c r="S145">
        <f t="shared" si="105"/>
        <v>0.0594143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0.03846</v>
      </c>
      <c r="G146">
        <f t="shared" si="101"/>
        <v>0.0497888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0.03864</v>
      </c>
      <c r="S146">
        <f t="shared" si="105"/>
        <v>0.0500757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0.05946</v>
      </c>
      <c r="H151">
        <f t="shared" ref="H151:H153" si="110">I32++E32</f>
        <v>3.651296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0.033635</v>
      </c>
      <c r="M151">
        <f>I46+E46</f>
        <v>27.631279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0.05952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0.03367</v>
      </c>
    </row>
    <row r="152" spans="1:25">
      <c r="C152" s="4"/>
      <c r="D152" s="12"/>
      <c r="E152" t="s">
        <v>47</v>
      </c>
      <c r="F152">
        <f t="shared" si="108"/>
        <v>0.016815</v>
      </c>
      <c r="G152">
        <f t="shared" si="109"/>
        <v>0.055955</v>
      </c>
      <c r="H152">
        <f t="shared" si="110"/>
        <v>35.047125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0.01683</v>
      </c>
      <c r="S152">
        <f t="shared" si="115"/>
        <v>0.05601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0.018615</v>
      </c>
      <c r="G153">
        <f t="shared" si="109"/>
        <v>0.043345</v>
      </c>
      <c r="H153">
        <f t="shared" si="110"/>
        <v>444.139146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0.01863</v>
      </c>
      <c r="S153">
        <f t="shared" si="115"/>
        <v>0.04339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0.05964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0.03374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0.05976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0.03381</v>
      </c>
    </row>
    <row r="158" spans="1:25">
      <c r="C158" s="4"/>
      <c r="D158" s="12"/>
      <c r="E158" t="s">
        <v>47</v>
      </c>
      <c r="F158">
        <f t="shared" si="118"/>
        <v>0.01686</v>
      </c>
      <c r="G158">
        <f t="shared" si="119"/>
        <v>0.05612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0.01689</v>
      </c>
      <c r="S158">
        <f t="shared" si="123"/>
        <v>0.05623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0.01866</v>
      </c>
      <c r="G159">
        <f t="shared" si="119"/>
        <v>0.04348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0.01869</v>
      </c>
      <c r="S159">
        <f t="shared" si="123"/>
        <v>0.04357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0.05952</v>
      </c>
      <c r="H164">
        <f t="shared" ref="H164:H166" si="128">M32+I32+E32</f>
        <v>5.335089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0.03366975</v>
      </c>
      <c r="M164">
        <f>M46+I46+E46</f>
        <v>42.953016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0.05964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0.033739</v>
      </c>
    </row>
    <row r="165" spans="2:25">
      <c r="B165" s="4"/>
      <c r="C165" s="13"/>
      <c r="D165" s="12"/>
      <c r="E165" t="s">
        <v>47</v>
      </c>
      <c r="F165">
        <f t="shared" si="126"/>
        <v>0.01683</v>
      </c>
      <c r="G165">
        <f t="shared" si="127"/>
        <v>0.05600975</v>
      </c>
      <c r="H165">
        <f t="shared" si="128"/>
        <v>52.515967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0.01686</v>
      </c>
      <c r="S165">
        <f t="shared" si="133"/>
        <v>0.056119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0.01863</v>
      </c>
      <c r="G166">
        <f t="shared" si="127"/>
        <v>0.04338975</v>
      </c>
      <c r="H166">
        <f t="shared" si="128"/>
        <v>661.695888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0.01866</v>
      </c>
      <c r="S166">
        <f t="shared" si="133"/>
        <v>0.043479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0.05988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0.033876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0.06012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0.034011</v>
      </c>
    </row>
    <row r="171" spans="2:25">
      <c r="B171" s="4"/>
      <c r="C171" s="13"/>
      <c r="D171" s="12"/>
      <c r="E171" t="s">
        <v>47</v>
      </c>
      <c r="F171">
        <f t="shared" si="136"/>
        <v>0.01692</v>
      </c>
      <c r="G171">
        <f t="shared" si="137"/>
        <v>0.056336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0.01698</v>
      </c>
      <c r="S171">
        <f t="shared" si="141"/>
        <v>0.056551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0.01872</v>
      </c>
      <c r="G172">
        <f t="shared" si="137"/>
        <v>0.043656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0.01878</v>
      </c>
      <c r="S172">
        <f t="shared" si="141"/>
        <v>0.043831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0.05958</v>
      </c>
      <c r="H177">
        <f t="shared" ref="H177:H179" si="146">Q32+M32+I32+E32</f>
        <v>7.007003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0.0337042625</v>
      </c>
      <c r="M177">
        <f>Q46+M46+I46+E46</f>
        <v>58.674614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0.05976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0.0338071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0.016845</v>
      </c>
      <c r="G178">
        <f t="shared" si="145"/>
        <v>0.056064275</v>
      </c>
      <c r="H178">
        <f t="shared" si="146"/>
        <v>70.169029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0.01689</v>
      </c>
      <c r="S178">
        <f t="shared" si="151"/>
        <v>0.0562272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0.018645</v>
      </c>
      <c r="G179">
        <f t="shared" si="145"/>
        <v>0.0434342625</v>
      </c>
      <c r="H179">
        <f t="shared" si="146"/>
        <v>880.232655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0.01869</v>
      </c>
      <c r="S179">
        <f t="shared" si="151"/>
        <v>0.0435671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0.06012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0.0340088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0.06048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0.0342057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0.01698</v>
      </c>
      <c r="G184">
        <f t="shared" si="155"/>
        <v>0.0565496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0.01707</v>
      </c>
      <c r="S184">
        <f t="shared" si="159"/>
        <v>0.0568684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0.01878</v>
      </c>
      <c r="G185">
        <f t="shared" si="155"/>
        <v>0.0438288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0.01887</v>
      </c>
      <c r="S185">
        <f t="shared" si="159"/>
        <v>0.0440857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0.05946</v>
      </c>
      <c r="H190">
        <f t="shared" ref="H190:H192" si="164">AA32+W32</f>
        <v>3.740171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0.02062</v>
      </c>
      <c r="M190">
        <f>AA46+W46</f>
        <v>33.093968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0.05952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0.02064</v>
      </c>
    </row>
    <row r="191" spans="1:25">
      <c r="C191" s="4"/>
      <c r="D191" s="12"/>
      <c r="E191" t="s">
        <v>47</v>
      </c>
      <c r="F191">
        <f t="shared" si="162"/>
        <v>0.00711</v>
      </c>
      <c r="G191">
        <f t="shared" si="163"/>
        <v>0.049545</v>
      </c>
      <c r="H191">
        <f t="shared" si="164"/>
        <v>32.86532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0.00712</v>
      </c>
      <c r="S191">
        <f t="shared" si="169"/>
        <v>0.04959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0.00891</v>
      </c>
      <c r="G192">
        <f t="shared" si="163"/>
        <v>0.035035</v>
      </c>
      <c r="H192">
        <f t="shared" si="164"/>
        <v>381.713818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0.00892</v>
      </c>
      <c r="S192">
        <f t="shared" si="169"/>
        <v>0.03507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0.05964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0.02068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0.05976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0.02072</v>
      </c>
    </row>
    <row r="197" spans="2:25">
      <c r="C197" s="4"/>
      <c r="D197" s="12"/>
      <c r="E197" t="s">
        <v>47</v>
      </c>
      <c r="F197">
        <f t="shared" si="172"/>
        <v>0.00714</v>
      </c>
      <c r="G197">
        <f t="shared" si="173"/>
        <v>0.04968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0.00716</v>
      </c>
      <c r="S197">
        <f t="shared" si="177"/>
        <v>0.04977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0.00894</v>
      </c>
      <c r="G198">
        <f t="shared" si="173"/>
        <v>0.03514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0.00896</v>
      </c>
      <c r="S198">
        <f t="shared" si="177"/>
        <v>0.03521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0.05952</v>
      </c>
      <c r="H203">
        <f t="shared" ref="H203:H205" si="182">AE32+AA32+W32</f>
        <v>5.686095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0.02064</v>
      </c>
      <c r="M203">
        <f>AE46+AA46+W46</f>
        <v>51.561796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0.05964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0.02068</v>
      </c>
    </row>
    <row r="204" spans="2:25">
      <c r="B204" s="4"/>
      <c r="C204" s="13"/>
      <c r="D204" s="12"/>
      <c r="E204" t="s">
        <v>47</v>
      </c>
      <c r="F204">
        <f t="shared" si="180"/>
        <v>0.00711975</v>
      </c>
      <c r="G204">
        <f t="shared" si="181"/>
        <v>0.04958975</v>
      </c>
      <c r="H204">
        <f t="shared" si="182"/>
        <v>48.57113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0.007139</v>
      </c>
      <c r="S204">
        <f t="shared" si="186"/>
        <v>0.049679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0.00892</v>
      </c>
      <c r="G205">
        <f t="shared" si="181"/>
        <v>0.03507</v>
      </c>
      <c r="H205">
        <f t="shared" si="182"/>
        <v>572.545406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0.00894</v>
      </c>
      <c r="S205">
        <f t="shared" si="186"/>
        <v>0.03514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0.05988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0.02076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0.06012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0.02084</v>
      </c>
    </row>
    <row r="210" spans="1:25">
      <c r="B210" s="4"/>
      <c r="C210" s="13"/>
      <c r="D210" s="12"/>
      <c r="E210" t="s">
        <v>47</v>
      </c>
      <c r="F210">
        <f t="shared" si="189"/>
        <v>0.007176</v>
      </c>
      <c r="G210">
        <f t="shared" si="190"/>
        <v>0.049856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0.007211</v>
      </c>
      <c r="S210">
        <f t="shared" si="194"/>
        <v>0.050031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0.00898</v>
      </c>
      <c r="G211">
        <f t="shared" si="190"/>
        <v>0.03528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0.00902</v>
      </c>
      <c r="S211">
        <f t="shared" si="194"/>
        <v>0.03542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0.05958</v>
      </c>
      <c r="H216">
        <f t="shared" ref="H216:H218" si="199">AI32+AE32+AA32+W32</f>
        <v>7.367245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0.02066</v>
      </c>
      <c r="M216">
        <f>AI46+AE46+AA46+W46</f>
        <v>71.029039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0.05976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0.02072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0.007129275</v>
      </c>
      <c r="G217">
        <f t="shared" si="198"/>
        <v>0.0496342875</v>
      </c>
      <c r="H217">
        <f t="shared" si="199"/>
        <v>64.260048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0.0071572</v>
      </c>
      <c r="S217">
        <f t="shared" si="204"/>
        <v>0.0497673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0.00893</v>
      </c>
      <c r="G218">
        <f t="shared" si="198"/>
        <v>0.035105</v>
      </c>
      <c r="H218">
        <f t="shared" si="199"/>
        <v>762.084892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0.00896</v>
      </c>
      <c r="S218">
        <f t="shared" si="204"/>
        <v>0.03521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0.06012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0.02084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0.06048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0.02096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0.0072096</v>
      </c>
      <c r="G223">
        <f t="shared" si="208"/>
        <v>0.0500304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0.0072584</v>
      </c>
      <c r="S223">
        <f t="shared" si="212"/>
        <v>0.0502911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0.00902</v>
      </c>
      <c r="G224">
        <f t="shared" si="208"/>
        <v>0.03542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0.00908</v>
      </c>
      <c r="S224">
        <f t="shared" si="212"/>
        <v>0.03563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0.05946</v>
      </c>
      <c r="H229">
        <f t="shared" ref="H229:H231" si="217">I52+E52</f>
        <v>3.731194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0.007885</v>
      </c>
      <c r="M229">
        <f>I66+E66</f>
        <v>34.839046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0.05952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0.00747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0.032525</v>
      </c>
      <c r="H230">
        <f t="shared" si="217"/>
        <v>27.425955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0.03255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0.020825</v>
      </c>
      <c r="H231">
        <f t="shared" si="217"/>
        <v>298.744301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0.02085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0.05964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0.00664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0.05976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0.00581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0.0326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0.03265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0.0209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0.02095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0.05952</v>
      </c>
      <c r="H242">
        <f t="shared" ref="H242:H244" si="235">M52+I52+E52</f>
        <v>5.590472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0.0075125</v>
      </c>
      <c r="M242">
        <f>M66+I66+E66</f>
        <v>49.976177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0.05964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0.00681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0.0325495</v>
      </c>
      <c r="H243">
        <f t="shared" si="235"/>
        <v>40.655498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0.032598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0.02085</v>
      </c>
      <c r="H244">
        <f t="shared" si="235"/>
        <v>446.782567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0.0209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0.05988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0.00566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0.06012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0.00485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0.032692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0.032782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0.021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0.0211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0.05958</v>
      </c>
      <c r="H255">
        <f t="shared" ref="H255:H257" si="253">Q52+M52+I52+E52</f>
        <v>7.277451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0.0071793125</v>
      </c>
      <c r="M255">
        <f>Q66+M66+I66+E66</f>
        <v>64.7341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0.05976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0.0062945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0.0325735875</v>
      </c>
      <c r="H256">
        <f t="shared" si="253"/>
        <v>54.018619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0.0326447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0.0208749875</v>
      </c>
      <c r="H257">
        <f t="shared" si="253"/>
        <v>594.368866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0.0209499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0.06012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0.005156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0.06048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0.0047315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0.0327816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0.0329149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0.0210992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0.0212473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 s="19"/>
      <c r="D11" s="19"/>
      <c r="F11" t="s">
        <v>31</v>
      </c>
      <c r="G11" s="19"/>
      <c r="H11" s="19"/>
      <c r="J11" t="s">
        <v>31</v>
      </c>
      <c r="N11" t="s">
        <v>31</v>
      </c>
      <c r="S11" s="4"/>
      <c r="T11" t="s">
        <v>31</v>
      </c>
      <c r="U11" s="19"/>
      <c r="V11" s="19"/>
      <c r="X11" t="s">
        <v>31</v>
      </c>
      <c r="Y11" s="19"/>
      <c r="Z11" s="19"/>
      <c r="AB11" t="s">
        <v>31</v>
      </c>
      <c r="AF11" t="s">
        <v>31</v>
      </c>
    </row>
    <row r="12" spans="1:35">
      <c r="A12" s="4"/>
      <c r="B12" t="s">
        <v>32</v>
      </c>
      <c r="C12" s="19"/>
      <c r="D12" s="19"/>
      <c r="F12" t="s">
        <v>32</v>
      </c>
      <c r="G12" s="19"/>
      <c r="H12" s="19"/>
      <c r="J12" t="s">
        <v>32</v>
      </c>
      <c r="N12" t="s">
        <v>32</v>
      </c>
      <c r="S12" s="4"/>
      <c r="T12" t="s">
        <v>32</v>
      </c>
      <c r="U12" s="19"/>
      <c r="V12" s="19"/>
      <c r="X12" t="s">
        <v>32</v>
      </c>
      <c r="Y12" s="19"/>
      <c r="Z12" s="19"/>
      <c r="AB12" t="s">
        <v>32</v>
      </c>
      <c r="AF12" t="s">
        <v>32</v>
      </c>
    </row>
    <row r="13" spans="1:35">
      <c r="A13" s="4"/>
      <c r="B13" t="s">
        <v>33</v>
      </c>
      <c r="C13">
        <v>0.0536</v>
      </c>
      <c r="D13">
        <v>0.0541</v>
      </c>
      <c r="E13">
        <v>204.764667</v>
      </c>
      <c r="F13" t="s">
        <v>33</v>
      </c>
      <c r="G13">
        <v>0.0547</v>
      </c>
      <c r="H13">
        <v>0.0552</v>
      </c>
      <c r="I13">
        <v>193.987804</v>
      </c>
      <c r="J13" t="s">
        <v>33</v>
      </c>
      <c r="K13">
        <v>0.0557</v>
      </c>
      <c r="L13">
        <v>0.0562</v>
      </c>
      <c r="M13">
        <v>193.894884</v>
      </c>
      <c r="N13" t="s">
        <v>33</v>
      </c>
      <c r="O13">
        <v>0.0568</v>
      </c>
      <c r="P13">
        <v>0.0573</v>
      </c>
      <c r="Q13">
        <v>192.673267</v>
      </c>
      <c r="S13" s="4"/>
      <c r="T13" t="s">
        <v>33</v>
      </c>
      <c r="U13">
        <v>0.0378</v>
      </c>
      <c r="V13">
        <v>0.0482</v>
      </c>
      <c r="W13">
        <v>186.059241</v>
      </c>
      <c r="X13" t="s">
        <v>33</v>
      </c>
      <c r="Y13">
        <v>0.0384</v>
      </c>
      <c r="Z13">
        <v>0.0491</v>
      </c>
      <c r="AA13">
        <v>186.967603</v>
      </c>
      <c r="AB13" t="s">
        <v>33</v>
      </c>
      <c r="AC13">
        <v>0.039</v>
      </c>
      <c r="AD13">
        <v>0.0501</v>
      </c>
      <c r="AE13">
        <v>187.564548</v>
      </c>
      <c r="AF13" t="s">
        <v>33</v>
      </c>
      <c r="AG13">
        <v>0.0395</v>
      </c>
      <c r="AH13">
        <v>0.051</v>
      </c>
      <c r="AI13">
        <v>187.094459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 s="19"/>
      <c r="D18" s="19"/>
      <c r="F18" t="s">
        <v>31</v>
      </c>
      <c r="G18" s="19"/>
      <c r="H18" s="19"/>
      <c r="J18" t="s">
        <v>31</v>
      </c>
      <c r="N18" t="s">
        <v>31</v>
      </c>
      <c r="S18" s="5"/>
      <c r="T18" t="s">
        <v>31</v>
      </c>
      <c r="U18" s="19"/>
      <c r="V18" s="19"/>
      <c r="X18" t="s">
        <v>31</v>
      </c>
      <c r="Y18" s="19"/>
      <c r="Z18" s="19"/>
      <c r="AB18" t="s">
        <v>31</v>
      </c>
      <c r="AF18" t="s">
        <v>31</v>
      </c>
    </row>
    <row r="19" spans="1:35">
      <c r="A19" s="5"/>
      <c r="B19" t="s">
        <v>32</v>
      </c>
      <c r="C19" s="19"/>
      <c r="D19" s="19"/>
      <c r="F19" t="s">
        <v>32</v>
      </c>
      <c r="G19" s="19"/>
      <c r="H19" s="19"/>
      <c r="J19" t="s">
        <v>32</v>
      </c>
      <c r="N19" t="s">
        <v>32</v>
      </c>
      <c r="S19" s="5"/>
      <c r="T19" t="s">
        <v>32</v>
      </c>
      <c r="U19" s="19"/>
      <c r="V19" s="19"/>
      <c r="X19" t="s">
        <v>32</v>
      </c>
      <c r="Y19" s="19"/>
      <c r="Z19" s="19"/>
      <c r="AB19" t="s">
        <v>32</v>
      </c>
      <c r="AF19" t="s">
        <v>32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0.054</v>
      </c>
      <c r="C25" s="7"/>
      <c r="D25" s="7"/>
      <c r="E25">
        <v>16.781723</v>
      </c>
      <c r="F25">
        <v>0.055</v>
      </c>
      <c r="G25" s="7"/>
      <c r="H25" s="7"/>
      <c r="I25">
        <v>20.291124</v>
      </c>
      <c r="J25">
        <v>0.0561</v>
      </c>
      <c r="K25" s="7"/>
      <c r="L25" s="7"/>
      <c r="M25">
        <v>17.221936</v>
      </c>
      <c r="N25" s="7">
        <v>0.0572</v>
      </c>
      <c r="O25" s="7"/>
      <c r="P25" s="7"/>
      <c r="Q25">
        <v>18.81297</v>
      </c>
      <c r="S25" s="6"/>
      <c r="T25" s="7">
        <v>0.045</v>
      </c>
      <c r="U25" s="7"/>
      <c r="V25" s="7"/>
      <c r="W25">
        <v>19.010557</v>
      </c>
      <c r="X25" s="7">
        <v>0.046</v>
      </c>
      <c r="Z25" s="7"/>
      <c r="AA25">
        <v>38.795362</v>
      </c>
      <c r="AB25" s="7">
        <v>0.0468</v>
      </c>
      <c r="AC25" s="7"/>
      <c r="AD25" s="7"/>
      <c r="AE25">
        <v>22.964416</v>
      </c>
      <c r="AF25" s="7">
        <v>0.0477</v>
      </c>
      <c r="AG25" s="7"/>
      <c r="AH25" s="7"/>
      <c r="AI25">
        <v>25.377389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 s="19"/>
      <c r="D32" s="19"/>
      <c r="F32" t="s">
        <v>31</v>
      </c>
      <c r="G32" s="19"/>
      <c r="H32" s="19"/>
      <c r="J32" t="s">
        <v>31</v>
      </c>
      <c r="N32" t="s">
        <v>31</v>
      </c>
      <c r="S32" s="4"/>
      <c r="T32" t="s">
        <v>31</v>
      </c>
      <c r="U32" s="19"/>
      <c r="V32" s="19"/>
      <c r="X32" t="s">
        <v>31</v>
      </c>
      <c r="Y32" s="19"/>
      <c r="Z32" s="19"/>
      <c r="AB32" t="s">
        <v>31</v>
      </c>
      <c r="AF32" t="s">
        <v>31</v>
      </c>
    </row>
    <row r="33" spans="1:35">
      <c r="A33" s="4"/>
      <c r="B33" t="s">
        <v>32</v>
      </c>
      <c r="C33" s="19"/>
      <c r="D33" s="19"/>
      <c r="F33" t="s">
        <v>32</v>
      </c>
      <c r="G33" s="19"/>
      <c r="H33" s="19"/>
      <c r="J33" t="s">
        <v>32</v>
      </c>
      <c r="N33" t="s">
        <v>32</v>
      </c>
      <c r="S33" s="4"/>
      <c r="T33" t="s">
        <v>32</v>
      </c>
      <c r="U33" s="19"/>
      <c r="V33" s="19"/>
      <c r="X33" t="s">
        <v>32</v>
      </c>
      <c r="Y33" s="19"/>
      <c r="Z33" s="19"/>
      <c r="AB33" t="s">
        <v>32</v>
      </c>
      <c r="AF33" t="s">
        <v>32</v>
      </c>
    </row>
    <row r="34" spans="1:35">
      <c r="A34" s="4"/>
      <c r="B34" t="s">
        <v>33</v>
      </c>
      <c r="C34">
        <v>0.0184</v>
      </c>
      <c r="D34">
        <v>0.0424</v>
      </c>
      <c r="E34">
        <v>169.265235</v>
      </c>
      <c r="F34" t="s">
        <v>33</v>
      </c>
      <c r="G34">
        <v>0.0187</v>
      </c>
      <c r="H34">
        <v>0.0432</v>
      </c>
      <c r="I34">
        <v>170.364299</v>
      </c>
      <c r="J34" t="s">
        <v>33</v>
      </c>
      <c r="K34" s="16">
        <v>0.0191</v>
      </c>
      <c r="L34" s="18">
        <v>0.0441</v>
      </c>
      <c r="M34">
        <v>169.019247</v>
      </c>
      <c r="N34" t="s">
        <v>33</v>
      </c>
      <c r="O34">
        <v>0.0194</v>
      </c>
      <c r="P34">
        <v>0.0449</v>
      </c>
      <c r="Q34">
        <v>178.808222</v>
      </c>
      <c r="S34" s="4"/>
      <c r="T34" t="s">
        <v>33</v>
      </c>
      <c r="U34">
        <v>0.0089</v>
      </c>
      <c r="V34">
        <v>0.0343</v>
      </c>
      <c r="W34">
        <v>162.0867</v>
      </c>
      <c r="X34" t="s">
        <v>33</v>
      </c>
      <c r="Y34">
        <v>0.0091</v>
      </c>
      <c r="Z34">
        <v>0.0349</v>
      </c>
      <c r="AA34">
        <v>163.934739</v>
      </c>
      <c r="AB34" t="s">
        <v>33</v>
      </c>
      <c r="AC34">
        <v>0.0093</v>
      </c>
      <c r="AD34">
        <v>0.0356</v>
      </c>
      <c r="AE34">
        <v>157.945713</v>
      </c>
      <c r="AF34" t="s">
        <v>33</v>
      </c>
      <c r="AG34">
        <v>0.0094</v>
      </c>
      <c r="AH34" s="1">
        <v>0.0363</v>
      </c>
      <c r="AI34">
        <v>157.645861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 s="19"/>
      <c r="D39" s="19"/>
      <c r="F39" t="s">
        <v>31</v>
      </c>
      <c r="G39" s="19"/>
      <c r="H39" s="19"/>
      <c r="J39" t="s">
        <v>31</v>
      </c>
      <c r="N39" t="s">
        <v>31</v>
      </c>
      <c r="S39" s="5"/>
      <c r="T39" t="s">
        <v>31</v>
      </c>
      <c r="U39" s="19"/>
      <c r="V39" s="19"/>
      <c r="X39" t="s">
        <v>31</v>
      </c>
      <c r="Y39" s="19"/>
      <c r="Z39" s="19"/>
      <c r="AB39" t="s">
        <v>31</v>
      </c>
      <c r="AF39" t="s">
        <v>31</v>
      </c>
    </row>
    <row r="40" spans="1:35">
      <c r="A40" s="5"/>
      <c r="B40" t="s">
        <v>32</v>
      </c>
      <c r="C40" s="19"/>
      <c r="D40" s="19"/>
      <c r="F40" t="s">
        <v>32</v>
      </c>
      <c r="G40" s="19"/>
      <c r="H40" s="19"/>
      <c r="J40" t="s">
        <v>32</v>
      </c>
      <c r="N40" t="s">
        <v>32</v>
      </c>
      <c r="S40" s="5"/>
      <c r="T40" t="s">
        <v>32</v>
      </c>
      <c r="U40" s="19"/>
      <c r="V40" s="19"/>
      <c r="X40" t="s">
        <v>32</v>
      </c>
      <c r="Y40" s="19"/>
      <c r="Z40" s="19"/>
      <c r="AB40" t="s">
        <v>32</v>
      </c>
      <c r="AF40" t="s">
        <v>32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0.0331</v>
      </c>
      <c r="C46" s="7"/>
      <c r="D46" s="7"/>
      <c r="E46">
        <v>29.529256</v>
      </c>
      <c r="F46" s="7">
        <v>0.0337</v>
      </c>
      <c r="G46" s="7"/>
      <c r="H46" s="7"/>
      <c r="I46">
        <v>24.985161</v>
      </c>
      <c r="J46" s="7">
        <v>0.0343</v>
      </c>
      <c r="K46" s="7"/>
      <c r="L46" s="7"/>
      <c r="M46">
        <v>30.256757</v>
      </c>
      <c r="N46" s="7">
        <v>0.0348</v>
      </c>
      <c r="O46" s="7"/>
      <c r="P46" s="7"/>
      <c r="Q46">
        <v>35.465309</v>
      </c>
      <c r="S46" s="6"/>
      <c r="T46" s="7">
        <v>0.0203</v>
      </c>
      <c r="U46" s="7"/>
      <c r="V46" s="7"/>
      <c r="W46">
        <v>26.115991</v>
      </c>
      <c r="X46" s="7">
        <v>0.0207</v>
      </c>
      <c r="Y46" s="7"/>
      <c r="Z46" s="7"/>
      <c r="AA46">
        <v>19.254126</v>
      </c>
      <c r="AB46" s="7">
        <v>0.021</v>
      </c>
      <c r="AC46" s="7"/>
      <c r="AD46" s="7"/>
      <c r="AE46">
        <v>20.437707</v>
      </c>
      <c r="AF46" s="7">
        <v>0.0216</v>
      </c>
      <c r="AG46" s="7"/>
      <c r="AH46" s="7"/>
      <c r="AI46">
        <v>19.080105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 s="19"/>
      <c r="D52" s="19"/>
      <c r="F52" t="s">
        <v>31</v>
      </c>
      <c r="G52" s="19"/>
      <c r="H52" s="19"/>
      <c r="J52" t="s">
        <v>31</v>
      </c>
      <c r="N52" t="s">
        <v>31</v>
      </c>
    </row>
    <row r="53" spans="1:17">
      <c r="A53" s="4"/>
      <c r="B53" t="s">
        <v>32</v>
      </c>
      <c r="C53" s="19"/>
      <c r="D53" s="19"/>
      <c r="F53" t="s">
        <v>32</v>
      </c>
      <c r="G53" s="19"/>
      <c r="H53" s="19"/>
      <c r="J53" t="s">
        <v>32</v>
      </c>
      <c r="N53" t="s">
        <v>32</v>
      </c>
    </row>
    <row r="54" spans="1:17">
      <c r="A54" s="4"/>
      <c r="B54" t="s">
        <v>33</v>
      </c>
      <c r="C54">
        <v>0.0038</v>
      </c>
      <c r="D54">
        <v>0.0204</v>
      </c>
      <c r="E54">
        <v>124.752977</v>
      </c>
      <c r="F54" t="s">
        <v>33</v>
      </c>
      <c r="G54">
        <v>0.0039</v>
      </c>
      <c r="H54">
        <v>0.0209</v>
      </c>
      <c r="I54">
        <v>123.390814</v>
      </c>
      <c r="J54" t="s">
        <v>33</v>
      </c>
      <c r="K54">
        <v>0.004</v>
      </c>
      <c r="L54">
        <v>0.0213</v>
      </c>
      <c r="M54">
        <v>125.333777</v>
      </c>
      <c r="N54" t="s">
        <v>33</v>
      </c>
      <c r="O54">
        <v>0.0041</v>
      </c>
      <c r="P54">
        <v>0.0218</v>
      </c>
      <c r="Q54">
        <v>123.433758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 s="19"/>
      <c r="D59" s="19"/>
      <c r="F59" t="s">
        <v>31</v>
      </c>
      <c r="G59" s="19"/>
      <c r="H59" s="19"/>
      <c r="J59" t="s">
        <v>31</v>
      </c>
      <c r="N59" t="s">
        <v>31</v>
      </c>
    </row>
    <row r="60" spans="1:17">
      <c r="A60" s="5"/>
      <c r="B60" t="s">
        <v>32</v>
      </c>
      <c r="C60" s="19"/>
      <c r="D60" s="19"/>
      <c r="F60" t="s">
        <v>32</v>
      </c>
      <c r="G60" s="19"/>
      <c r="H60" s="19"/>
      <c r="J60" t="s">
        <v>32</v>
      </c>
      <c r="N60" t="s">
        <v>32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0.0082</v>
      </c>
      <c r="C66" s="7"/>
      <c r="D66" s="7"/>
      <c r="E66">
        <v>18.115917</v>
      </c>
      <c r="F66" s="7">
        <v>0.0084</v>
      </c>
      <c r="G66" s="7"/>
      <c r="H66" s="7"/>
      <c r="I66">
        <v>19.501931</v>
      </c>
      <c r="J66" s="7">
        <v>0.0086</v>
      </c>
      <c r="K66" s="7"/>
      <c r="L66" s="7"/>
      <c r="M66">
        <v>22.032325</v>
      </c>
      <c r="N66" s="7">
        <v>0.0089</v>
      </c>
      <c r="O66" s="7"/>
      <c r="P66" s="7"/>
      <c r="Q66">
        <v>17.505471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L73">
        <f>0.05*F25+(1-0.05)*B25</f>
        <v>0.05405</v>
      </c>
      <c r="M73">
        <f>I25+E25</f>
        <v>37.072847</v>
      </c>
      <c r="P73" s="12" t="s">
        <v>46</v>
      </c>
      <c r="Q73" t="s">
        <v>45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  <c r="X73">
        <f>0.1*F25+(1-0.1)*B25</f>
        <v>0.0541</v>
      </c>
    </row>
    <row r="74" spans="1:27">
      <c r="C74" s="4"/>
      <c r="D74" s="12"/>
      <c r="E74" t="s">
        <v>47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2"/>
      <c r="Q74" t="s">
        <v>47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>
      <c r="C75" s="4"/>
      <c r="D75" s="12"/>
      <c r="E75" t="s">
        <v>48</v>
      </c>
      <c r="F75">
        <f t="shared" si="0"/>
        <v>0.053655</v>
      </c>
      <c r="G75">
        <f t="shared" si="1"/>
        <v>0.054155</v>
      </c>
      <c r="H75">
        <f t="shared" si="2"/>
        <v>398.752471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0.05371</v>
      </c>
      <c r="S75">
        <f t="shared" si="7"/>
        <v>0.05421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L79">
        <f>0.2*F25+(1-0.2)*B25</f>
        <v>0.0542</v>
      </c>
      <c r="P79" s="12" t="s">
        <v>50</v>
      </c>
      <c r="Q79" t="s">
        <v>45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  <c r="X79">
        <f>0.3*F25+(1-0.3)*B25</f>
        <v>0.0543</v>
      </c>
    </row>
    <row r="80" spans="1:27">
      <c r="C80" s="4"/>
      <c r="D80" s="12"/>
      <c r="E80" t="s">
        <v>47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2"/>
      <c r="Q80" t="s">
        <v>47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>
      <c r="C81" s="4"/>
      <c r="D81" s="12"/>
      <c r="E81" t="s">
        <v>48</v>
      </c>
      <c r="F81">
        <f t="shared" si="10"/>
        <v>0.05382</v>
      </c>
      <c r="G81">
        <f t="shared" si="11"/>
        <v>0.05432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0.05393</v>
      </c>
      <c r="S81">
        <f t="shared" si="15"/>
        <v>0.05443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L86">
        <f>(0.05*(1-0.05)+0.05*(1-0.05))*F25+0.05*0.05*J25+(1-0.05*(1-0.05)-0.05*(1-0.05)-0.05*0.05)*B25</f>
        <v>0.05410025</v>
      </c>
      <c r="M86">
        <f>M25+I25+E25</f>
        <v>54.294783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  <c r="X86">
        <f>(0.1*0.9+0.1*0.9)*F25+0.1*0.1*J25+(1-0.1*0.9-0.1*0.9-0.1*0.1)*B25</f>
        <v>0.054201</v>
      </c>
    </row>
    <row r="87" spans="2:25">
      <c r="B87" s="4"/>
      <c r="C87" s="13"/>
      <c r="D87" s="12"/>
      <c r="E87" t="s">
        <v>47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3"/>
      <c r="P87" s="12"/>
      <c r="Q87" t="s">
        <v>47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>
      <c r="B88" s="4"/>
      <c r="C88" s="13"/>
      <c r="D88" s="12"/>
      <c r="E88" t="s">
        <v>48</v>
      </c>
      <c r="F88">
        <f t="shared" si="18"/>
        <v>0.05370975</v>
      </c>
      <c r="G88">
        <f t="shared" si="19"/>
        <v>0.05420975</v>
      </c>
      <c r="H88">
        <f t="shared" si="20"/>
        <v>592.647355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0.053819</v>
      </c>
      <c r="S88">
        <f t="shared" si="25"/>
        <v>0.054319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L92">
        <f>(0.2*0.8+0.2*0.8)*F25+0.2*0.2*J25+(1-0.2*0.8-0.2*0.8-0.2*0.2)*B25</f>
        <v>0.054404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  <c r="X92">
        <f>(0.3*0.7+0.3*0.7)*F25+0.3*0.3*J25+(1-0.3*0.7-0.3*0.7-0.3*0.3)*B25</f>
        <v>0.054609</v>
      </c>
    </row>
    <row r="93" spans="2:25">
      <c r="B93" s="4"/>
      <c r="C93" s="13"/>
      <c r="D93" s="12"/>
      <c r="E93" t="s">
        <v>47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3"/>
      <c r="P93" s="12"/>
      <c r="Q93" t="s">
        <v>47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>
      <c r="B94" s="4"/>
      <c r="C94" s="13"/>
      <c r="D94" s="12"/>
      <c r="E94" t="s">
        <v>48</v>
      </c>
      <c r="F94">
        <f t="shared" si="28"/>
        <v>0.054036</v>
      </c>
      <c r="G94">
        <f t="shared" si="29"/>
        <v>0.054536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0.054251</v>
      </c>
      <c r="S94">
        <f t="shared" si="33"/>
        <v>0.054751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L99">
        <f>3*0.05*(1-0.05)*(1-0.05)*F25+3*0.05*0.05*(1-0.05)*J25+0.05*0.05*0.05*N25+(1-3*0.05*(1-0.05)*(1-0.05)-3*0.05*0.05*(1-0.05)-0.05*0.05*0.05)*B25</f>
        <v>0.0541507375</v>
      </c>
      <c r="M99">
        <f>Q25+M25+I25+E25</f>
        <v>73.107753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  <c r="X99">
        <f>3*0.1*(1-0.1)*(1-0.1)*F25+3*0.1*0.1*(1-0.1)*J25+0.1*0.1*0.1*N25+(1-3*0.1*(1-0.1)*(1-0.1)-3*0.1*0.1*(1-0.1)-0.1*0.1*0.1)*B25</f>
        <v>0.0543029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4"/>
      <c r="O100" s="13"/>
      <c r="P100" s="12"/>
      <c r="Q100" t="s">
        <v>47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0.053764275</v>
      </c>
      <c r="G101">
        <f t="shared" si="37"/>
        <v>0.054264275</v>
      </c>
      <c r="H101">
        <f t="shared" si="38"/>
        <v>785.320622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0.0539272</v>
      </c>
      <c r="S101">
        <f t="shared" si="43"/>
        <v>0.0544272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L105">
        <f>3*0.2*(1-0.2)*(1-0.2)*F25+3*0.2*0.2*(1-0.2)*J25+0.2*0.2*0.2*N25+(1-3*0.2*(1-0.2)*(1-0.2)-3*0.2*0.2*(1-0.2)-0.2*0.2*0.2)*B25</f>
        <v>0.0546112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  <c r="X105">
        <f>3*0.3*(1-0.3)*(1-0.3)*F25+3*0.3*0.3*(1-0.3)*J25+0.3*0.3*0.3*N25+(1-3*0.3*(1-0.3)*(1-0.3)-3*0.3*0.3*(1-0.3)-0.3*0.3*0.3)*B25</f>
        <v>0.0549243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4"/>
      <c r="O106" s="13"/>
      <c r="P106" s="12"/>
      <c r="Q106" t="s">
        <v>47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0.0542496</v>
      </c>
      <c r="G107">
        <f t="shared" si="47"/>
        <v>0.0547496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0.0545684</v>
      </c>
      <c r="S107">
        <f t="shared" si="51"/>
        <v>0.0550684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L112">
        <f>0.05*X25+(1-0.05)*T25</f>
        <v>0.04505</v>
      </c>
      <c r="M112">
        <f>AA25+W25</f>
        <v>57.805919</v>
      </c>
      <c r="P112" s="12" t="s">
        <v>46</v>
      </c>
      <c r="Q112" t="s">
        <v>45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  <c r="X112">
        <f>0.1*X25+(1-0.1)*T25</f>
        <v>0.0451</v>
      </c>
    </row>
    <row r="113" spans="2:25">
      <c r="C113" s="4"/>
      <c r="D113" s="12"/>
      <c r="E113" t="s">
        <v>47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2"/>
      <c r="Q113" t="s">
        <v>47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>
      <c r="C114" s="4"/>
      <c r="D114" s="12"/>
      <c r="E114" t="s">
        <v>48</v>
      </c>
      <c r="F114">
        <f t="shared" si="54"/>
        <v>0.03783</v>
      </c>
      <c r="G114">
        <f t="shared" si="55"/>
        <v>0.048245</v>
      </c>
      <c r="H114">
        <f t="shared" si="56"/>
        <v>373.026844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0.03786</v>
      </c>
      <c r="S114">
        <f t="shared" si="61"/>
        <v>0.04829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L118">
        <f>0.2*X25+(1-0.2)*T25</f>
        <v>0.0452</v>
      </c>
      <c r="P118" s="12" t="s">
        <v>50</v>
      </c>
      <c r="Q118" t="s">
        <v>45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  <c r="X118">
        <f>0.3*X25+(1-0.3)*T25</f>
        <v>0.0453</v>
      </c>
    </row>
    <row r="119" spans="2:25">
      <c r="C119" s="4"/>
      <c r="D119" s="12"/>
      <c r="E119" t="s">
        <v>47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2"/>
      <c r="Q119" t="s">
        <v>47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>
      <c r="C120" s="4"/>
      <c r="D120" s="12"/>
      <c r="E120" t="s">
        <v>48</v>
      </c>
      <c r="F120">
        <f t="shared" si="64"/>
        <v>0.03792</v>
      </c>
      <c r="G120">
        <f t="shared" si="65"/>
        <v>0.04838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0.03798</v>
      </c>
      <c r="S120">
        <f t="shared" si="69"/>
        <v>0.04847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L125">
        <f>(0.05*(1-0.05)+0.05*(1-0.05))*X25+0.05*0.05*AB25+(1-0.05*(1-0.05)-0.05*(1-0.05)-0.05*0.05)*T25</f>
        <v>0.0450995</v>
      </c>
      <c r="M125">
        <f>AE25+AA25+W25</f>
        <v>80.770335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  <c r="X125">
        <f>(0.1*0.9+0.1*0.9)*X25+0.1*0.1*AB25+(1-0.1*0.9-0.1*0.9-0.1*0.1)*T25</f>
        <v>0.045198</v>
      </c>
    </row>
    <row r="126" spans="2:25">
      <c r="B126" s="4"/>
      <c r="C126" s="13"/>
      <c r="D126" s="12"/>
      <c r="E126" t="s">
        <v>47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3"/>
      <c r="P126" s="12"/>
      <c r="Q126" t="s">
        <v>47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>
      <c r="B127" s="4"/>
      <c r="C127" s="13"/>
      <c r="D127" s="12"/>
      <c r="E127" t="s">
        <v>48</v>
      </c>
      <c r="F127">
        <f t="shared" si="72"/>
        <v>0.03786</v>
      </c>
      <c r="G127">
        <f t="shared" si="73"/>
        <v>0.04829025</v>
      </c>
      <c r="H127">
        <f t="shared" si="74"/>
        <v>560.591392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0.03792</v>
      </c>
      <c r="S127">
        <f t="shared" si="79"/>
        <v>0.048381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L131">
        <f>(0.2*0.8+0.2*0.8)*X25+0.2*0.2*AB25+(1-0.2*0.8-0.2*0.8-0.2*0.2)*T25</f>
        <v>0.045392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>
        <f>(0.3*0.7+0.3*0.7)*X25+0.3*0.3*AB25+(1-0.3*0.7-0.3*0.7-0.3*0.3)*T25</f>
        <v>0.045582</v>
      </c>
    </row>
    <row r="132" spans="1:25">
      <c r="B132" s="4"/>
      <c r="C132" s="13"/>
      <c r="D132" s="12"/>
      <c r="E132" t="s">
        <v>47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3"/>
      <c r="P132" s="12"/>
      <c r="Q132" t="s">
        <v>47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>
      <c r="B133" s="4"/>
      <c r="C133" s="13"/>
      <c r="D133" s="12"/>
      <c r="E133" t="s">
        <v>48</v>
      </c>
      <c r="F133">
        <f t="shared" si="82"/>
        <v>0.03804</v>
      </c>
      <c r="G133">
        <f t="shared" si="83"/>
        <v>0.048564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0.03816</v>
      </c>
      <c r="S133">
        <f t="shared" si="87"/>
        <v>0.048749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L138">
        <f>3*0.05*(1-0.05)*(1-0.05)*X25+3*0.05*0.05*(1-0.05)*AB25+0.05*0.05*0.05*AF25+(1-3*0.05*(1-0.05)*(1-0.05)-3*0.05*0.05*(1-0.05)-0.05*0.05*0.05)*T25</f>
        <v>0.0451485375</v>
      </c>
      <c r="M138">
        <f>AI25+AE25+AA25+W25</f>
        <v>106.147724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  <c r="X138">
        <f>3*0.1*(1-0.1)*(1-0.1)*X25+3*0.1*0.1*(1-0.1)*AB25+0.1*0.1*0.1*AF25+(1-3*0.1*(1-0.1)*(1-0.1)-3*0.1*0.1*(1-0.1)-0.1*0.1*0.1)*T25</f>
        <v>0.0452943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4"/>
      <c r="O139" s="13"/>
      <c r="P139" s="12"/>
      <c r="Q139" t="s">
        <v>47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0.0378899875</v>
      </c>
      <c r="G140">
        <f t="shared" si="91"/>
        <v>0.048335725</v>
      </c>
      <c r="H140">
        <f t="shared" si="92"/>
        <v>747.685851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0.0379799</v>
      </c>
      <c r="S140">
        <f t="shared" si="97"/>
        <v>0.0484728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L144">
        <f>3*0.2*(1-0.2)*(1-0.2)*X25+3*0.2*0.2*(1-0.2)*AB25+0.2*0.2*0.2*AF25+(1-3*0.2*(1-0.2)*(1-0.2)-3*0.2*0.2*(1-0.2)-0.2*0.2*0.2)*T25</f>
        <v>0.0455784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  <c r="X144">
        <f>3*0.3*(1-0.3)*(1-0.3)*X25+3*0.3*0.3*(1-0.3)*AB25+0.3*0.3*0.3*AF25+(1-3*0.3*(1-0.3)*(1-0.3)-3*0.3*0.3*(1-0.3)-0.3*0.3*0.3)*T25</f>
        <v>0.0458541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4"/>
      <c r="O145" s="13"/>
      <c r="P145" s="12"/>
      <c r="Q145" t="s">
        <v>47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0.0381592</v>
      </c>
      <c r="G146">
        <f t="shared" si="101"/>
        <v>0.0487504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0.0383373</v>
      </c>
      <c r="S146">
        <f t="shared" si="105"/>
        <v>0.0490316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L151">
        <f>0.05*F46+(1-0.05)*B46</f>
        <v>0.03313</v>
      </c>
      <c r="M151">
        <f>I46+E46</f>
        <v>54.514417</v>
      </c>
      <c r="P151" s="12" t="s">
        <v>46</v>
      </c>
      <c r="Q151" t="s">
        <v>45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  <c r="X151">
        <f>0.1*F46+(1-0.1)*B46</f>
        <v>0.03316</v>
      </c>
    </row>
    <row r="152" spans="1:25">
      <c r="C152" s="4"/>
      <c r="D152" s="12"/>
      <c r="E152" t="s">
        <v>47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2"/>
      <c r="Q152" t="s">
        <v>47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>
      <c r="C153" s="4"/>
      <c r="D153" s="12"/>
      <c r="E153" t="s">
        <v>48</v>
      </c>
      <c r="F153">
        <f t="shared" si="108"/>
        <v>0.018415</v>
      </c>
      <c r="G153">
        <f t="shared" si="109"/>
        <v>0.04244</v>
      </c>
      <c r="H153">
        <f t="shared" si="110"/>
        <v>339.629534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0.01843</v>
      </c>
      <c r="S153">
        <f t="shared" si="115"/>
        <v>0.04248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L157">
        <f>0.2*F46+(1-0.2)*B46</f>
        <v>0.03322</v>
      </c>
      <c r="P157" s="12" t="s">
        <v>50</v>
      </c>
      <c r="Q157" t="s">
        <v>45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  <c r="X157">
        <f>0.3*F46+(1-0.3)*B46</f>
        <v>0.03328</v>
      </c>
    </row>
    <row r="158" spans="1:25">
      <c r="C158" s="4"/>
      <c r="D158" s="12"/>
      <c r="E158" t="s">
        <v>47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2"/>
      <c r="Q158" t="s">
        <v>47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>
      <c r="C159" s="4"/>
      <c r="D159" s="12"/>
      <c r="E159" t="s">
        <v>48</v>
      </c>
      <c r="F159">
        <f t="shared" si="118"/>
        <v>0.01846</v>
      </c>
      <c r="G159">
        <f t="shared" si="119"/>
        <v>0.04256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0.01849</v>
      </c>
      <c r="S159">
        <f t="shared" si="123"/>
        <v>0.04264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L164">
        <f>(0.05*(1-0.05)+0.05*(1-0.05))*F46+0.05*0.05*J46+(1-0.05*(1-0.05)-0.05*(1-0.05)-0.05*0.05)*B46</f>
        <v>0.03316</v>
      </c>
      <c r="M164">
        <f>M46+I46+E46</f>
        <v>84.771174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  <c r="X164">
        <f>(0.1*0.9+0.1*0.9)*F46+0.1*0.1*J46+(1-0.1*0.9-0.1*0.9-0.1*0.1)*B46</f>
        <v>0.03322</v>
      </c>
    </row>
    <row r="165" spans="2:25">
      <c r="B165" s="4"/>
      <c r="C165" s="13"/>
      <c r="D165" s="12"/>
      <c r="E165" t="s">
        <v>47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3"/>
      <c r="P165" s="12"/>
      <c r="Q165" t="s">
        <v>47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>
      <c r="B166" s="4"/>
      <c r="C166" s="13"/>
      <c r="D166" s="12"/>
      <c r="E166" t="s">
        <v>48</v>
      </c>
      <c r="F166">
        <f t="shared" si="126"/>
        <v>0.01843025</v>
      </c>
      <c r="G166">
        <f t="shared" si="127"/>
        <v>0.04248025</v>
      </c>
      <c r="H166">
        <f t="shared" si="128"/>
        <v>508.648781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0.018461</v>
      </c>
      <c r="S166">
        <f t="shared" si="133"/>
        <v>0.042561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L170">
        <f>(0.2*0.8+0.2*0.8)*F46+0.2*0.2*J46+(1-0.2*0.8-0.2*0.8-0.2*0.2)*B46</f>
        <v>0.03334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  <c r="X170">
        <f>(0.3*0.7+0.3*0.7)*F46+0.3*0.3*J46+(1-0.3*0.7-0.3*0.7-0.3*0.3)*B46</f>
        <v>0.03346</v>
      </c>
    </row>
    <row r="171" spans="2:25">
      <c r="B171" s="4"/>
      <c r="C171" s="13"/>
      <c r="D171" s="12"/>
      <c r="E171" t="s">
        <v>47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3"/>
      <c r="P171" s="12"/>
      <c r="Q171" t="s">
        <v>47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>
      <c r="B172" s="4"/>
      <c r="C172" s="13"/>
      <c r="D172" s="12"/>
      <c r="E172" t="s">
        <v>48</v>
      </c>
      <c r="F172">
        <f t="shared" si="136"/>
        <v>0.018524</v>
      </c>
      <c r="G172">
        <f t="shared" si="137"/>
        <v>0.042724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0.018589</v>
      </c>
      <c r="S172">
        <f t="shared" si="141"/>
        <v>0.042889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L177">
        <f>3*0.05*(1-0.05)*(1-0.05)*F46+3*0.05*0.05*(1-0.05)*J46+0.05*0.05*0.05*N46+(1-3*0.05*(1-0.05)*(1-0.05)-3*0.05*0.05*(1-0.05)-0.05*0.05*0.05)*B46</f>
        <v>0.0331899875</v>
      </c>
      <c r="M177">
        <f>Q46+M46+I46+E46</f>
        <v>120.236483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  <c r="X177">
        <f>3*0.1*(1-0.1)*(1-0.1)*F46+3*0.1*0.1*(1-0.1)*J46+0.1*0.1*0.1*N46+(1-3*0.1*(1-0.1)*(1-0.1)-3*0.1*0.1*(1-0.1)-0.1*0.1*0.1)*B46</f>
        <v>0.0332799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4"/>
      <c r="O178" s="13"/>
      <c r="P178" s="12"/>
      <c r="Q178" t="s">
        <v>47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0.018445725</v>
      </c>
      <c r="G179">
        <f t="shared" si="145"/>
        <v>0.042520725</v>
      </c>
      <c r="H179">
        <f t="shared" si="146"/>
        <v>687.457003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0.0184928</v>
      </c>
      <c r="S179">
        <f t="shared" si="151"/>
        <v>0.0426428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L183">
        <f>3*0.2*(1-0.2)*(1-0.2)*F46+3*0.2*0.2*(1-0.2)*J46+0.2*0.2*0.2*N46+(1-3*0.2*(1-0.2)*(1-0.2)-3*0.2*0.2*(1-0.2)-0.2*0.2*0.2)*B46</f>
        <v>0.0334592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  <c r="X183">
        <f>3*0.3*(1-0.3)*(1-0.3)*F46+3*0.3*0.3*(1-0.3)*J46+0.3*0.3*0.3*N46+(1-3*0.3*(1-0.3)*(1-0.3)-3*0.3*0.3*(1-0.3)-0.3*0.3*0.3)*B46</f>
        <v>0.0336373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4"/>
      <c r="O184" s="13"/>
      <c r="P184" s="12"/>
      <c r="Q184" t="s">
        <v>47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0.0185904</v>
      </c>
      <c r="G185">
        <f t="shared" si="155"/>
        <v>0.0428904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0.0186916</v>
      </c>
      <c r="S185">
        <f t="shared" si="159"/>
        <v>0.0431416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L190">
        <f>0.05*X46+(1-0.05)*T46</f>
        <v>0.02032</v>
      </c>
      <c r="M190">
        <f>AA46+W46</f>
        <v>45.370117</v>
      </c>
      <c r="P190" s="12" t="s">
        <v>46</v>
      </c>
      <c r="Q190" t="s">
        <v>45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  <c r="X190">
        <f>0.1*X46+(1-0.1)*T46</f>
        <v>0.02034</v>
      </c>
    </row>
    <row r="191" spans="1:25">
      <c r="C191" s="4"/>
      <c r="D191" s="12"/>
      <c r="E191" t="s">
        <v>47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2"/>
      <c r="Q191" t="s">
        <v>47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>
      <c r="C192" s="4"/>
      <c r="D192" s="12"/>
      <c r="E192" t="s">
        <v>48</v>
      </c>
      <c r="F192">
        <f t="shared" si="162"/>
        <v>0.00891</v>
      </c>
      <c r="G192">
        <f t="shared" si="163"/>
        <v>0.03433</v>
      </c>
      <c r="H192">
        <f t="shared" si="164"/>
        <v>326.021439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0.00892</v>
      </c>
      <c r="S192">
        <f t="shared" si="169"/>
        <v>0.03436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>
        <f>0.2*X46+(1-0.2)*T46</f>
        <v>0.02038</v>
      </c>
      <c r="P196" s="12" t="s">
        <v>50</v>
      </c>
      <c r="Q196" t="s">
        <v>45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  <c r="X196">
        <f>0.3*X46+(1-0.3)*T46</f>
        <v>0.02042</v>
      </c>
    </row>
    <row r="197" spans="2:25">
      <c r="C197" s="4"/>
      <c r="D197" s="12"/>
      <c r="E197" t="s">
        <v>47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2"/>
      <c r="Q197" t="s">
        <v>47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>
      <c r="C198" s="4"/>
      <c r="D198" s="12"/>
      <c r="E198" t="s">
        <v>48</v>
      </c>
      <c r="F198">
        <f t="shared" si="172"/>
        <v>0.00894</v>
      </c>
      <c r="G198">
        <f t="shared" si="173"/>
        <v>0.03442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0.00896</v>
      </c>
      <c r="S198">
        <f t="shared" si="177"/>
        <v>0.03448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L203">
        <f>(0.05*(1-0.05)+0.05*(1-0.05))*X46+0.05*0.05*AB46+(1-0.05*(1-0.05)-0.05*(1-0.05)-0.05*0.05)*T46</f>
        <v>0.02033975</v>
      </c>
      <c r="M203">
        <f>AE46+AA46+W46</f>
        <v>65.807824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  <c r="X203">
        <f>(0.1*0.9+0.1*0.9)*X46+0.1*0.1*AB46+(1-0.1*0.9-0.1*0.9-0.1*0.1)*T46</f>
        <v>0.020379</v>
      </c>
    </row>
    <row r="204" spans="2:25">
      <c r="B204" s="4"/>
      <c r="C204" s="13"/>
      <c r="D204" s="12"/>
      <c r="E204" t="s">
        <v>47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3"/>
      <c r="P204" s="12"/>
      <c r="Q204" t="s">
        <v>47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>
      <c r="B205" s="4"/>
      <c r="C205" s="13"/>
      <c r="D205" s="12"/>
      <c r="E205" t="s">
        <v>48</v>
      </c>
      <c r="F205">
        <f t="shared" si="180"/>
        <v>0.00892</v>
      </c>
      <c r="G205">
        <f t="shared" si="181"/>
        <v>0.03436025</v>
      </c>
      <c r="H205">
        <f t="shared" si="182"/>
        <v>483.967152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0.00894</v>
      </c>
      <c r="S205">
        <f t="shared" si="187"/>
        <v>0.034421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L209">
        <f>(0.2*0.8+0.2*0.8)*X46+0.2*0.2*AB46+(1-0.2*0.8-0.2*0.8-0.2*0.2)*T46</f>
        <v>0.020456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  <c r="X209">
        <f>(0.3*0.7+0.3*0.7)*X46+0.3*0.3*AB46+(1-0.3*0.7-0.3*0.7-0.3*0.3)*T46</f>
        <v>0.020531</v>
      </c>
    </row>
    <row r="210" spans="1:25">
      <c r="B210" s="4"/>
      <c r="C210" s="13"/>
      <c r="D210" s="12"/>
      <c r="E210" t="s">
        <v>47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3"/>
      <c r="P210" s="12"/>
      <c r="Q210" t="s">
        <v>47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>
      <c r="B211" s="4"/>
      <c r="C211" s="13"/>
      <c r="D211" s="12"/>
      <c r="E211" t="s">
        <v>48</v>
      </c>
      <c r="F211">
        <f t="shared" si="190"/>
        <v>0.00898</v>
      </c>
      <c r="G211">
        <f t="shared" si="191"/>
        <v>0.034544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0.00902</v>
      </c>
      <c r="S211">
        <f t="shared" si="195"/>
        <v>0.034669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L216">
        <f>3*0.05*(1-0.05)*(1-0.05)*X46+3*0.05*0.05*(1-0.05)*AB46+0.05*0.05*0.05*AF46+(1-3*0.05*(1-0.05)*(1-0.05)-3*0.05*0.05*(1-0.05)-0.05*0.05*0.05)*T46</f>
        <v>0.0203593</v>
      </c>
      <c r="M216">
        <f>AI46+AE46+AA46+W46</f>
        <v>84.887929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  <c r="X216">
        <f>3*0.1*(1-0.1)*(1-0.1)*X46+3*0.1*0.1*(1-0.1)*AB46+0.1*0.1*0.1*AF46+(1-3*0.1*(1-0.1)*(1-0.1)-3*0.1*0.1*(1-0.1)-0.1*0.1*0.1)*T46</f>
        <v>0.0204174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4"/>
      <c r="O217" s="13"/>
      <c r="P217" s="12"/>
      <c r="Q217" t="s">
        <v>47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0.0089299875</v>
      </c>
      <c r="G218">
        <f t="shared" si="199"/>
        <v>0.0343907375</v>
      </c>
      <c r="H218">
        <f t="shared" si="200"/>
        <v>641.613013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0.0089599</v>
      </c>
      <c r="S218">
        <f t="shared" si="205"/>
        <v>0.0344829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L222">
        <f>3*0.2*(1-0.2)*(1-0.2)*X46+3*0.2*0.2*(1-0.2)*AB46+0.2*0.2*0.2*AF46+(1-3*0.2*(1-0.2)*(1-0.2)-3*0.2*0.2*(1-0.2)-0.2*0.2*0.2)*T46</f>
        <v>0.0205312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  <c r="X222">
        <f>3*0.3*(1-0.3)*(1-0.3)*X46+3*0.3*0.3*(1-0.3)*AB46+0.3*0.3*0.3*AF46+(1-3*0.3*(1-0.3)*(1-0.3)-3*0.3*0.3*(1-0.3)-0.3*0.3*0.3)*T46</f>
        <v>0.0206438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4"/>
      <c r="O223" s="13"/>
      <c r="P223" s="12"/>
      <c r="Q223" t="s">
        <v>47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0.0090192</v>
      </c>
      <c r="G224">
        <f t="shared" si="209"/>
        <v>0.0346712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0.0090773</v>
      </c>
      <c r="S224">
        <f t="shared" si="213"/>
        <v>0.0348643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L229">
        <f>0.05*G66+(1-0.05)*B66</f>
        <v>0.00779</v>
      </c>
      <c r="M229">
        <f>I66+E66</f>
        <v>37.617848</v>
      </c>
      <c r="P229" s="12" t="s">
        <v>46</v>
      </c>
      <c r="Q229" t="s">
        <v>45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  <c r="X229">
        <f>0.1*G66+(1-0.1)*B66</f>
        <v>0.00738</v>
      </c>
    </row>
    <row r="230" spans="1:25">
      <c r="C230" s="4"/>
      <c r="D230" s="12"/>
      <c r="E230" t="s">
        <v>47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2"/>
      <c r="Q230" t="s">
        <v>47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0.020425</v>
      </c>
      <c r="H231">
        <f t="shared" si="218"/>
        <v>248.143791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0.02045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L235">
        <f>0.2*G66+(1-0.2)*B66</f>
        <v>0.00656</v>
      </c>
      <c r="P235" s="12" t="s">
        <v>50</v>
      </c>
      <c r="Q235" t="s">
        <v>45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  <c r="X235">
        <f>0.3*G66+(1-0.3)*B66</f>
        <v>0.00574</v>
      </c>
    </row>
    <row r="236" spans="1:25">
      <c r="C236" s="4"/>
      <c r="D236" s="12"/>
      <c r="E236" t="s">
        <v>47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2"/>
      <c r="Q236" t="s">
        <v>47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0.0205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0.02055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L242">
        <f>(0.05*(1-0.05)+0.05*(1-0.05))*G66+0.05*0.05*J66+(1-0.05*(1-0.05)-0.05*(1-0.05)-0.05*0.05)*B66</f>
        <v>0.007422</v>
      </c>
      <c r="M242">
        <f>M66+I66+E66</f>
        <v>59.650173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  <c r="X242">
        <f>(0.1*0.9+0.1*0.9)*G66+0.1*0.1*J66+(1-0.1*0.9-0.1*0.9-0.1*0.1)*B66</f>
        <v>0.006728</v>
      </c>
    </row>
    <row r="243" spans="1:25">
      <c r="B243" s="4"/>
      <c r="C243" s="13"/>
      <c r="D243" s="12"/>
      <c r="E243" t="s">
        <v>47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3"/>
      <c r="P243" s="12"/>
      <c r="Q243" t="s">
        <v>47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0.02044975</v>
      </c>
      <c r="H244">
        <f t="shared" si="236"/>
        <v>373.477568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0.020499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L248">
        <f>(0.2*0.8+0.2*0.8)*G66+0.2*0.2*J66+(1-0.2*0.8-0.2*0.8-0.2*0.2)*B66</f>
        <v>0.005592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  <c r="X248">
        <f>(0.3*0.7+0.3*0.7)*G66+0.3*0.3*J66+(1-0.3*0.7-0.3*0.7-0.3*0.3)*B66</f>
        <v>0.004792</v>
      </c>
    </row>
    <row r="249" spans="1:25">
      <c r="B249" s="4"/>
      <c r="C249" s="13"/>
      <c r="D249" s="12"/>
      <c r="E249" t="s">
        <v>47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3"/>
      <c r="P249" s="12"/>
      <c r="Q249" t="s">
        <v>47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0.020596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0.020691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L255">
        <f>3*0.05*(1-0.05)*(1-0.05)*G66+3*0.05*0.05*(1-0.05)*J66+0.05*0.05*0.05*N66+(1-3*0.05*(1-0.05)*(1-0.05)-3*0.05*0.05*(1-0.05)-0.05*0.05*0.05)*B66</f>
        <v>0.0070928625</v>
      </c>
      <c r="M255">
        <f>Q66+M66+I66+E66</f>
        <v>77.155644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  <c r="X255">
        <f>3*0.1*(1-0.1)*(1-0.1)*G66+3*0.1*0.1*(1-0.1)*J66+0.1*0.1*0.1*N66+(1-3*0.1*(1-0.1)*(1-0.1)-3*0.1*0.1*(1-0.1)-0.1*0.1*0.1)*B66</f>
        <v>0.0062189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4"/>
      <c r="O256" s="13"/>
      <c r="P256" s="12"/>
      <c r="Q256" t="s">
        <v>47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</v>
      </c>
      <c r="G257">
        <f t="shared" si="253"/>
        <v>0.020474275</v>
      </c>
      <c r="H257">
        <f t="shared" si="254"/>
        <v>496.911326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</v>
      </c>
      <c r="S257">
        <f t="shared" si="259"/>
        <v>0.0205472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L261">
        <f>3*0.2*(1-0.2)*(1-0.2)*G66+3*0.2*0.2*(1-0.2)*J66+0.2*0.2*0.2*N66+(1-3*0.2*(1-0.2)*(1-0.2)-3*0.2*0.2*(1-0.2)-0.2*0.2*0.2)*B66</f>
        <v>0.0050952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  <c r="X261">
        <f>3*0.3*(1-0.3)*(1-0.3)*G66+3*0.3*0.3*(1-0.3)*J66+0.3*0.3*0.3*N66+(1-3*0.3*(1-0.3)*(1-0.3)-3*0.3*0.3*(1-0.3)-0.3*0.3*0.3)*B66</f>
        <v>0.0046783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4"/>
      <c r="O262" s="13"/>
      <c r="P262" s="12"/>
      <c r="Q262" t="s">
        <v>47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</v>
      </c>
      <c r="G263">
        <f t="shared" si="263"/>
        <v>0.0206896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</v>
      </c>
      <c r="S263">
        <f t="shared" si="267"/>
        <v>0.0208284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0.0567</v>
      </c>
      <c r="E11">
        <v>1.424383</v>
      </c>
      <c r="F11" t="s">
        <v>31</v>
      </c>
      <c r="G11">
        <v>0.0026</v>
      </c>
      <c r="H11">
        <v>0.0579</v>
      </c>
      <c r="I11">
        <v>1.65777</v>
      </c>
      <c r="J11" t="s">
        <v>31</v>
      </c>
      <c r="K11">
        <v>0.0026</v>
      </c>
      <c r="L11">
        <v>0.0591</v>
      </c>
      <c r="M11">
        <v>1.372461</v>
      </c>
      <c r="N11" t="s">
        <v>31</v>
      </c>
      <c r="O11">
        <v>0.0026</v>
      </c>
      <c r="P11">
        <v>0.0603</v>
      </c>
      <c r="Q11">
        <v>1.407202</v>
      </c>
      <c r="S11" s="4"/>
      <c r="T11" t="s">
        <v>31</v>
      </c>
      <c r="U11">
        <v>0.0013</v>
      </c>
      <c r="V11">
        <v>0.0567</v>
      </c>
      <c r="W11">
        <v>1.458839</v>
      </c>
      <c r="X11" t="s">
        <v>31</v>
      </c>
      <c r="Y11">
        <v>0.0026</v>
      </c>
      <c r="Z11">
        <v>0.0579</v>
      </c>
      <c r="AA11">
        <v>1.467693</v>
      </c>
      <c r="AB11" t="s">
        <v>31</v>
      </c>
      <c r="AC11">
        <v>0.0026</v>
      </c>
      <c r="AD11">
        <v>0.0591</v>
      </c>
      <c r="AE11">
        <v>1.80025</v>
      </c>
      <c r="AF11" t="s">
        <v>31</v>
      </c>
      <c r="AG11">
        <v>0.0026</v>
      </c>
      <c r="AH11">
        <v>0.0603</v>
      </c>
      <c r="AI11">
        <v>1.377102</v>
      </c>
    </row>
    <row r="12" spans="1:35">
      <c r="A12" s="4"/>
      <c r="B12" t="s">
        <v>32</v>
      </c>
      <c r="C12">
        <v>0.0525</v>
      </c>
      <c r="D12">
        <v>0.0538</v>
      </c>
      <c r="E12">
        <v>10.59861</v>
      </c>
      <c r="F12" t="s">
        <v>32</v>
      </c>
      <c r="G12">
        <v>0.0535</v>
      </c>
      <c r="H12">
        <v>0.0577</v>
      </c>
      <c r="I12">
        <v>13.676321</v>
      </c>
      <c r="J12" t="s">
        <v>32</v>
      </c>
      <c r="K12">
        <v>0.0546</v>
      </c>
      <c r="L12">
        <v>0.0589</v>
      </c>
      <c r="M12">
        <v>15.127238</v>
      </c>
      <c r="N12" t="s">
        <v>32</v>
      </c>
      <c r="O12">
        <v>0.0556</v>
      </c>
      <c r="P12">
        <v>0.0601</v>
      </c>
      <c r="Q12">
        <v>13.551961</v>
      </c>
      <c r="S12" s="4"/>
      <c r="T12" t="s">
        <v>32</v>
      </c>
      <c r="U12">
        <v>0.0362</v>
      </c>
      <c r="V12">
        <v>0.0557</v>
      </c>
      <c r="W12">
        <v>13.131002</v>
      </c>
      <c r="X12" t="s">
        <v>32</v>
      </c>
      <c r="Y12">
        <v>0.0368</v>
      </c>
      <c r="Z12">
        <v>0.0569</v>
      </c>
      <c r="AA12">
        <v>12.897199</v>
      </c>
      <c r="AB12" t="s">
        <v>32</v>
      </c>
      <c r="AC12">
        <v>0.0373</v>
      </c>
      <c r="AD12">
        <v>0.058</v>
      </c>
      <c r="AE12">
        <v>16.262621</v>
      </c>
      <c r="AF12" t="s">
        <v>32</v>
      </c>
      <c r="AG12">
        <v>0.0379</v>
      </c>
      <c r="AH12">
        <v>0.0592</v>
      </c>
      <c r="AI12">
        <v>13.94095</v>
      </c>
    </row>
    <row r="13" spans="1:35">
      <c r="A13" s="4"/>
      <c r="B13" t="s">
        <v>33</v>
      </c>
      <c r="C13">
        <v>0.0525</v>
      </c>
      <c r="D13">
        <v>0.0529</v>
      </c>
      <c r="E13">
        <v>166.277995</v>
      </c>
      <c r="F13" t="s">
        <v>33</v>
      </c>
      <c r="G13">
        <v>0.0535</v>
      </c>
      <c r="H13">
        <v>0.054</v>
      </c>
      <c r="I13">
        <v>164.693976</v>
      </c>
      <c r="J13" t="s">
        <v>33</v>
      </c>
      <c r="K13">
        <v>0.0546</v>
      </c>
      <c r="L13">
        <v>0.055</v>
      </c>
      <c r="M13">
        <v>161.268277</v>
      </c>
      <c r="N13" t="s">
        <v>33</v>
      </c>
      <c r="O13">
        <v>0.0556</v>
      </c>
      <c r="P13">
        <v>0.0561</v>
      </c>
      <c r="Q13">
        <v>162.222111</v>
      </c>
      <c r="S13" s="4"/>
      <c r="T13" t="s">
        <v>33</v>
      </c>
      <c r="U13">
        <v>0.0373</v>
      </c>
      <c r="V13">
        <v>0.0472</v>
      </c>
      <c r="W13">
        <v>155.874815</v>
      </c>
      <c r="X13" t="s">
        <v>33</v>
      </c>
      <c r="Y13">
        <v>0.038</v>
      </c>
      <c r="Z13">
        <v>0.0481</v>
      </c>
      <c r="AA13">
        <v>154.267001</v>
      </c>
      <c r="AB13" t="s">
        <v>33</v>
      </c>
      <c r="AC13">
        <v>0.0386</v>
      </c>
      <c r="AD13">
        <v>0.0491</v>
      </c>
      <c r="AE13">
        <v>157.34231</v>
      </c>
      <c r="AF13" t="s">
        <v>33</v>
      </c>
      <c r="AG13">
        <v>0.0392</v>
      </c>
      <c r="AH13">
        <v>0.05</v>
      </c>
      <c r="AI13">
        <v>154.242715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0.0529</v>
      </c>
      <c r="C25" s="7"/>
      <c r="D25" s="7"/>
      <c r="E25">
        <v>11.98934</v>
      </c>
      <c r="F25">
        <v>0.0539</v>
      </c>
      <c r="G25" s="7"/>
      <c r="H25" s="7"/>
      <c r="I25">
        <v>11.814549</v>
      </c>
      <c r="J25">
        <v>0.055</v>
      </c>
      <c r="K25" s="7"/>
      <c r="L25" s="7"/>
      <c r="M25">
        <v>13.371923</v>
      </c>
      <c r="N25" s="7">
        <v>0.0561</v>
      </c>
      <c r="O25" s="7"/>
      <c r="P25" s="7"/>
      <c r="Q25">
        <v>13.246415</v>
      </c>
      <c r="S25" s="6"/>
      <c r="T25" s="7">
        <v>0.0442</v>
      </c>
      <c r="U25" s="7"/>
      <c r="V25" s="7"/>
      <c r="W25">
        <v>12.115213</v>
      </c>
      <c r="X25" s="7">
        <v>0.0451</v>
      </c>
      <c r="Z25" s="7"/>
      <c r="AA25">
        <v>13.047741</v>
      </c>
      <c r="AB25" s="7">
        <v>0.0458</v>
      </c>
      <c r="AC25" s="7"/>
      <c r="AD25" s="7"/>
      <c r="AE25">
        <v>12.55002</v>
      </c>
      <c r="AF25" s="7">
        <v>0.0468</v>
      </c>
      <c r="AG25" s="7"/>
      <c r="AH25" s="7"/>
      <c r="AI25">
        <v>12.298271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0.0567</v>
      </c>
      <c r="E32">
        <v>1.416123</v>
      </c>
      <c r="F32" t="s">
        <v>31</v>
      </c>
      <c r="G32">
        <v>0.0026</v>
      </c>
      <c r="H32">
        <v>0.0579</v>
      </c>
      <c r="I32">
        <v>1.430302</v>
      </c>
      <c r="J32" t="s">
        <v>31</v>
      </c>
      <c r="K32">
        <v>0.0026</v>
      </c>
      <c r="L32">
        <v>0.0591</v>
      </c>
      <c r="M32">
        <v>1.445505</v>
      </c>
      <c r="N32" t="s">
        <v>31</v>
      </c>
      <c r="O32">
        <v>0.0026</v>
      </c>
      <c r="P32">
        <v>0.0603</v>
      </c>
      <c r="Q32">
        <v>1.405694</v>
      </c>
      <c r="S32" s="4"/>
      <c r="T32" t="s">
        <v>31</v>
      </c>
      <c r="U32">
        <v>0.0013</v>
      </c>
      <c r="V32">
        <v>0.0567</v>
      </c>
      <c r="W32">
        <v>1.390091</v>
      </c>
      <c r="X32" t="s">
        <v>31</v>
      </c>
      <c r="Y32">
        <v>0.0026</v>
      </c>
      <c r="Z32">
        <v>0.0579</v>
      </c>
      <c r="AA32">
        <v>1.789656</v>
      </c>
      <c r="AB32" t="s">
        <v>31</v>
      </c>
      <c r="AC32">
        <v>0.0026</v>
      </c>
      <c r="AD32">
        <v>0.0591</v>
      </c>
      <c r="AE32">
        <v>1.437982</v>
      </c>
      <c r="AF32" t="s">
        <v>31</v>
      </c>
      <c r="AG32">
        <v>0.0026</v>
      </c>
      <c r="AH32">
        <v>0.0603</v>
      </c>
      <c r="AI32">
        <v>1.435848</v>
      </c>
    </row>
    <row r="33" spans="1:35">
      <c r="A33" s="4"/>
      <c r="B33" t="s">
        <v>32</v>
      </c>
      <c r="C33">
        <v>0.0166</v>
      </c>
      <c r="D33">
        <v>0.0533</v>
      </c>
      <c r="E33">
        <v>12.450303</v>
      </c>
      <c r="F33" t="s">
        <v>32</v>
      </c>
      <c r="G33">
        <v>0.0169</v>
      </c>
      <c r="H33">
        <v>0.0544</v>
      </c>
      <c r="I33">
        <v>12.589241</v>
      </c>
      <c r="J33" t="s">
        <v>32</v>
      </c>
      <c r="K33">
        <v>0.0172</v>
      </c>
      <c r="L33">
        <v>0.0555</v>
      </c>
      <c r="M33">
        <v>12.847873</v>
      </c>
      <c r="N33" t="s">
        <v>32</v>
      </c>
      <c r="O33">
        <v>0.0173</v>
      </c>
      <c r="P33">
        <v>0.0566</v>
      </c>
      <c r="Q33">
        <v>12.240901</v>
      </c>
      <c r="S33" s="4"/>
      <c r="T33" t="s">
        <v>32</v>
      </c>
      <c r="U33">
        <v>0.0071</v>
      </c>
      <c r="V33">
        <v>0.0472</v>
      </c>
      <c r="W33">
        <v>13.473856</v>
      </c>
      <c r="X33" t="s">
        <v>32</v>
      </c>
      <c r="Y33">
        <v>0.0072</v>
      </c>
      <c r="Z33">
        <v>0.0481</v>
      </c>
      <c r="AA33">
        <v>11.658466</v>
      </c>
      <c r="AB33" t="s">
        <v>32</v>
      </c>
      <c r="AC33">
        <v>0.0074</v>
      </c>
      <c r="AD33">
        <v>0.049</v>
      </c>
      <c r="AE33">
        <v>11.359354</v>
      </c>
      <c r="AF33" t="s">
        <v>32</v>
      </c>
      <c r="AG33">
        <v>0.0075</v>
      </c>
      <c r="AH33">
        <v>0.05</v>
      </c>
      <c r="AI33">
        <v>11.324354</v>
      </c>
    </row>
    <row r="34" spans="1:35">
      <c r="A34" s="4"/>
      <c r="B34" t="s">
        <v>33</v>
      </c>
      <c r="C34">
        <v>0.0182</v>
      </c>
      <c r="D34">
        <v>0.0415</v>
      </c>
      <c r="E34">
        <v>143.340207</v>
      </c>
      <c r="F34" t="s">
        <v>33</v>
      </c>
      <c r="G34">
        <v>0.0186</v>
      </c>
      <c r="H34">
        <v>0.0423</v>
      </c>
      <c r="I34">
        <v>144.365837</v>
      </c>
      <c r="J34" t="s">
        <v>33</v>
      </c>
      <c r="K34" s="16">
        <v>0.0189</v>
      </c>
      <c r="L34" s="18">
        <v>0.0432</v>
      </c>
      <c r="M34">
        <v>140.760308</v>
      </c>
      <c r="N34" t="s">
        <v>33</v>
      </c>
      <c r="O34">
        <v>0.0192</v>
      </c>
      <c r="P34">
        <v>0.044</v>
      </c>
      <c r="Q34">
        <v>139.824643</v>
      </c>
      <c r="S34" s="4"/>
      <c r="T34" t="s">
        <v>33</v>
      </c>
      <c r="U34">
        <v>0.0089</v>
      </c>
      <c r="V34">
        <v>0.0335</v>
      </c>
      <c r="W34">
        <v>124.737935</v>
      </c>
      <c r="X34" t="s">
        <v>33</v>
      </c>
      <c r="Y34">
        <v>0.0091</v>
      </c>
      <c r="Z34">
        <v>0.0342</v>
      </c>
      <c r="AA34">
        <v>127.999419</v>
      </c>
      <c r="AB34" t="s">
        <v>33</v>
      </c>
      <c r="AC34">
        <v>0.0092</v>
      </c>
      <c r="AD34">
        <v>0.0349</v>
      </c>
      <c r="AE34">
        <v>130.55145</v>
      </c>
      <c r="AF34" t="s">
        <v>33</v>
      </c>
      <c r="AG34">
        <v>0.0094</v>
      </c>
      <c r="AH34" s="1">
        <v>0.0356</v>
      </c>
      <c r="AI34">
        <v>130.509747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0.0325</v>
      </c>
      <c r="C46" s="7"/>
      <c r="D46" s="7"/>
      <c r="E46">
        <v>10.622285</v>
      </c>
      <c r="F46" s="7">
        <v>0.0331</v>
      </c>
      <c r="G46" s="7"/>
      <c r="H46" s="7"/>
      <c r="I46">
        <v>11.168651</v>
      </c>
      <c r="J46" s="7">
        <v>0.0338</v>
      </c>
      <c r="K46" s="7"/>
      <c r="L46" s="7"/>
      <c r="M46">
        <v>12.859808</v>
      </c>
      <c r="N46" s="7">
        <v>0.0343</v>
      </c>
      <c r="O46" s="7"/>
      <c r="P46" s="7"/>
      <c r="Q46">
        <v>11.787653</v>
      </c>
      <c r="S46" s="6"/>
      <c r="T46" s="7">
        <v>0.02</v>
      </c>
      <c r="U46" s="7"/>
      <c r="V46" s="7"/>
      <c r="W46">
        <v>13.20755</v>
      </c>
      <c r="X46" s="7">
        <v>0.0204</v>
      </c>
      <c r="Y46" s="7"/>
      <c r="Z46" s="7"/>
      <c r="AA46">
        <v>11.964094</v>
      </c>
      <c r="AB46" s="7">
        <v>0.0209</v>
      </c>
      <c r="AC46" s="7"/>
      <c r="AD46" s="7"/>
      <c r="AE46">
        <v>14.800707</v>
      </c>
      <c r="AF46" s="7">
        <v>0.0213</v>
      </c>
      <c r="AG46" s="7"/>
      <c r="AH46" s="7"/>
      <c r="AI46">
        <v>10.784627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0.0567</v>
      </c>
      <c r="E52">
        <v>1.422156</v>
      </c>
      <c r="F52" t="s">
        <v>31</v>
      </c>
      <c r="G52">
        <v>0.0026</v>
      </c>
      <c r="H52">
        <v>0.0579</v>
      </c>
      <c r="I52">
        <v>1.792098</v>
      </c>
      <c r="J52" t="s">
        <v>31</v>
      </c>
      <c r="K52">
        <v>0.0026</v>
      </c>
      <c r="L52">
        <v>0.0591</v>
      </c>
      <c r="M52">
        <v>1.422117</v>
      </c>
      <c r="N52" t="s">
        <v>31</v>
      </c>
      <c r="O52">
        <v>0.0026</v>
      </c>
      <c r="P52">
        <v>0.0603</v>
      </c>
      <c r="Q52">
        <v>1.773511</v>
      </c>
    </row>
    <row r="53" spans="1:17">
      <c r="A53" s="4"/>
      <c r="B53" t="s">
        <v>32</v>
      </c>
      <c r="C53">
        <v>0.0028</v>
      </c>
      <c r="D53">
        <v>0.031</v>
      </c>
      <c r="E53">
        <v>9.452662</v>
      </c>
      <c r="F53" t="s">
        <v>32</v>
      </c>
      <c r="G53">
        <v>0.0029</v>
      </c>
      <c r="H53">
        <v>0.0315</v>
      </c>
      <c r="I53">
        <v>9.228773</v>
      </c>
      <c r="J53" t="s">
        <v>32</v>
      </c>
      <c r="K53">
        <v>0.003</v>
      </c>
      <c r="L53">
        <v>0.0319</v>
      </c>
      <c r="M53">
        <v>9.55173</v>
      </c>
      <c r="N53" t="s">
        <v>32</v>
      </c>
      <c r="O53">
        <v>0.003</v>
      </c>
      <c r="P53">
        <v>0.0326</v>
      </c>
      <c r="Q53">
        <v>10.008724</v>
      </c>
    </row>
    <row r="54" spans="1:17">
      <c r="A54" s="4"/>
      <c r="B54" t="s">
        <v>33</v>
      </c>
      <c r="C54">
        <v>0.0038</v>
      </c>
      <c r="D54">
        <v>0.02</v>
      </c>
      <c r="E54">
        <v>94.911268</v>
      </c>
      <c r="F54" t="s">
        <v>33</v>
      </c>
      <c r="G54">
        <v>0.0039</v>
      </c>
      <c r="H54">
        <v>0.0204</v>
      </c>
      <c r="I54">
        <v>100.217317</v>
      </c>
      <c r="J54" t="s">
        <v>33</v>
      </c>
      <c r="K54">
        <v>0.004</v>
      </c>
      <c r="L54">
        <v>0.0209</v>
      </c>
      <c r="M54">
        <v>96.71432</v>
      </c>
      <c r="N54" t="s">
        <v>33</v>
      </c>
      <c r="O54">
        <v>0.0041</v>
      </c>
      <c r="P54">
        <v>0.0214</v>
      </c>
      <c r="Q54">
        <v>97.595971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0.0081</v>
      </c>
      <c r="C66" s="7"/>
      <c r="D66" s="7"/>
      <c r="E66">
        <v>11.729257</v>
      </c>
      <c r="F66" s="7">
        <v>0.0084</v>
      </c>
      <c r="G66" s="7"/>
      <c r="H66" s="7"/>
      <c r="I66">
        <v>10.188446</v>
      </c>
      <c r="J66" s="7">
        <v>0.0086</v>
      </c>
      <c r="K66" s="7"/>
      <c r="L66" s="7"/>
      <c r="M66">
        <v>12.833717</v>
      </c>
      <c r="N66" s="7">
        <v>0.0088</v>
      </c>
      <c r="O66" s="7"/>
      <c r="P66" s="7"/>
      <c r="Q66">
        <v>13.628367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0.05676</v>
      </c>
      <c r="H73">
        <f t="shared" ref="H73:H75" si="2">E11+I11</f>
        <v>3.082153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0.05295</v>
      </c>
      <c r="M73">
        <f>I25+E25</f>
        <v>23.803889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0.05682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0.053</v>
      </c>
    </row>
    <row r="74" spans="1:27">
      <c r="C74" s="4"/>
      <c r="D74" s="12"/>
      <c r="E74" t="s">
        <v>47</v>
      </c>
      <c r="F74">
        <f t="shared" si="0"/>
        <v>0.05255</v>
      </c>
      <c r="G74">
        <f t="shared" si="1"/>
        <v>0.053995</v>
      </c>
      <c r="H74">
        <f t="shared" si="2"/>
        <v>24.274931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0.0526</v>
      </c>
      <c r="S74">
        <f t="shared" si="7"/>
        <v>0.05419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0.05255</v>
      </c>
      <c r="G75">
        <f t="shared" si="1"/>
        <v>0.052955</v>
      </c>
      <c r="H75">
        <f t="shared" si="2"/>
        <v>330.971971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0.0526</v>
      </c>
      <c r="S75">
        <f t="shared" si="7"/>
        <v>0.05301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0.05694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0.0531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0.05706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0.0532</v>
      </c>
    </row>
    <row r="80" spans="1:27">
      <c r="C80" s="4"/>
      <c r="D80" s="12"/>
      <c r="E80" t="s">
        <v>47</v>
      </c>
      <c r="F80">
        <f t="shared" si="10"/>
        <v>0.0527</v>
      </c>
      <c r="G80">
        <f t="shared" si="11"/>
        <v>0.05458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0.0528</v>
      </c>
      <c r="S80">
        <f t="shared" si="15"/>
        <v>0.05497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0.0527</v>
      </c>
      <c r="G81">
        <f t="shared" si="11"/>
        <v>0.05312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0.0528</v>
      </c>
      <c r="S81">
        <f t="shared" si="15"/>
        <v>0.05323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0.05682</v>
      </c>
      <c r="H86">
        <f t="shared" ref="H86:H88" si="20">M11+I11+E11</f>
        <v>4.454614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0.05300025</v>
      </c>
      <c r="M86">
        <f>M25+I25+E25</f>
        <v>37.175812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0.05694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0.053101</v>
      </c>
    </row>
    <row r="87" spans="2:25">
      <c r="B87" s="4"/>
      <c r="C87" s="13"/>
      <c r="D87" s="12"/>
      <c r="E87" t="s">
        <v>47</v>
      </c>
      <c r="F87">
        <f t="shared" si="18"/>
        <v>0.05260025</v>
      </c>
      <c r="G87">
        <f t="shared" si="19"/>
        <v>0.05418325</v>
      </c>
      <c r="H87">
        <f t="shared" si="20"/>
        <v>39.402169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0.052701</v>
      </c>
      <c r="S87">
        <f t="shared" si="25"/>
        <v>0.054553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0.05260025</v>
      </c>
      <c r="G88">
        <f t="shared" si="19"/>
        <v>0.05300975</v>
      </c>
      <c r="H88">
        <f t="shared" si="20"/>
        <v>492.240248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0.052701</v>
      </c>
      <c r="S88">
        <f t="shared" si="25"/>
        <v>0.053119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0.05718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0.053304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0.05742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0.053509</v>
      </c>
    </row>
    <row r="93" spans="2:25">
      <c r="B93" s="4"/>
      <c r="C93" s="13"/>
      <c r="D93" s="12"/>
      <c r="E93" t="s">
        <v>47</v>
      </c>
      <c r="F93">
        <f t="shared" si="28"/>
        <v>0.052904</v>
      </c>
      <c r="G93">
        <f t="shared" si="29"/>
        <v>0.055252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0.053109</v>
      </c>
      <c r="S93">
        <f t="shared" si="33"/>
        <v>0.055897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0.052904</v>
      </c>
      <c r="G94">
        <f t="shared" si="29"/>
        <v>0.053336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0.053109</v>
      </c>
      <c r="S94">
        <f t="shared" si="33"/>
        <v>0.053551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0.05688</v>
      </c>
      <c r="H99">
        <f t="shared" ref="H99:H101" si="38">Q11+M11+I11+E11</f>
        <v>5.861816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0.0530507375</v>
      </c>
      <c r="M99">
        <f>Q25+M25+I25+E25</f>
        <v>50.422227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0.05706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0.0532029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0.052650725</v>
      </c>
      <c r="G100">
        <f t="shared" si="37"/>
        <v>0.0543650875</v>
      </c>
      <c r="H100">
        <f t="shared" si="38"/>
        <v>52.95413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0.0528028</v>
      </c>
      <c r="S100">
        <f t="shared" si="43"/>
        <v>0.0548917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0.052650725</v>
      </c>
      <c r="G101">
        <f t="shared" si="37"/>
        <v>0.053064275</v>
      </c>
      <c r="H101">
        <f t="shared" si="38"/>
        <v>654.462359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0.0528028</v>
      </c>
      <c r="S101">
        <f t="shared" si="43"/>
        <v>0.0532272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0.05742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0.0535112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0.05778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0.0538243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0.0531104</v>
      </c>
      <c r="G106">
        <f t="shared" si="47"/>
        <v>0.0558376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0.0534216</v>
      </c>
      <c r="S106">
        <f t="shared" si="51"/>
        <v>0.0566539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0.0531104</v>
      </c>
      <c r="G107">
        <f t="shared" si="47"/>
        <v>0.0535496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0.0534216</v>
      </c>
      <c r="S107">
        <f t="shared" si="51"/>
        <v>0.0538684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0.05676</v>
      </c>
      <c r="H112">
        <f t="shared" ref="H112:H114" si="56">AA11+W11</f>
        <v>2.926532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0.044245</v>
      </c>
      <c r="M112">
        <f>AA25+W25</f>
        <v>25.162954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0.05682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0.04429</v>
      </c>
    </row>
    <row r="113" spans="2:25">
      <c r="C113" s="4"/>
      <c r="D113" s="12"/>
      <c r="E113" t="s">
        <v>47</v>
      </c>
      <c r="F113">
        <f t="shared" si="54"/>
        <v>0.03623</v>
      </c>
      <c r="G113">
        <f t="shared" si="55"/>
        <v>0.05576</v>
      </c>
      <c r="H113">
        <f t="shared" si="56"/>
        <v>26.028201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0.03626</v>
      </c>
      <c r="S113">
        <f t="shared" si="61"/>
        <v>0.05582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0.037335</v>
      </c>
      <c r="G114">
        <f t="shared" si="55"/>
        <v>0.047245</v>
      </c>
      <c r="H114">
        <f t="shared" si="56"/>
        <v>310.141816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0.03737</v>
      </c>
      <c r="S114">
        <f t="shared" si="61"/>
        <v>0.04729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0.05694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0.04438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0.05706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0.04447</v>
      </c>
    </row>
    <row r="119" spans="2:25">
      <c r="C119" s="4"/>
      <c r="D119" s="12"/>
      <c r="E119" t="s">
        <v>47</v>
      </c>
      <c r="F119">
        <f t="shared" si="64"/>
        <v>0.03632</v>
      </c>
      <c r="G119">
        <f t="shared" si="65"/>
        <v>0.05594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0.03638</v>
      </c>
      <c r="S119">
        <f t="shared" si="69"/>
        <v>0.05606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0.03744</v>
      </c>
      <c r="G120">
        <f t="shared" si="65"/>
        <v>0.04738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0.03751</v>
      </c>
      <c r="S120">
        <f t="shared" si="69"/>
        <v>0.04747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0.05682</v>
      </c>
      <c r="H125">
        <f t="shared" ref="H125:H127" si="74">AE11+AA11+W11</f>
        <v>4.726782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0.0442895</v>
      </c>
      <c r="M125">
        <f>AE25+AA25+W25</f>
        <v>37.712974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0.05694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0.044378</v>
      </c>
    </row>
    <row r="126" spans="2:25">
      <c r="B126" s="4"/>
      <c r="C126" s="13"/>
      <c r="D126" s="12"/>
      <c r="E126" t="s">
        <v>47</v>
      </c>
      <c r="F126">
        <f t="shared" si="72"/>
        <v>0.03625975</v>
      </c>
      <c r="G126">
        <f t="shared" si="73"/>
        <v>0.05581975</v>
      </c>
      <c r="H126">
        <f t="shared" si="74"/>
        <v>42.290822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0.036319</v>
      </c>
      <c r="S126">
        <f t="shared" si="79"/>
        <v>0.055939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0.03736975</v>
      </c>
      <c r="G127">
        <f t="shared" si="73"/>
        <v>0.04729025</v>
      </c>
      <c r="H127">
        <f t="shared" si="74"/>
        <v>467.484126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0.037439</v>
      </c>
      <c r="S127">
        <f t="shared" si="79"/>
        <v>0.047381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0.05718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0.044552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0.05742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0.044722</v>
      </c>
    </row>
    <row r="132" spans="1:25">
      <c r="B132" s="4"/>
      <c r="C132" s="13"/>
      <c r="D132" s="12"/>
      <c r="E132" t="s">
        <v>47</v>
      </c>
      <c r="F132">
        <f t="shared" si="82"/>
        <v>0.036436</v>
      </c>
      <c r="G132">
        <f t="shared" si="83"/>
        <v>0.056176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0.036551</v>
      </c>
      <c r="S132">
        <f t="shared" si="87"/>
        <v>0.056411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0.037576</v>
      </c>
      <c r="G133">
        <f t="shared" si="83"/>
        <v>0.047564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0.037711</v>
      </c>
      <c r="S133">
        <f t="shared" si="87"/>
        <v>0.047749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0.05688</v>
      </c>
      <c r="H138">
        <f t="shared" ref="H138:H140" si="92">AI11+AE11+AA11+W11</f>
        <v>6.103884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0.0443335625</v>
      </c>
      <c r="M138">
        <f>AI25+AE25+AA25+W25</f>
        <v>50.011245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0.05706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0.0444645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0.036289275</v>
      </c>
      <c r="G139">
        <f t="shared" si="91"/>
        <v>0.055879275</v>
      </c>
      <c r="H139">
        <f t="shared" si="92"/>
        <v>56.231772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0.0363772</v>
      </c>
      <c r="S139">
        <f t="shared" si="97"/>
        <v>0.0560572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0.0374042625</v>
      </c>
      <c r="G140">
        <f t="shared" si="91"/>
        <v>0.047335725</v>
      </c>
      <c r="H140">
        <f t="shared" si="92"/>
        <v>621.726841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0.0375071</v>
      </c>
      <c r="S140">
        <f t="shared" si="97"/>
        <v>0.0474728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0.05742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0.04472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0.05778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0.0449695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0.0365496</v>
      </c>
      <c r="G145">
        <f t="shared" si="101"/>
        <v>0.0564096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0.0367184</v>
      </c>
      <c r="S145">
        <f t="shared" si="105"/>
        <v>0.0567584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0.0377088</v>
      </c>
      <c r="G146">
        <f t="shared" si="101"/>
        <v>0.0477504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0.0379057</v>
      </c>
      <c r="S146">
        <f t="shared" si="105"/>
        <v>0.0480316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0.05676</v>
      </c>
      <c r="H151">
        <f t="shared" ref="H151:H153" si="110">I32++E32</f>
        <v>2.846425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0.03253</v>
      </c>
      <c r="M151">
        <f>I46+E46</f>
        <v>21.790936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0.05682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0.03256</v>
      </c>
    </row>
    <row r="152" spans="1:25">
      <c r="C152" s="4"/>
      <c r="D152" s="12"/>
      <c r="E152" t="s">
        <v>47</v>
      </c>
      <c r="F152">
        <f t="shared" si="108"/>
        <v>0.016615</v>
      </c>
      <c r="G152">
        <f t="shared" si="109"/>
        <v>0.053355</v>
      </c>
      <c r="H152">
        <f t="shared" si="110"/>
        <v>25.039544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0.01663</v>
      </c>
      <c r="S152">
        <f t="shared" si="115"/>
        <v>0.05341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0.01822</v>
      </c>
      <c r="G153">
        <f t="shared" si="109"/>
        <v>0.04154</v>
      </c>
      <c r="H153">
        <f t="shared" si="110"/>
        <v>287.706044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0.01824</v>
      </c>
      <c r="S153">
        <f t="shared" si="115"/>
        <v>0.04158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0.05694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0.03262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0.05706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0.03268</v>
      </c>
    </row>
    <row r="158" spans="1:25">
      <c r="C158" s="4"/>
      <c r="D158" s="12"/>
      <c r="E158" t="s">
        <v>47</v>
      </c>
      <c r="F158">
        <f t="shared" si="118"/>
        <v>0.01666</v>
      </c>
      <c r="G158">
        <f t="shared" si="119"/>
        <v>0.05352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0.01669</v>
      </c>
      <c r="S158">
        <f t="shared" si="123"/>
        <v>0.05363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0.01828</v>
      </c>
      <c r="G159">
        <f t="shared" si="119"/>
        <v>0.04166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0.01832</v>
      </c>
      <c r="S159">
        <f t="shared" si="123"/>
        <v>0.04174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0.05682</v>
      </c>
      <c r="H164">
        <f t="shared" ref="H164:H166" si="128">M32+I32+E32</f>
        <v>4.29193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0.03256025</v>
      </c>
      <c r="M164">
        <f>M46+I46+E46</f>
        <v>34.650744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0.05694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0.032621</v>
      </c>
    </row>
    <row r="165" spans="2:25">
      <c r="B165" s="4"/>
      <c r="C165" s="13"/>
      <c r="D165" s="12"/>
      <c r="E165" t="s">
        <v>47</v>
      </c>
      <c r="F165">
        <f t="shared" si="126"/>
        <v>0.01663</v>
      </c>
      <c r="G165">
        <f t="shared" si="127"/>
        <v>0.05341</v>
      </c>
      <c r="H165">
        <f t="shared" si="128"/>
        <v>37.887417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0.01666</v>
      </c>
      <c r="S165">
        <f t="shared" si="133"/>
        <v>0.05352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0.01823975</v>
      </c>
      <c r="G166">
        <f t="shared" si="127"/>
        <v>0.04158025</v>
      </c>
      <c r="H166">
        <f t="shared" si="128"/>
        <v>428.466352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0.018279</v>
      </c>
      <c r="S166">
        <f t="shared" si="133"/>
        <v>0.041661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0.05718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0.032744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0.05742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0.032869</v>
      </c>
    </row>
    <row r="171" spans="2:25">
      <c r="B171" s="4"/>
      <c r="C171" s="13"/>
      <c r="D171" s="12"/>
      <c r="E171" t="s">
        <v>47</v>
      </c>
      <c r="F171">
        <f t="shared" si="136"/>
        <v>0.01672</v>
      </c>
      <c r="G171">
        <f t="shared" si="137"/>
        <v>0.05374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0.01678</v>
      </c>
      <c r="S171">
        <f t="shared" si="141"/>
        <v>0.05396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0.018356</v>
      </c>
      <c r="G172">
        <f t="shared" si="137"/>
        <v>0.041824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0.018431</v>
      </c>
      <c r="S172">
        <f t="shared" si="141"/>
        <v>0.041989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0.05688</v>
      </c>
      <c r="H177">
        <f t="shared" ref="H177:H179" si="146">Q32+M32+I32+E32</f>
        <v>5.697624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0.0325907125</v>
      </c>
      <c r="M177">
        <f>Q46+M46+I46+E46</f>
        <v>46.438397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0.05706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0.0326827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0.016644975</v>
      </c>
      <c r="G178">
        <f t="shared" si="145"/>
        <v>0.053465</v>
      </c>
      <c r="H178">
        <f t="shared" si="146"/>
        <v>50.128318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0.0166898</v>
      </c>
      <c r="S178">
        <f t="shared" si="151"/>
        <v>0.05363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0.0182592625</v>
      </c>
      <c r="G179">
        <f t="shared" si="145"/>
        <v>0.041620725</v>
      </c>
      <c r="H179">
        <f t="shared" si="146"/>
        <v>568.290995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0.0183171</v>
      </c>
      <c r="S179">
        <f t="shared" si="151"/>
        <v>0.0417428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0.05742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0.0328696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0.05778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0.0330589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0.0167784</v>
      </c>
      <c r="G184">
        <f t="shared" si="155"/>
        <v>0.05396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0.0168646</v>
      </c>
      <c r="S184">
        <f t="shared" si="159"/>
        <v>0.05429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0.0184288</v>
      </c>
      <c r="G185">
        <f t="shared" si="155"/>
        <v>0.0419904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0.0185357</v>
      </c>
      <c r="S185">
        <f t="shared" si="159"/>
        <v>0.0422416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0.05676</v>
      </c>
      <c r="H190">
        <f t="shared" ref="H190:H192" si="164">AA32+W32</f>
        <v>3.179747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0.02002</v>
      </c>
      <c r="M190">
        <f>AA46+W46</f>
        <v>25.171644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0.05682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0.02004</v>
      </c>
    </row>
    <row r="191" spans="1:25">
      <c r="C191" s="4"/>
      <c r="D191" s="12"/>
      <c r="E191" t="s">
        <v>47</v>
      </c>
      <c r="F191">
        <f t="shared" si="162"/>
        <v>0.007105</v>
      </c>
      <c r="G191">
        <f t="shared" si="163"/>
        <v>0.047245</v>
      </c>
      <c r="H191">
        <f t="shared" si="164"/>
        <v>25.132322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0.00711</v>
      </c>
      <c r="S191">
        <f t="shared" si="169"/>
        <v>0.04729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0.00891</v>
      </c>
      <c r="G192">
        <f t="shared" si="163"/>
        <v>0.033535</v>
      </c>
      <c r="H192">
        <f t="shared" si="164"/>
        <v>252.737354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0.00892</v>
      </c>
      <c r="S192">
        <f t="shared" si="169"/>
        <v>0.03357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0.05694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0.02008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0.05706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0.02012</v>
      </c>
    </row>
    <row r="197" spans="2:25">
      <c r="C197" s="4"/>
      <c r="D197" s="12"/>
      <c r="E197" t="s">
        <v>47</v>
      </c>
      <c r="F197">
        <f t="shared" si="172"/>
        <v>0.00712</v>
      </c>
      <c r="G197">
        <f t="shared" si="173"/>
        <v>0.04738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0.00713</v>
      </c>
      <c r="S197">
        <f t="shared" si="177"/>
        <v>0.04747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0.00894</v>
      </c>
      <c r="G198">
        <f t="shared" si="173"/>
        <v>0.03364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0.00896</v>
      </c>
      <c r="S198">
        <f t="shared" si="177"/>
        <v>0.03371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0.05682</v>
      </c>
      <c r="H203">
        <f t="shared" ref="H203:H205" si="182">AE32+AA32+W32</f>
        <v>4.617729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0.02004025</v>
      </c>
      <c r="M203">
        <f>AE46+AA46+W46</f>
        <v>39.972351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0.05694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0.020081</v>
      </c>
    </row>
    <row r="204" spans="2:25">
      <c r="B204" s="4"/>
      <c r="C204" s="13"/>
      <c r="D204" s="12"/>
      <c r="E204" t="s">
        <v>47</v>
      </c>
      <c r="F204">
        <f t="shared" si="180"/>
        <v>0.00711025</v>
      </c>
      <c r="G204">
        <f t="shared" si="181"/>
        <v>0.04729</v>
      </c>
      <c r="H204">
        <f t="shared" si="182"/>
        <v>36.491676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0.007121</v>
      </c>
      <c r="S204">
        <f t="shared" si="186"/>
        <v>0.04738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0.00891975</v>
      </c>
      <c r="G205">
        <f t="shared" si="181"/>
        <v>0.03357</v>
      </c>
      <c r="H205">
        <f t="shared" si="182"/>
        <v>383.288804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0.008939</v>
      </c>
      <c r="S205">
        <f t="shared" si="186"/>
        <v>0.03364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0.05718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0.020164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0.05742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0.020249</v>
      </c>
    </row>
    <row r="210" spans="1:25">
      <c r="B210" s="4"/>
      <c r="C210" s="13"/>
      <c r="D210" s="12"/>
      <c r="E210" t="s">
        <v>47</v>
      </c>
      <c r="F210">
        <f t="shared" si="189"/>
        <v>0.007144</v>
      </c>
      <c r="G210">
        <f t="shared" si="190"/>
        <v>0.04756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0.007169</v>
      </c>
      <c r="S210">
        <f t="shared" si="194"/>
        <v>0.04774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0.008976</v>
      </c>
      <c r="G211">
        <f t="shared" si="190"/>
        <v>0.03378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0.009011</v>
      </c>
      <c r="S211">
        <f t="shared" si="194"/>
        <v>0.03392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0.05688</v>
      </c>
      <c r="H216">
        <f t="shared" ref="H216:H218" si="199">AI32+AE32+AA32+W32</f>
        <v>6.053577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0.020060725</v>
      </c>
      <c r="M216">
        <f>AI46+AE46+AA46+W46</f>
        <v>50.756978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0.05706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0.0201228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0.007115725</v>
      </c>
      <c r="G217">
        <f t="shared" si="198"/>
        <v>0.0473350125</v>
      </c>
      <c r="H217">
        <f t="shared" si="199"/>
        <v>47.81603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0.0071328</v>
      </c>
      <c r="S217">
        <f t="shared" si="204"/>
        <v>0.0474701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0.008929275</v>
      </c>
      <c r="G218">
        <f t="shared" si="198"/>
        <v>0.033605</v>
      </c>
      <c r="H218">
        <f t="shared" si="199"/>
        <v>513.798551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0.0089572</v>
      </c>
      <c r="S218">
        <f t="shared" si="204"/>
        <v>0.03371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0.05742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0.0202504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0.05778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0.0203816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0.0071704</v>
      </c>
      <c r="G223">
        <f t="shared" si="208"/>
        <v>0.0477408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0.0072116</v>
      </c>
      <c r="S223">
        <f t="shared" si="212"/>
        <v>0.0480127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0.0090096</v>
      </c>
      <c r="G224">
        <f t="shared" si="208"/>
        <v>0.03392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0.0090584</v>
      </c>
      <c r="S224">
        <f t="shared" si="212"/>
        <v>0.03413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0.05676</v>
      </c>
      <c r="H229">
        <f t="shared" ref="H229:H231" si="217">I52+E52</f>
        <v>3.214254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0.007695</v>
      </c>
      <c r="M229">
        <f>I66+E66</f>
        <v>21.917703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0.05682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0.00729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0.031025</v>
      </c>
      <c r="H230">
        <f t="shared" si="217"/>
        <v>18.681435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0.03105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0.02002</v>
      </c>
      <c r="H231">
        <f t="shared" si="217"/>
        <v>195.128585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0.02004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0.05694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0.05706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0.00567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0.0311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0.03115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0.02008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0.02012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0.05682</v>
      </c>
      <c r="H242">
        <f t="shared" ref="H242:H244" si="235">M52+I52+E52</f>
        <v>4.636371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0.00733175</v>
      </c>
      <c r="M242">
        <f>M66+I66+E66</f>
        <v>34.75142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0.05694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0.006647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0.03104975</v>
      </c>
      <c r="H243">
        <f t="shared" si="235"/>
        <v>28.233165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0.031099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0.02004025</v>
      </c>
      <c r="H244">
        <f t="shared" si="235"/>
        <v>291.842905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0.020081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0.05718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0.005528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0.05742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0.004743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0.031196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0.031291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0.020164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0.020249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0.05688</v>
      </c>
      <c r="H255">
        <f t="shared" ref="H255:H257" si="253">Q52+M52+I52+E52</f>
        <v>6.409882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0.0070071125</v>
      </c>
      <c r="M255">
        <f>Q66+M66+I66+E66</f>
        <v>48.379787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0.05706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0.0061459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0.0310743</v>
      </c>
      <c r="H256">
        <f t="shared" si="253"/>
        <v>38.241889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0.0311474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0.0200607375</v>
      </c>
      <c r="H257">
        <f t="shared" si="253"/>
        <v>389.438876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0.0201229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0.05742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0.0050432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0.05778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0.0046413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0.0312912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0.0314338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0.0202512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0.0203843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0.054</v>
      </c>
      <c r="E11">
        <v>1.324711</v>
      </c>
      <c r="F11" t="s">
        <v>31</v>
      </c>
      <c r="G11">
        <v>0.0026</v>
      </c>
      <c r="H11">
        <v>0.0552</v>
      </c>
      <c r="I11">
        <v>1.360527</v>
      </c>
      <c r="J11" t="s">
        <v>31</v>
      </c>
      <c r="K11">
        <v>0.0026</v>
      </c>
      <c r="L11">
        <v>0.0537</v>
      </c>
      <c r="M11">
        <v>1.220936</v>
      </c>
      <c r="N11" t="s">
        <v>31</v>
      </c>
      <c r="O11">
        <v>0.0026</v>
      </c>
      <c r="P11">
        <v>0.0576</v>
      </c>
      <c r="Q11">
        <v>1.31735</v>
      </c>
      <c r="S11" s="4"/>
      <c r="T11" t="s">
        <v>31</v>
      </c>
      <c r="U11">
        <v>0.0013</v>
      </c>
      <c r="V11">
        <v>0.054</v>
      </c>
      <c r="W11">
        <v>1.413168</v>
      </c>
      <c r="X11" t="s">
        <v>31</v>
      </c>
      <c r="Y11">
        <v>0.0026</v>
      </c>
      <c r="Z11">
        <v>0.0552</v>
      </c>
      <c r="AA11">
        <v>1.284323</v>
      </c>
      <c r="AB11" t="s">
        <v>31</v>
      </c>
      <c r="AC11">
        <v>0.0026</v>
      </c>
      <c r="AD11">
        <v>0.0564</v>
      </c>
      <c r="AE11">
        <v>1.404592</v>
      </c>
      <c r="AF11" t="s">
        <v>31</v>
      </c>
      <c r="AG11">
        <v>0.0026</v>
      </c>
      <c r="AH11">
        <v>0.0576</v>
      </c>
      <c r="AI11">
        <v>1.326365</v>
      </c>
    </row>
    <row r="12" spans="1:35">
      <c r="A12" s="4"/>
      <c r="B12" t="s">
        <v>32</v>
      </c>
      <c r="C12">
        <v>0.0502</v>
      </c>
      <c r="D12">
        <v>0.0538</v>
      </c>
      <c r="E12">
        <v>10.59861</v>
      </c>
      <c r="F12" t="s">
        <v>32</v>
      </c>
      <c r="G12">
        <v>0.0512</v>
      </c>
      <c r="H12">
        <v>0.055</v>
      </c>
      <c r="I12">
        <v>10.500141</v>
      </c>
      <c r="J12" t="s">
        <v>32</v>
      </c>
      <c r="K12">
        <v>0.0523</v>
      </c>
      <c r="L12">
        <v>0.0562</v>
      </c>
      <c r="M12">
        <v>8.333058</v>
      </c>
      <c r="N12" t="s">
        <v>32</v>
      </c>
      <c r="O12">
        <v>0.0533</v>
      </c>
      <c r="P12">
        <v>0.0574</v>
      </c>
      <c r="Q12">
        <v>10.92303</v>
      </c>
      <c r="S12" s="4"/>
      <c r="T12" t="s">
        <v>32</v>
      </c>
      <c r="U12">
        <v>0.0354</v>
      </c>
      <c r="V12">
        <v>0.0531</v>
      </c>
      <c r="W12">
        <v>11.446099</v>
      </c>
      <c r="X12" t="s">
        <v>32</v>
      </c>
      <c r="Y12">
        <v>0.036</v>
      </c>
      <c r="Z12">
        <v>0.0542</v>
      </c>
      <c r="AA12">
        <v>11.61741</v>
      </c>
      <c r="AB12" t="s">
        <v>32</v>
      </c>
      <c r="AC12">
        <v>0.0366</v>
      </c>
      <c r="AD12">
        <v>0.0554</v>
      </c>
      <c r="AE12">
        <v>10.253318</v>
      </c>
      <c r="AF12" t="s">
        <v>32</v>
      </c>
      <c r="AG12">
        <v>0.0372</v>
      </c>
      <c r="AH12">
        <v>0.0566</v>
      </c>
      <c r="AI12">
        <v>10.395277</v>
      </c>
    </row>
    <row r="13" spans="1:35">
      <c r="A13" s="4"/>
      <c r="B13" t="s">
        <v>33</v>
      </c>
      <c r="C13">
        <v>0.0502</v>
      </c>
      <c r="D13">
        <v>0.0505</v>
      </c>
      <c r="E13">
        <v>117.025129</v>
      </c>
      <c r="F13" t="s">
        <v>33</v>
      </c>
      <c r="G13">
        <v>0.0513</v>
      </c>
      <c r="H13">
        <v>0.0516</v>
      </c>
      <c r="I13">
        <v>115.846483</v>
      </c>
      <c r="J13" t="s">
        <v>33</v>
      </c>
      <c r="K13">
        <v>0.0523</v>
      </c>
      <c r="L13">
        <v>0.0527</v>
      </c>
      <c r="M13">
        <v>126.375879</v>
      </c>
      <c r="N13" t="s">
        <v>33</v>
      </c>
      <c r="O13">
        <v>0.0534</v>
      </c>
      <c r="P13">
        <v>0.0538</v>
      </c>
      <c r="Q13">
        <v>120.658539</v>
      </c>
      <c r="S13" s="4"/>
      <c r="T13" t="s">
        <v>33</v>
      </c>
      <c r="U13">
        <v>0.0365</v>
      </c>
      <c r="V13">
        <v>0.0452</v>
      </c>
      <c r="W13">
        <v>127.969928</v>
      </c>
      <c r="X13" t="s">
        <v>33</v>
      </c>
      <c r="Y13">
        <v>0.0371</v>
      </c>
      <c r="Z13">
        <v>0.0461</v>
      </c>
      <c r="AA13">
        <v>123.054091</v>
      </c>
      <c r="AB13" t="s">
        <v>33</v>
      </c>
      <c r="AC13">
        <v>0.0378</v>
      </c>
      <c r="AD13">
        <v>0.0471</v>
      </c>
      <c r="AE13">
        <v>116.911155</v>
      </c>
      <c r="AF13" t="s">
        <v>33</v>
      </c>
      <c r="AG13">
        <v>0.0384</v>
      </c>
      <c r="AH13">
        <v>0.048</v>
      </c>
      <c r="AI13">
        <v>110.310724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0.0504</v>
      </c>
      <c r="C25" s="7"/>
      <c r="D25" s="7"/>
      <c r="E25">
        <v>11.099961</v>
      </c>
      <c r="F25">
        <v>0.0516</v>
      </c>
      <c r="G25" s="7"/>
      <c r="H25" s="7"/>
      <c r="I25">
        <v>10.512098</v>
      </c>
      <c r="J25">
        <v>0.0526</v>
      </c>
      <c r="K25" s="7"/>
      <c r="L25" s="7"/>
      <c r="M25">
        <v>9.954592</v>
      </c>
      <c r="N25" s="7">
        <v>0.0537</v>
      </c>
      <c r="O25" s="7"/>
      <c r="P25" s="7"/>
      <c r="Q25">
        <v>10.728609</v>
      </c>
      <c r="S25" s="6"/>
      <c r="T25" s="7">
        <v>0.0426</v>
      </c>
      <c r="U25" s="7"/>
      <c r="V25" s="7"/>
      <c r="W25">
        <v>13.192744</v>
      </c>
      <c r="X25">
        <v>0.0434</v>
      </c>
      <c r="Y25" s="7"/>
      <c r="Z25" s="7"/>
      <c r="AA25">
        <v>11.768104</v>
      </c>
      <c r="AB25" s="7">
        <v>0.0442</v>
      </c>
      <c r="AC25" s="7"/>
      <c r="AD25" s="7"/>
      <c r="AE25">
        <v>13.253672</v>
      </c>
      <c r="AF25" s="7">
        <v>0.0451</v>
      </c>
      <c r="AG25" s="7"/>
      <c r="AH25" s="7"/>
      <c r="AI25">
        <v>12.469761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0.054</v>
      </c>
      <c r="E32">
        <v>1.308357</v>
      </c>
      <c r="F32" t="s">
        <v>31</v>
      </c>
      <c r="G32">
        <v>0.0026</v>
      </c>
      <c r="H32">
        <v>0.0552</v>
      </c>
      <c r="I32">
        <v>1.6501</v>
      </c>
      <c r="J32" t="s">
        <v>31</v>
      </c>
      <c r="K32">
        <v>0.0026</v>
      </c>
      <c r="L32">
        <v>0.0564</v>
      </c>
      <c r="M32">
        <v>1.296628</v>
      </c>
      <c r="N32" t="s">
        <v>31</v>
      </c>
      <c r="O32">
        <v>0.0026</v>
      </c>
      <c r="P32">
        <v>0.0576</v>
      </c>
      <c r="Q32">
        <v>1.304167</v>
      </c>
      <c r="S32" s="4"/>
      <c r="T32" t="s">
        <v>31</v>
      </c>
      <c r="U32">
        <v>0.0013</v>
      </c>
      <c r="V32">
        <v>0.054</v>
      </c>
      <c r="W32">
        <v>1.663798</v>
      </c>
      <c r="X32" t="s">
        <v>31</v>
      </c>
      <c r="Y32">
        <v>0.0026</v>
      </c>
      <c r="Z32">
        <v>0.0552</v>
      </c>
      <c r="AA32">
        <v>1.646099</v>
      </c>
      <c r="AB32" t="s">
        <v>31</v>
      </c>
      <c r="AC32">
        <v>0.0026</v>
      </c>
      <c r="AD32">
        <v>0.0564</v>
      </c>
      <c r="AE32">
        <v>1.629615</v>
      </c>
      <c r="AF32" t="s">
        <v>31</v>
      </c>
      <c r="AG32">
        <v>0.0026</v>
      </c>
      <c r="AH32">
        <v>0.0576</v>
      </c>
      <c r="AI32">
        <v>1.628393</v>
      </c>
    </row>
    <row r="33" spans="1:35">
      <c r="A33" s="4"/>
      <c r="B33" t="s">
        <v>32</v>
      </c>
      <c r="C33">
        <v>0.0164</v>
      </c>
      <c r="D33">
        <v>0.0508</v>
      </c>
      <c r="E33">
        <v>9.638129</v>
      </c>
      <c r="F33" t="s">
        <v>32</v>
      </c>
      <c r="G33">
        <v>0.0167</v>
      </c>
      <c r="H33">
        <v>0.0519</v>
      </c>
      <c r="I33">
        <v>10.053225</v>
      </c>
      <c r="J33" t="s">
        <v>32</v>
      </c>
      <c r="K33">
        <v>0.017</v>
      </c>
      <c r="L33">
        <v>0.0529</v>
      </c>
      <c r="M33">
        <v>9.623098</v>
      </c>
      <c r="N33" t="s">
        <v>32</v>
      </c>
      <c r="O33">
        <v>0.0173</v>
      </c>
      <c r="P33">
        <v>0.0541</v>
      </c>
      <c r="Q33">
        <v>9.535752</v>
      </c>
      <c r="S33" s="4"/>
      <c r="T33" t="s">
        <v>32</v>
      </c>
      <c r="U33">
        <v>0.0071</v>
      </c>
      <c r="V33">
        <v>0.045</v>
      </c>
      <c r="W33">
        <v>8.983326</v>
      </c>
      <c r="X33" t="s">
        <v>32</v>
      </c>
      <c r="Y33">
        <v>0.0072</v>
      </c>
      <c r="Z33">
        <v>0.0459</v>
      </c>
      <c r="AA33">
        <v>9.842437</v>
      </c>
      <c r="AB33" t="s">
        <v>32</v>
      </c>
      <c r="AC33">
        <v>0.0074</v>
      </c>
      <c r="AD33">
        <v>0.0467</v>
      </c>
      <c r="AE33">
        <v>8.704144</v>
      </c>
      <c r="AF33" t="s">
        <v>32</v>
      </c>
      <c r="AG33">
        <v>0.0075</v>
      </c>
      <c r="AH33">
        <v>0.0477</v>
      </c>
      <c r="AI33">
        <v>9.135208</v>
      </c>
    </row>
    <row r="34" spans="1:35">
      <c r="A34" s="4"/>
      <c r="B34" t="s">
        <v>33</v>
      </c>
      <c r="C34">
        <v>0.0178</v>
      </c>
      <c r="D34">
        <v>0.0397</v>
      </c>
      <c r="E34">
        <v>106.078075</v>
      </c>
      <c r="F34" t="s">
        <v>33</v>
      </c>
      <c r="G34">
        <v>0.0182</v>
      </c>
      <c r="H34">
        <v>0.0405</v>
      </c>
      <c r="I34">
        <v>109.240946</v>
      </c>
      <c r="J34" t="s">
        <v>33</v>
      </c>
      <c r="K34" s="16">
        <v>0.0185</v>
      </c>
      <c r="L34" s="18">
        <v>0.0414</v>
      </c>
      <c r="M34">
        <v>111.668474</v>
      </c>
      <c r="N34" t="s">
        <v>33</v>
      </c>
      <c r="O34">
        <v>0.0189</v>
      </c>
      <c r="P34">
        <v>0.0422</v>
      </c>
      <c r="Q34">
        <v>106.926503</v>
      </c>
      <c r="S34" s="4"/>
      <c r="T34" t="s">
        <v>33</v>
      </c>
      <c r="U34">
        <v>0.0088</v>
      </c>
      <c r="V34">
        <v>0.032</v>
      </c>
      <c r="W34">
        <v>103.285437</v>
      </c>
      <c r="X34" t="s">
        <v>33</v>
      </c>
      <c r="Y34">
        <v>0.009</v>
      </c>
      <c r="Z34">
        <v>0.0327</v>
      </c>
      <c r="AA34">
        <v>102.856711</v>
      </c>
      <c r="AB34" t="s">
        <v>33</v>
      </c>
      <c r="AC34">
        <v>0.0092</v>
      </c>
      <c r="AD34">
        <v>0.0334</v>
      </c>
      <c r="AE34">
        <v>102.184296</v>
      </c>
      <c r="AF34" t="s">
        <v>33</v>
      </c>
      <c r="AG34">
        <v>0.0094</v>
      </c>
      <c r="AH34" s="1">
        <v>0.0341</v>
      </c>
      <c r="AI34">
        <v>98.479197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0.0314</v>
      </c>
      <c r="C46" s="7"/>
      <c r="D46" s="7"/>
      <c r="E46">
        <v>10.24239</v>
      </c>
      <c r="F46" s="7">
        <v>0.0321</v>
      </c>
      <c r="G46" s="7"/>
      <c r="H46" s="7"/>
      <c r="I46">
        <v>11.763566</v>
      </c>
      <c r="J46" s="7">
        <v>0.0326</v>
      </c>
      <c r="K46" s="7"/>
      <c r="L46" s="7"/>
      <c r="M46">
        <v>13.213247</v>
      </c>
      <c r="N46" s="7">
        <v>0.0334</v>
      </c>
      <c r="O46" s="7"/>
      <c r="P46" s="7"/>
      <c r="Q46">
        <v>11.455504</v>
      </c>
      <c r="S46" s="6"/>
      <c r="T46" s="7">
        <v>0.0195</v>
      </c>
      <c r="U46" s="7"/>
      <c r="V46" s="7"/>
      <c r="W46">
        <v>11.753354</v>
      </c>
      <c r="X46" s="7">
        <v>0.02</v>
      </c>
      <c r="Y46" s="7"/>
      <c r="Z46" s="7"/>
      <c r="AA46">
        <v>13.878832</v>
      </c>
      <c r="AB46" s="7">
        <v>0.0204</v>
      </c>
      <c r="AC46" s="7"/>
      <c r="AD46" s="7"/>
      <c r="AE46">
        <v>12.804888</v>
      </c>
      <c r="AF46" s="7">
        <v>0.0207</v>
      </c>
      <c r="AG46" s="7"/>
      <c r="AH46" s="7"/>
      <c r="AI46">
        <v>12.214318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0.054</v>
      </c>
      <c r="E52">
        <v>1.640288</v>
      </c>
      <c r="F52" t="s">
        <v>31</v>
      </c>
      <c r="G52">
        <v>0.0026</v>
      </c>
      <c r="H52">
        <v>0.0552</v>
      </c>
      <c r="I52">
        <v>1.312675</v>
      </c>
      <c r="J52" t="s">
        <v>31</v>
      </c>
      <c r="K52">
        <v>0.0026</v>
      </c>
      <c r="L52">
        <v>0.0564</v>
      </c>
      <c r="M52">
        <v>1.630961</v>
      </c>
      <c r="N52" t="s">
        <v>31</v>
      </c>
      <c r="O52">
        <v>0.0026</v>
      </c>
      <c r="P52">
        <v>0.0576</v>
      </c>
      <c r="Q52">
        <v>1.296504</v>
      </c>
    </row>
    <row r="53" spans="1:17">
      <c r="A53" s="4"/>
      <c r="B53" t="s">
        <v>32</v>
      </c>
      <c r="C53">
        <v>0.0028</v>
      </c>
      <c r="D53">
        <v>0.0296</v>
      </c>
      <c r="E53">
        <v>8.276047</v>
      </c>
      <c r="F53" t="s">
        <v>32</v>
      </c>
      <c r="G53">
        <v>0.0029</v>
      </c>
      <c r="H53">
        <v>0.0301</v>
      </c>
      <c r="I53">
        <v>7.61746</v>
      </c>
      <c r="J53" t="s">
        <v>32</v>
      </c>
      <c r="K53">
        <v>0.003</v>
      </c>
      <c r="L53">
        <v>0.0305</v>
      </c>
      <c r="M53">
        <v>7.461567</v>
      </c>
      <c r="N53" t="s">
        <v>32</v>
      </c>
      <c r="O53">
        <v>0.003</v>
      </c>
      <c r="P53">
        <v>0.0312</v>
      </c>
      <c r="Q53">
        <v>8.852983</v>
      </c>
    </row>
    <row r="54" spans="1:17">
      <c r="A54" s="4"/>
      <c r="B54" t="s">
        <v>33</v>
      </c>
      <c r="C54">
        <v>0.0038</v>
      </c>
      <c r="D54">
        <v>0.0191</v>
      </c>
      <c r="E54">
        <v>75.763743</v>
      </c>
      <c r="F54" t="s">
        <v>33</v>
      </c>
      <c r="G54">
        <v>0.0039</v>
      </c>
      <c r="H54">
        <v>0.0196</v>
      </c>
      <c r="I54">
        <v>74.072911</v>
      </c>
      <c r="J54" t="s">
        <v>33</v>
      </c>
      <c r="K54">
        <v>0.004</v>
      </c>
      <c r="L54">
        <v>0.02</v>
      </c>
      <c r="M54">
        <v>72.776092</v>
      </c>
      <c r="N54" t="s">
        <v>33</v>
      </c>
      <c r="O54">
        <v>0.0041</v>
      </c>
      <c r="P54">
        <v>0.0205</v>
      </c>
      <c r="Q54">
        <v>74.294139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</v>
      </c>
      <c r="C66" s="7"/>
      <c r="D66" s="7"/>
      <c r="E66">
        <v>10.625277</v>
      </c>
      <c r="F66" s="7">
        <v>0.0082</v>
      </c>
      <c r="G66" s="7"/>
      <c r="H66" s="7"/>
      <c r="I66">
        <v>12.704259</v>
      </c>
      <c r="J66" s="7">
        <v>0.0084</v>
      </c>
      <c r="K66" s="7"/>
      <c r="L66" s="7"/>
      <c r="M66">
        <v>11.460634</v>
      </c>
      <c r="N66" s="7">
        <v>0.0087</v>
      </c>
      <c r="O66" s="7"/>
      <c r="P66" s="7"/>
      <c r="Q66">
        <v>11.618863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0.05406</v>
      </c>
      <c r="H73">
        <f t="shared" ref="H73:H75" si="2">E11+I11</f>
        <v>2.685238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0.05046</v>
      </c>
      <c r="M73">
        <f>I25+E25</f>
        <v>21.612059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0.05412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0.05052</v>
      </c>
    </row>
    <row r="74" spans="1:27">
      <c r="C74" s="4"/>
      <c r="D74" s="12"/>
      <c r="E74" t="s">
        <v>47</v>
      </c>
      <c r="F74">
        <f t="shared" si="0"/>
        <v>0.05025</v>
      </c>
      <c r="G74">
        <f t="shared" si="1"/>
        <v>0.05386</v>
      </c>
      <c r="H74">
        <f t="shared" si="2"/>
        <v>21.098751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0.0503</v>
      </c>
      <c r="S74">
        <f t="shared" si="7"/>
        <v>0.05392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0.050255</v>
      </c>
      <c r="G75">
        <f t="shared" si="1"/>
        <v>0.050555</v>
      </c>
      <c r="H75">
        <f t="shared" si="2"/>
        <v>232.871612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0.05031</v>
      </c>
      <c r="S75">
        <f t="shared" si="7"/>
        <v>0.05061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0.05424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0.05064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0.05436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0.05076</v>
      </c>
    </row>
    <row r="80" spans="1:27">
      <c r="C80" s="4"/>
      <c r="D80" s="12"/>
      <c r="E80" t="s">
        <v>47</v>
      </c>
      <c r="F80">
        <f t="shared" si="10"/>
        <v>0.0504</v>
      </c>
      <c r="G80">
        <f t="shared" si="11"/>
        <v>0.05404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0.0505</v>
      </c>
      <c r="S80">
        <f t="shared" si="15"/>
        <v>0.05416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0.05042</v>
      </c>
      <c r="G81">
        <f t="shared" si="11"/>
        <v>0.05072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0.05053</v>
      </c>
      <c r="S81">
        <f t="shared" si="15"/>
        <v>0.05083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0.05411325</v>
      </c>
      <c r="H86">
        <f t="shared" ref="H86:H88" si="20">M11+I11+E11</f>
        <v>3.906174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0.0505195</v>
      </c>
      <c r="M86">
        <f>M25+I25+E25</f>
        <v>31.566651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0.054213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0.050638</v>
      </c>
    </row>
    <row r="87" spans="2:25">
      <c r="B87" s="4"/>
      <c r="C87" s="13"/>
      <c r="D87" s="12"/>
      <c r="E87" t="s">
        <v>47</v>
      </c>
      <c r="F87">
        <f t="shared" si="18"/>
        <v>0.05030025</v>
      </c>
      <c r="G87">
        <f t="shared" si="19"/>
        <v>0.05392</v>
      </c>
      <c r="H87">
        <f t="shared" si="20"/>
        <v>29.431809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0.050401</v>
      </c>
      <c r="S87">
        <f t="shared" si="25"/>
        <v>0.05404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0.05030975</v>
      </c>
      <c r="G88">
        <f t="shared" si="19"/>
        <v>0.05061</v>
      </c>
      <c r="H88">
        <f t="shared" si="20"/>
        <v>359.247491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0.050419</v>
      </c>
      <c r="S88">
        <f t="shared" si="25"/>
        <v>0.05072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0.054372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0.050872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0.054477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0.051102</v>
      </c>
    </row>
    <row r="93" spans="2:25">
      <c r="B93" s="4"/>
      <c r="C93" s="13"/>
      <c r="D93" s="12"/>
      <c r="E93" t="s">
        <v>47</v>
      </c>
      <c r="F93">
        <f t="shared" si="28"/>
        <v>0.050604</v>
      </c>
      <c r="G93">
        <f t="shared" si="29"/>
        <v>0.05428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0.050809</v>
      </c>
      <c r="S93">
        <f t="shared" si="33"/>
        <v>0.05452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0.050636</v>
      </c>
      <c r="G94">
        <f t="shared" si="29"/>
        <v>0.05094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0.050851</v>
      </c>
      <c r="S94">
        <f t="shared" si="33"/>
        <v>0.05116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0.0541607625</v>
      </c>
      <c r="H99">
        <f t="shared" ref="H99:H101" si="38">Q11+M11+I11+E11</f>
        <v>5.223524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0.0505785375</v>
      </c>
      <c r="M99">
        <f>Q25+M25+I25+E25</f>
        <v>42.29526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0.0542871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0.0507543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0.050350725</v>
      </c>
      <c r="G100">
        <f t="shared" si="37"/>
        <v>0.05398</v>
      </c>
      <c r="H100">
        <f t="shared" si="38"/>
        <v>40.354839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0.0505028</v>
      </c>
      <c r="S100">
        <f t="shared" si="43"/>
        <v>0.05416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0.050364275</v>
      </c>
      <c r="G101">
        <f t="shared" si="37"/>
        <v>0.050665</v>
      </c>
      <c r="H101">
        <f t="shared" si="38"/>
        <v>479.90603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0.0505272</v>
      </c>
      <c r="S101">
        <f t="shared" si="43"/>
        <v>0.05083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0.0544608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0.0510984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0.0545697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0.0514341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0.0508104</v>
      </c>
      <c r="G106">
        <f t="shared" si="47"/>
        <v>0.05452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0.0511216</v>
      </c>
      <c r="S106">
        <f t="shared" si="51"/>
        <v>0.05488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0.0508496</v>
      </c>
      <c r="G107">
        <f t="shared" si="47"/>
        <v>0.05116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0.0511684</v>
      </c>
      <c r="S107">
        <f t="shared" si="51"/>
        <v>0.05149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0.05406</v>
      </c>
      <c r="H112">
        <f t="shared" ref="H112:H114" si="56">AA11+W11</f>
        <v>2.697491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0.04264</v>
      </c>
      <c r="M112">
        <f>AA25+W25</f>
        <v>24.960848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0.05412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0.04268</v>
      </c>
    </row>
    <row r="113" spans="2:25">
      <c r="C113" s="4"/>
      <c r="D113" s="12"/>
      <c r="E113" t="s">
        <v>47</v>
      </c>
      <c r="F113">
        <f t="shared" si="54"/>
        <v>0.03543</v>
      </c>
      <c r="G113">
        <f t="shared" si="55"/>
        <v>0.053155</v>
      </c>
      <c r="H113">
        <f t="shared" si="56"/>
        <v>23.063509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0.03546</v>
      </c>
      <c r="S113">
        <f t="shared" si="61"/>
        <v>0.05321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0.03653</v>
      </c>
      <c r="G114">
        <f t="shared" si="55"/>
        <v>0.045245</v>
      </c>
      <c r="H114">
        <f t="shared" si="56"/>
        <v>251.024019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0.03656</v>
      </c>
      <c r="S114">
        <f t="shared" si="61"/>
        <v>0.04529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0.05424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0.04276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0.05436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0.04284</v>
      </c>
    </row>
    <row r="119" spans="2:25">
      <c r="C119" s="4"/>
      <c r="D119" s="12"/>
      <c r="E119" t="s">
        <v>47</v>
      </c>
      <c r="F119">
        <f t="shared" si="64"/>
        <v>0.03552</v>
      </c>
      <c r="G119">
        <f t="shared" si="65"/>
        <v>0.05332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0.03558</v>
      </c>
      <c r="S119">
        <f t="shared" si="69"/>
        <v>0.05343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0.03662</v>
      </c>
      <c r="G120">
        <f t="shared" si="65"/>
        <v>0.04538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0.03668</v>
      </c>
      <c r="S120">
        <f t="shared" si="69"/>
        <v>0.04547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0.05412</v>
      </c>
      <c r="H125">
        <f t="shared" ref="H125:H127" si="74">AE11+AA11+W11</f>
        <v>4.102083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0.04268</v>
      </c>
      <c r="M125">
        <f>AE25+AA25+W25</f>
        <v>38.21452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0.05424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0.04276</v>
      </c>
    </row>
    <row r="126" spans="2:25">
      <c r="B126" s="4"/>
      <c r="C126" s="13"/>
      <c r="D126" s="12"/>
      <c r="E126" t="s">
        <v>47</v>
      </c>
      <c r="F126">
        <f t="shared" si="72"/>
        <v>0.03546</v>
      </c>
      <c r="G126">
        <f t="shared" si="73"/>
        <v>0.05321025</v>
      </c>
      <c r="H126">
        <f t="shared" si="74"/>
        <v>33.316827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0.03552</v>
      </c>
      <c r="S126">
        <f t="shared" si="79"/>
        <v>0.053321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0.03656025</v>
      </c>
      <c r="G127">
        <f t="shared" si="73"/>
        <v>0.04529025</v>
      </c>
      <c r="H127">
        <f t="shared" si="74"/>
        <v>367.935174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0.036621</v>
      </c>
      <c r="S127">
        <f t="shared" si="79"/>
        <v>0.045381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0.05448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0.04292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0.05472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0.04308</v>
      </c>
    </row>
    <row r="132" spans="1:25">
      <c r="B132" s="4"/>
      <c r="C132" s="13"/>
      <c r="D132" s="12"/>
      <c r="E132" t="s">
        <v>47</v>
      </c>
      <c r="F132">
        <f t="shared" si="82"/>
        <v>0.03564</v>
      </c>
      <c r="G132">
        <f t="shared" si="83"/>
        <v>0.053544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0.03576</v>
      </c>
      <c r="S132">
        <f t="shared" si="87"/>
        <v>0.053769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0.036744</v>
      </c>
      <c r="G133">
        <f t="shared" si="83"/>
        <v>0.045564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0.036869</v>
      </c>
      <c r="S133">
        <f t="shared" si="87"/>
        <v>0.045749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0.05418</v>
      </c>
      <c r="H138">
        <f t="shared" ref="H138:H140" si="92">AI11+AE11+AA11+W11</f>
        <v>5.428448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0.0427200125</v>
      </c>
      <c r="M138">
        <f>AI25+AE25+AA25+W25</f>
        <v>50.684281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0.05436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0.0428401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0.03549</v>
      </c>
      <c r="G139">
        <f t="shared" si="91"/>
        <v>0.0532657375</v>
      </c>
      <c r="H139">
        <f t="shared" si="92"/>
        <v>43.712104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0.03558</v>
      </c>
      <c r="S139">
        <f t="shared" si="97"/>
        <v>0.0534329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0.036590725</v>
      </c>
      <c r="G140">
        <f t="shared" si="91"/>
        <v>0.045335725</v>
      </c>
      <c r="H140">
        <f t="shared" si="92"/>
        <v>478.245898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0.0366828</v>
      </c>
      <c r="S140">
        <f t="shared" si="97"/>
        <v>0.0454728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0.05472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0.0430808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0.05508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0.0433227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0.03576</v>
      </c>
      <c r="G145">
        <f t="shared" si="101"/>
        <v>0.0537712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0.03594</v>
      </c>
      <c r="S145">
        <f t="shared" si="105"/>
        <v>0.0541143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0.0368704</v>
      </c>
      <c r="G146">
        <f t="shared" si="101"/>
        <v>0.0457504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0.0370616</v>
      </c>
      <c r="S146">
        <f t="shared" si="105"/>
        <v>0.0460316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0.05406</v>
      </c>
      <c r="H151">
        <f t="shared" ref="H151:H153" si="110">I32++E32</f>
        <v>2.958457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0.031435</v>
      </c>
      <c r="M151">
        <f>I46+E46</f>
        <v>22.005956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0.05412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0.03147</v>
      </c>
    </row>
    <row r="152" spans="1:25">
      <c r="C152" s="4"/>
      <c r="D152" s="12"/>
      <c r="E152" t="s">
        <v>47</v>
      </c>
      <c r="F152">
        <f t="shared" si="108"/>
        <v>0.016415</v>
      </c>
      <c r="G152">
        <f t="shared" si="109"/>
        <v>0.050855</v>
      </c>
      <c r="H152">
        <f t="shared" si="110"/>
        <v>19.691354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0.01643</v>
      </c>
      <c r="S152">
        <f t="shared" si="115"/>
        <v>0.05091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0.01782</v>
      </c>
      <c r="G153">
        <f t="shared" si="109"/>
        <v>0.03974</v>
      </c>
      <c r="H153">
        <f t="shared" si="110"/>
        <v>215.319021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0.01784</v>
      </c>
      <c r="S153">
        <f t="shared" si="115"/>
        <v>0.03978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0.05424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0.03154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0.05436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0.03161</v>
      </c>
    </row>
    <row r="158" spans="1:25">
      <c r="C158" s="4"/>
      <c r="D158" s="12"/>
      <c r="E158" t="s">
        <v>47</v>
      </c>
      <c r="F158">
        <f t="shared" si="118"/>
        <v>0.01646</v>
      </c>
      <c r="G158">
        <f t="shared" si="119"/>
        <v>0.05102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0.01649</v>
      </c>
      <c r="S158">
        <f t="shared" si="123"/>
        <v>0.05113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0.01788</v>
      </c>
      <c r="G159">
        <f t="shared" si="119"/>
        <v>0.03986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0.01792</v>
      </c>
      <c r="S159">
        <f t="shared" si="123"/>
        <v>0.03994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0.05412</v>
      </c>
      <c r="H164">
        <f t="shared" ref="H164:H166" si="128">M32+I32+E32</f>
        <v>4.255085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0.0314695</v>
      </c>
      <c r="M164">
        <f>M46+I46+E46</f>
        <v>35.219203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0.05424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0.031538</v>
      </c>
    </row>
    <row r="165" spans="2:25">
      <c r="B165" s="4"/>
      <c r="C165" s="13"/>
      <c r="D165" s="12"/>
      <c r="E165" t="s">
        <v>47</v>
      </c>
      <c r="F165">
        <f t="shared" si="126"/>
        <v>0.01643</v>
      </c>
      <c r="G165">
        <f t="shared" si="127"/>
        <v>0.05090975</v>
      </c>
      <c r="H165">
        <f t="shared" si="128"/>
        <v>29.314452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0.01646</v>
      </c>
      <c r="S165">
        <f t="shared" si="133"/>
        <v>0.051019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0.01783975</v>
      </c>
      <c r="G166">
        <f t="shared" si="127"/>
        <v>0.03978025</v>
      </c>
      <c r="H166">
        <f t="shared" si="128"/>
        <v>326.987495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0.017879</v>
      </c>
      <c r="S166">
        <f t="shared" si="133"/>
        <v>0.039861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0.05448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0.031672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0.05472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0.031802</v>
      </c>
    </row>
    <row r="171" spans="2:25">
      <c r="B171" s="4"/>
      <c r="C171" s="13"/>
      <c r="D171" s="12"/>
      <c r="E171" t="s">
        <v>47</v>
      </c>
      <c r="F171">
        <f t="shared" si="136"/>
        <v>0.01652</v>
      </c>
      <c r="G171">
        <f t="shared" si="137"/>
        <v>0.051236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0.01658</v>
      </c>
      <c r="S171">
        <f t="shared" si="141"/>
        <v>0.051451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0.017956</v>
      </c>
      <c r="G172">
        <f t="shared" si="137"/>
        <v>0.040024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0.018031</v>
      </c>
      <c r="S172">
        <f t="shared" si="141"/>
        <v>0.040189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0.05418</v>
      </c>
      <c r="H177">
        <f t="shared" ref="H177:H179" si="146">Q32+M32+I32+E32</f>
        <v>5.559252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0.0315035625</v>
      </c>
      <c r="M177">
        <f>Q46+M46+I46+E46</f>
        <v>46.674707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0.05436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0.0316045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0.016445</v>
      </c>
      <c r="G178">
        <f t="shared" si="145"/>
        <v>0.0509642875</v>
      </c>
      <c r="H178">
        <f t="shared" si="146"/>
        <v>38.850204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0.01649</v>
      </c>
      <c r="S178">
        <f t="shared" si="151"/>
        <v>0.0511273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0.017859275</v>
      </c>
      <c r="G179">
        <f t="shared" si="145"/>
        <v>0.039820725</v>
      </c>
      <c r="H179">
        <f t="shared" si="146"/>
        <v>433.913998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0.0179172</v>
      </c>
      <c r="S179">
        <f t="shared" si="151"/>
        <v>0.0399428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0.05472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0.0318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0.05508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0.0319895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0.01658</v>
      </c>
      <c r="G184">
        <f t="shared" si="155"/>
        <v>0.0514504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0.01667</v>
      </c>
      <c r="S184">
        <f t="shared" si="159"/>
        <v>0.0517711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0.0180296</v>
      </c>
      <c r="G185">
        <f t="shared" si="155"/>
        <v>0.0401904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0.0181384</v>
      </c>
      <c r="S185">
        <f t="shared" si="159"/>
        <v>0.0404416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0.05406</v>
      </c>
      <c r="H190">
        <f t="shared" ref="H190:H192" si="164">AA32+W32</f>
        <v>3.309897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0.019525</v>
      </c>
      <c r="M190">
        <f>AA46+W46</f>
        <v>25.632186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0.05412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0.01955</v>
      </c>
    </row>
    <row r="191" spans="1:25">
      <c r="C191" s="4"/>
      <c r="D191" s="12"/>
      <c r="E191" t="s">
        <v>47</v>
      </c>
      <c r="F191">
        <f t="shared" si="162"/>
        <v>0.007105</v>
      </c>
      <c r="G191">
        <f t="shared" si="163"/>
        <v>0.045045</v>
      </c>
      <c r="H191">
        <f t="shared" si="164"/>
        <v>18.825763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0.00711</v>
      </c>
      <c r="S191">
        <f t="shared" si="169"/>
        <v>0.04509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0.00881</v>
      </c>
      <c r="G192">
        <f t="shared" si="163"/>
        <v>0.032035</v>
      </c>
      <c r="H192">
        <f t="shared" si="164"/>
        <v>206.142148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0.00882</v>
      </c>
      <c r="S192">
        <f t="shared" si="169"/>
        <v>0.03207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0.05424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0.0196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0.05436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0.01965</v>
      </c>
    </row>
    <row r="197" spans="2:25">
      <c r="C197" s="4"/>
      <c r="D197" s="12"/>
      <c r="E197" t="s">
        <v>47</v>
      </c>
      <c r="F197">
        <f t="shared" si="172"/>
        <v>0.00712</v>
      </c>
      <c r="G197">
        <f t="shared" si="173"/>
        <v>0.04518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0.00713</v>
      </c>
      <c r="S197">
        <f t="shared" si="177"/>
        <v>0.04527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0.00884</v>
      </c>
      <c r="G198">
        <f t="shared" si="173"/>
        <v>0.03214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0.00886</v>
      </c>
      <c r="S198">
        <f t="shared" si="177"/>
        <v>0.03221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0.05412</v>
      </c>
      <c r="H203">
        <f t="shared" ref="H203:H205" si="182">AE32+AA32+W32</f>
        <v>4.939512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0.01954975</v>
      </c>
      <c r="M203">
        <f>AE46+AA46+W46</f>
        <v>38.437074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0.05424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0.019599</v>
      </c>
    </row>
    <row r="204" spans="2:25">
      <c r="B204" s="4"/>
      <c r="C204" s="13"/>
      <c r="D204" s="12"/>
      <c r="E204" t="s">
        <v>47</v>
      </c>
      <c r="F204">
        <f t="shared" si="180"/>
        <v>0.00711025</v>
      </c>
      <c r="G204">
        <f t="shared" si="181"/>
        <v>0.04508975</v>
      </c>
      <c r="H204">
        <f t="shared" si="182"/>
        <v>27.529907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0.007121</v>
      </c>
      <c r="S204">
        <f t="shared" si="186"/>
        <v>0.045179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0.00882</v>
      </c>
      <c r="G205">
        <f t="shared" si="181"/>
        <v>0.03207</v>
      </c>
      <c r="H205">
        <f t="shared" si="182"/>
        <v>308.326444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0.00884</v>
      </c>
      <c r="S205">
        <f t="shared" si="186"/>
        <v>0.03214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0.05448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0.019696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0.05472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0.019791</v>
      </c>
    </row>
    <row r="210" spans="1:25">
      <c r="B210" s="4"/>
      <c r="C210" s="13"/>
      <c r="D210" s="12"/>
      <c r="E210" t="s">
        <v>47</v>
      </c>
      <c r="F210">
        <f t="shared" si="189"/>
        <v>0.007144</v>
      </c>
      <c r="G210">
        <f t="shared" si="190"/>
        <v>0.045356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0.007169</v>
      </c>
      <c r="S210">
        <f t="shared" si="194"/>
        <v>0.045531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0.00888</v>
      </c>
      <c r="G211">
        <f t="shared" si="190"/>
        <v>0.03228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0.00892</v>
      </c>
      <c r="S211">
        <f t="shared" si="194"/>
        <v>0.03242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0.05418</v>
      </c>
      <c r="H216">
        <f t="shared" ref="H216:H218" si="199">AI32+AE32+AA32+W32</f>
        <v>6.567905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0.01957425</v>
      </c>
      <c r="M216">
        <f>AI46+AE46+AA46+W46</f>
        <v>50.651392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0.05436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0.019647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0.007115725</v>
      </c>
      <c r="G217">
        <f t="shared" si="198"/>
        <v>0.0451342875</v>
      </c>
      <c r="H217">
        <f t="shared" si="199"/>
        <v>36.665115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0.0071328</v>
      </c>
      <c r="S217">
        <f t="shared" si="204"/>
        <v>0.0452673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0.00883</v>
      </c>
      <c r="G218">
        <f t="shared" si="198"/>
        <v>0.032105</v>
      </c>
      <c r="H218">
        <f t="shared" si="199"/>
        <v>406.805641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0.00886</v>
      </c>
      <c r="S218">
        <f t="shared" si="204"/>
        <v>0.03221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0.05472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0.019788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0.05508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0.019923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0.0071704</v>
      </c>
      <c r="G223">
        <f t="shared" si="208"/>
        <v>0.0455304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0.0072116</v>
      </c>
      <c r="S223">
        <f t="shared" si="212"/>
        <v>0.0457911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0.00892</v>
      </c>
      <c r="G224">
        <f t="shared" si="208"/>
        <v>0.03242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0.00898</v>
      </c>
      <c r="S224">
        <f t="shared" si="212"/>
        <v>0.03263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0.05406</v>
      </c>
      <c r="H229">
        <f t="shared" ref="H229:H231" si="217">I52+E52</f>
        <v>2.952963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0.0076</v>
      </c>
      <c r="M229">
        <f>I66+E66</f>
        <v>23.329536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0.05412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0.029625</v>
      </c>
      <c r="H230">
        <f t="shared" si="217"/>
        <v>15.893507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0.02965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0.019125</v>
      </c>
      <c r="H231">
        <f t="shared" si="217"/>
        <v>149.836654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0.01915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0.05424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0.05436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0.0297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0.02975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0.0192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0.01925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0.05412</v>
      </c>
      <c r="H242">
        <f t="shared" ref="H242:H244" si="235">M52+I52+E52</f>
        <v>4.583924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0.007241</v>
      </c>
      <c r="M242">
        <f>M66+I66+E66</f>
        <v>34.79017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0.05424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0.006564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0.02964975</v>
      </c>
      <c r="H243">
        <f t="shared" si="235"/>
        <v>23.355074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0.029699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0.01914975</v>
      </c>
      <c r="H244">
        <f t="shared" si="235"/>
        <v>222.612746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0.019199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0.05448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0.005456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0.05472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0.004676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0.029796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0.029891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0.019296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0.019391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0.05418</v>
      </c>
      <c r="H255">
        <f t="shared" ref="H255:H257" si="253">Q52+M52+I52+E52</f>
        <v>5.880428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0.0069199375</v>
      </c>
      <c r="M255">
        <f>Q66+M66+I66+E66</f>
        <v>46.409033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0.05436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0.0060675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0.0296743</v>
      </c>
      <c r="H256">
        <f t="shared" si="253"/>
        <v>32.208057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0.0297474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0.019174275</v>
      </c>
      <c r="H257">
        <f t="shared" si="253"/>
        <v>296.906885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0.0192472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0.05472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0.004972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0.05508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0.0045665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0.0298912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0.0300338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0.0193896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0.0195284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34" sqref="L34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0.054</v>
      </c>
      <c r="E11">
        <v>1.324711</v>
      </c>
      <c r="F11" t="s">
        <v>31</v>
      </c>
      <c r="G11">
        <v>0.0026</v>
      </c>
      <c r="H11">
        <v>0.0552</v>
      </c>
      <c r="I11">
        <v>1.360527</v>
      </c>
      <c r="J11" t="s">
        <v>31</v>
      </c>
      <c r="K11">
        <v>0.0026</v>
      </c>
      <c r="L11">
        <v>0.0537</v>
      </c>
      <c r="M11">
        <v>1.220936</v>
      </c>
      <c r="N11" t="s">
        <v>31</v>
      </c>
      <c r="O11">
        <v>0.0026</v>
      </c>
      <c r="P11">
        <v>0.0576</v>
      </c>
      <c r="Q11">
        <v>1.31735</v>
      </c>
      <c r="S11" s="4"/>
      <c r="T11" t="s">
        <v>31</v>
      </c>
      <c r="U11">
        <v>0.0013</v>
      </c>
      <c r="V11">
        <v>0.054</v>
      </c>
      <c r="W11">
        <v>1.413168</v>
      </c>
      <c r="X11" t="s">
        <v>31</v>
      </c>
      <c r="Y11">
        <v>0.0026</v>
      </c>
      <c r="Z11">
        <v>0.0552</v>
      </c>
      <c r="AA11">
        <v>1.284323</v>
      </c>
      <c r="AB11" t="s">
        <v>31</v>
      </c>
      <c r="AC11">
        <v>0.0026</v>
      </c>
      <c r="AD11">
        <v>0.0564</v>
      </c>
      <c r="AE11">
        <v>1.404592</v>
      </c>
      <c r="AF11" t="s">
        <v>31</v>
      </c>
      <c r="AG11">
        <v>0.0026</v>
      </c>
      <c r="AH11">
        <v>0.0576</v>
      </c>
      <c r="AI11">
        <v>1.326365</v>
      </c>
    </row>
    <row r="12" spans="1:35">
      <c r="A12" s="4"/>
      <c r="B12" t="s">
        <v>32</v>
      </c>
      <c r="C12">
        <v>0.0502</v>
      </c>
      <c r="D12">
        <v>0.0538</v>
      </c>
      <c r="E12">
        <v>10.59861</v>
      </c>
      <c r="F12" t="s">
        <v>32</v>
      </c>
      <c r="G12">
        <v>0.0512</v>
      </c>
      <c r="H12">
        <v>0.055</v>
      </c>
      <c r="I12">
        <v>10.500141</v>
      </c>
      <c r="J12" t="s">
        <v>32</v>
      </c>
      <c r="K12">
        <v>0.0523</v>
      </c>
      <c r="L12">
        <v>0.0562</v>
      </c>
      <c r="M12">
        <v>8.333058</v>
      </c>
      <c r="N12" t="s">
        <v>32</v>
      </c>
      <c r="O12">
        <v>0.0533</v>
      </c>
      <c r="P12">
        <v>0.0574</v>
      </c>
      <c r="Q12">
        <v>10.92303</v>
      </c>
      <c r="S12" s="4"/>
      <c r="T12" t="s">
        <v>32</v>
      </c>
      <c r="U12">
        <v>0.0354</v>
      </c>
      <c r="V12">
        <v>0.0531</v>
      </c>
      <c r="W12">
        <v>11.446099</v>
      </c>
      <c r="X12" t="s">
        <v>32</v>
      </c>
      <c r="Y12">
        <v>0.036</v>
      </c>
      <c r="Z12">
        <v>0.0542</v>
      </c>
      <c r="AA12">
        <v>11.61741</v>
      </c>
      <c r="AB12" t="s">
        <v>32</v>
      </c>
      <c r="AC12">
        <v>0.0366</v>
      </c>
      <c r="AD12">
        <v>0.0554</v>
      </c>
      <c r="AE12">
        <v>10.253318</v>
      </c>
      <c r="AF12" t="s">
        <v>32</v>
      </c>
      <c r="AG12">
        <v>0.0372</v>
      </c>
      <c r="AH12">
        <v>0.0566</v>
      </c>
      <c r="AI12">
        <v>10.395277</v>
      </c>
    </row>
    <row r="13" spans="1:35">
      <c r="A13" s="4"/>
      <c r="B13" t="s">
        <v>33</v>
      </c>
      <c r="C13">
        <v>0.049</v>
      </c>
      <c r="D13">
        <v>0.0494</v>
      </c>
      <c r="E13">
        <v>105.513544</v>
      </c>
      <c r="F13" t="s">
        <v>33</v>
      </c>
      <c r="G13">
        <v>0.0501</v>
      </c>
      <c r="H13">
        <v>0.0504</v>
      </c>
      <c r="I13">
        <v>104.797601</v>
      </c>
      <c r="J13" t="s">
        <v>33</v>
      </c>
      <c r="K13">
        <v>0.0512</v>
      </c>
      <c r="L13">
        <v>0.0515</v>
      </c>
      <c r="M13">
        <v>104.486662</v>
      </c>
      <c r="N13" t="s">
        <v>33</v>
      </c>
      <c r="O13">
        <v>0.0522</v>
      </c>
      <c r="P13">
        <v>0.0526</v>
      </c>
      <c r="Q13">
        <v>103.851744</v>
      </c>
      <c r="S13" s="4"/>
      <c r="T13" t="s">
        <v>33</v>
      </c>
      <c r="U13">
        <v>0.036</v>
      </c>
      <c r="V13">
        <v>0.0442</v>
      </c>
      <c r="W13">
        <v>101.093137</v>
      </c>
      <c r="X13" t="s">
        <v>33</v>
      </c>
      <c r="Y13">
        <v>0.0367</v>
      </c>
      <c r="Z13">
        <v>0.0451</v>
      </c>
      <c r="AA13">
        <v>101.378781</v>
      </c>
      <c r="AB13" t="s">
        <v>33</v>
      </c>
      <c r="AC13">
        <v>0.0373</v>
      </c>
      <c r="AD13">
        <v>0.046</v>
      </c>
      <c r="AE13">
        <v>100.558522</v>
      </c>
      <c r="AF13" t="s">
        <v>33</v>
      </c>
      <c r="AG13">
        <v>0.038</v>
      </c>
      <c r="AH13">
        <v>0.047</v>
      </c>
      <c r="AI13">
        <v>99.625795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0.0493</v>
      </c>
      <c r="C25" s="7"/>
      <c r="D25" s="7"/>
      <c r="E25">
        <v>12.584644</v>
      </c>
      <c r="F25">
        <v>0.0505</v>
      </c>
      <c r="G25" s="7"/>
      <c r="H25" s="7"/>
      <c r="I25">
        <v>16.161434</v>
      </c>
      <c r="J25">
        <v>0.0514</v>
      </c>
      <c r="K25" s="7"/>
      <c r="L25" s="7"/>
      <c r="M25">
        <v>16.982296</v>
      </c>
      <c r="N25" s="7">
        <v>0.0526</v>
      </c>
      <c r="O25" s="7"/>
      <c r="P25" s="7"/>
      <c r="Q25">
        <v>17.414433</v>
      </c>
      <c r="S25" s="6"/>
      <c r="T25" s="7">
        <v>0.0416</v>
      </c>
      <c r="U25" s="7"/>
      <c r="V25" s="7"/>
      <c r="W25">
        <v>15.985133</v>
      </c>
      <c r="X25">
        <v>0.0425</v>
      </c>
      <c r="Y25" s="7"/>
      <c r="Z25" s="7"/>
      <c r="AA25">
        <v>16.584824</v>
      </c>
      <c r="AB25" s="7">
        <v>0.0434</v>
      </c>
      <c r="AC25" s="7"/>
      <c r="AD25" s="7"/>
      <c r="AE25">
        <v>16.033292</v>
      </c>
      <c r="AF25" s="7">
        <v>0.0443</v>
      </c>
      <c r="AG25" s="7"/>
      <c r="AH25" s="7"/>
      <c r="AI25">
        <v>15.083187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0.054</v>
      </c>
      <c r="E32">
        <v>1.308357</v>
      </c>
      <c r="F32" t="s">
        <v>31</v>
      </c>
      <c r="G32">
        <v>0.0026</v>
      </c>
      <c r="H32">
        <v>0.0552</v>
      </c>
      <c r="I32">
        <v>1.6501</v>
      </c>
      <c r="J32" t="s">
        <v>31</v>
      </c>
      <c r="K32">
        <v>0.0026</v>
      </c>
      <c r="L32">
        <v>0.0564</v>
      </c>
      <c r="M32">
        <v>1.296628</v>
      </c>
      <c r="N32" t="s">
        <v>31</v>
      </c>
      <c r="O32">
        <v>0.0026</v>
      </c>
      <c r="P32">
        <v>0.0576</v>
      </c>
      <c r="Q32">
        <v>1.304167</v>
      </c>
      <c r="S32" s="4"/>
      <c r="T32" t="s">
        <v>31</v>
      </c>
      <c r="U32">
        <v>0.0013</v>
      </c>
      <c r="V32">
        <v>0.054</v>
      </c>
      <c r="W32">
        <v>1.663798</v>
      </c>
      <c r="X32" t="s">
        <v>31</v>
      </c>
      <c r="Y32">
        <v>0.0026</v>
      </c>
      <c r="Z32">
        <v>0.0552</v>
      </c>
      <c r="AA32">
        <v>1.646099</v>
      </c>
      <c r="AB32" t="s">
        <v>31</v>
      </c>
      <c r="AC32">
        <v>0.0026</v>
      </c>
      <c r="AD32">
        <v>0.0564</v>
      </c>
      <c r="AE32">
        <v>1.629615</v>
      </c>
      <c r="AF32" t="s">
        <v>31</v>
      </c>
      <c r="AG32">
        <v>0.0026</v>
      </c>
      <c r="AH32">
        <v>0.0576</v>
      </c>
      <c r="AI32">
        <v>1.628393</v>
      </c>
    </row>
    <row r="33" spans="1:35">
      <c r="A33" s="4"/>
      <c r="B33" t="s">
        <v>32</v>
      </c>
      <c r="C33">
        <v>0.0164</v>
      </c>
      <c r="D33">
        <v>0.0508</v>
      </c>
      <c r="E33">
        <v>9.638129</v>
      </c>
      <c r="F33" t="s">
        <v>32</v>
      </c>
      <c r="G33">
        <v>0.0167</v>
      </c>
      <c r="H33">
        <v>0.0519</v>
      </c>
      <c r="I33">
        <v>10.053225</v>
      </c>
      <c r="J33" t="s">
        <v>32</v>
      </c>
      <c r="K33">
        <v>0.017</v>
      </c>
      <c r="L33">
        <v>0.0529</v>
      </c>
      <c r="M33">
        <v>9.623098</v>
      </c>
      <c r="N33" t="s">
        <v>32</v>
      </c>
      <c r="O33">
        <v>0.0173</v>
      </c>
      <c r="P33">
        <v>0.0541</v>
      </c>
      <c r="Q33">
        <v>9.535752</v>
      </c>
      <c r="S33" s="4"/>
      <c r="T33" t="s">
        <v>32</v>
      </c>
      <c r="U33">
        <v>0.0071</v>
      </c>
      <c r="V33">
        <v>0.045</v>
      </c>
      <c r="W33">
        <v>8.983326</v>
      </c>
      <c r="X33" t="s">
        <v>32</v>
      </c>
      <c r="Y33">
        <v>0.0072</v>
      </c>
      <c r="Z33">
        <v>0.0459</v>
      </c>
      <c r="AA33">
        <v>9.842437</v>
      </c>
      <c r="AB33" t="s">
        <v>32</v>
      </c>
      <c r="AC33">
        <v>0.0074</v>
      </c>
      <c r="AD33">
        <v>0.0467</v>
      </c>
      <c r="AE33">
        <v>8.704144</v>
      </c>
      <c r="AF33" t="s">
        <v>32</v>
      </c>
      <c r="AG33">
        <v>0.0075</v>
      </c>
      <c r="AH33">
        <v>0.0477</v>
      </c>
      <c r="AI33">
        <v>9.135208</v>
      </c>
    </row>
    <row r="34" spans="1:35">
      <c r="A34" s="4"/>
      <c r="B34" t="s">
        <v>33</v>
      </c>
      <c r="C34">
        <v>0.0178</v>
      </c>
      <c r="D34">
        <v>0.0387</v>
      </c>
      <c r="E34">
        <v>95.366347</v>
      </c>
      <c r="F34" t="s">
        <v>33</v>
      </c>
      <c r="G34">
        <v>0.0182</v>
      </c>
      <c r="H34">
        <v>0.0396</v>
      </c>
      <c r="I34">
        <v>92.069632</v>
      </c>
      <c r="J34" t="s">
        <v>33</v>
      </c>
      <c r="K34" s="16">
        <v>0.0185</v>
      </c>
      <c r="L34" s="18">
        <v>0.0404</v>
      </c>
      <c r="M34">
        <v>92.348934</v>
      </c>
      <c r="N34" t="s">
        <v>33</v>
      </c>
      <c r="O34">
        <v>0.0188</v>
      </c>
      <c r="P34">
        <v>0.0413</v>
      </c>
      <c r="Q34">
        <v>92.09838</v>
      </c>
      <c r="S34" s="4"/>
      <c r="T34" t="s">
        <v>33</v>
      </c>
      <c r="U34">
        <v>0.0088</v>
      </c>
      <c r="V34">
        <v>0.0313</v>
      </c>
      <c r="W34">
        <v>82.447991</v>
      </c>
      <c r="X34" t="s">
        <v>33</v>
      </c>
      <c r="Y34">
        <v>0.009</v>
      </c>
      <c r="Z34">
        <v>0.032</v>
      </c>
      <c r="AA34">
        <v>87.815805</v>
      </c>
      <c r="AB34" t="s">
        <v>33</v>
      </c>
      <c r="AC34">
        <v>0.0092</v>
      </c>
      <c r="AD34">
        <v>0.0327</v>
      </c>
      <c r="AE34">
        <v>82.687692</v>
      </c>
      <c r="AF34" t="s">
        <v>33</v>
      </c>
      <c r="AG34">
        <v>0.0094</v>
      </c>
      <c r="AH34" s="1">
        <v>0.0334</v>
      </c>
      <c r="AI34">
        <v>79.265483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0.0308</v>
      </c>
      <c r="C46" s="7"/>
      <c r="D46" s="7"/>
      <c r="E46">
        <v>14.82562</v>
      </c>
      <c r="F46" s="7">
        <v>0.0315</v>
      </c>
      <c r="G46" s="7"/>
      <c r="H46" s="7"/>
      <c r="I46">
        <v>12.767228</v>
      </c>
      <c r="J46" s="7">
        <v>0.0323</v>
      </c>
      <c r="K46" s="7"/>
      <c r="L46" s="7"/>
      <c r="M46">
        <v>16.596988</v>
      </c>
      <c r="N46" s="7">
        <v>0.0329</v>
      </c>
      <c r="O46" s="7"/>
      <c r="P46" s="7"/>
      <c r="Q46">
        <v>13.840672</v>
      </c>
      <c r="S46" s="6"/>
      <c r="T46" s="7">
        <v>0.0193</v>
      </c>
      <c r="U46" s="7"/>
      <c r="V46" s="7"/>
      <c r="W46">
        <v>13.649341</v>
      </c>
      <c r="X46" s="7">
        <v>0.0197</v>
      </c>
      <c r="Y46" s="7"/>
      <c r="Z46" s="7"/>
      <c r="AA46">
        <v>13.899998</v>
      </c>
      <c r="AB46" s="7">
        <v>0.0201</v>
      </c>
      <c r="AC46" s="7"/>
      <c r="AD46" s="7"/>
      <c r="AE46">
        <v>14.965925</v>
      </c>
      <c r="AF46" s="7">
        <v>0.0205</v>
      </c>
      <c r="AG46" s="7"/>
      <c r="AH46" s="7"/>
      <c r="AI46">
        <v>14.409602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0.054</v>
      </c>
      <c r="E52">
        <v>1.640288</v>
      </c>
      <c r="F52" t="s">
        <v>31</v>
      </c>
      <c r="G52">
        <v>0.0026</v>
      </c>
      <c r="H52">
        <v>0.0552</v>
      </c>
      <c r="I52">
        <v>1.312675</v>
      </c>
      <c r="J52" t="s">
        <v>31</v>
      </c>
      <c r="K52">
        <v>0.0026</v>
      </c>
      <c r="L52">
        <v>0.0564</v>
      </c>
      <c r="M52">
        <v>1.630961</v>
      </c>
      <c r="N52" t="s">
        <v>31</v>
      </c>
      <c r="O52">
        <v>0.0026</v>
      </c>
      <c r="P52">
        <v>0.0576</v>
      </c>
      <c r="Q52">
        <v>1.296504</v>
      </c>
    </row>
    <row r="53" spans="1:17">
      <c r="A53" s="4"/>
      <c r="B53" t="s">
        <v>32</v>
      </c>
      <c r="C53">
        <v>0.0028</v>
      </c>
      <c r="D53">
        <v>0.0296</v>
      </c>
      <c r="E53">
        <v>8.276047</v>
      </c>
      <c r="F53" t="s">
        <v>32</v>
      </c>
      <c r="G53">
        <v>0.0029</v>
      </c>
      <c r="H53">
        <v>0.0301</v>
      </c>
      <c r="I53">
        <v>7.61746</v>
      </c>
      <c r="J53" t="s">
        <v>32</v>
      </c>
      <c r="K53">
        <v>0.003</v>
      </c>
      <c r="L53">
        <v>0.0305</v>
      </c>
      <c r="M53">
        <v>7.461567</v>
      </c>
      <c r="N53" t="s">
        <v>32</v>
      </c>
      <c r="O53">
        <v>0.003</v>
      </c>
      <c r="P53">
        <v>0.0312</v>
      </c>
      <c r="Q53">
        <v>8.852983</v>
      </c>
    </row>
    <row r="54" spans="1:17">
      <c r="A54" s="4"/>
      <c r="B54" t="s">
        <v>33</v>
      </c>
      <c r="C54">
        <v>0.0038</v>
      </c>
      <c r="D54">
        <v>0.0187</v>
      </c>
      <c r="E54">
        <v>63.761199</v>
      </c>
      <c r="F54" t="s">
        <v>33</v>
      </c>
      <c r="G54">
        <v>0.0039</v>
      </c>
      <c r="H54">
        <v>0.0191</v>
      </c>
      <c r="I54">
        <v>64.057779</v>
      </c>
      <c r="J54" t="s">
        <v>33</v>
      </c>
      <c r="K54">
        <v>0.004</v>
      </c>
      <c r="L54">
        <v>0.0196</v>
      </c>
      <c r="M54">
        <v>64.451332</v>
      </c>
      <c r="N54" t="s">
        <v>33</v>
      </c>
      <c r="O54">
        <v>0.0041</v>
      </c>
      <c r="P54">
        <v>0.0201</v>
      </c>
      <c r="Q54">
        <v>61.855753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</v>
      </c>
      <c r="C66" s="7"/>
      <c r="D66" s="7"/>
      <c r="E66">
        <v>14.128469</v>
      </c>
      <c r="F66" s="7">
        <v>0.0082</v>
      </c>
      <c r="G66" s="7"/>
      <c r="H66" s="7"/>
      <c r="I66">
        <v>15.915699</v>
      </c>
      <c r="J66" s="7">
        <v>0.0084</v>
      </c>
      <c r="K66" s="7"/>
      <c r="L66" s="7"/>
      <c r="M66">
        <v>13.868902</v>
      </c>
      <c r="N66" s="7">
        <v>0.0086</v>
      </c>
      <c r="O66" s="7"/>
      <c r="P66" s="7"/>
      <c r="Q66">
        <v>17.707763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0.05406</v>
      </c>
      <c r="H73">
        <f t="shared" ref="H73:H75" si="2">E11+I11</f>
        <v>2.685238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0.04936</v>
      </c>
      <c r="M73">
        <f>I25+E25</f>
        <v>28.746078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0.05412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0.04942</v>
      </c>
    </row>
    <row r="74" spans="1:27">
      <c r="C74" s="4"/>
      <c r="D74" s="12"/>
      <c r="E74" t="s">
        <v>47</v>
      </c>
      <c r="F74">
        <f t="shared" si="0"/>
        <v>0.05025</v>
      </c>
      <c r="G74">
        <f t="shared" si="1"/>
        <v>0.05386</v>
      </c>
      <c r="H74">
        <f t="shared" si="2"/>
        <v>21.098751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0.0503</v>
      </c>
      <c r="S74">
        <f t="shared" si="7"/>
        <v>0.05392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0.049055</v>
      </c>
      <c r="G75">
        <f t="shared" si="1"/>
        <v>0.04945</v>
      </c>
      <c r="H75">
        <f t="shared" si="2"/>
        <v>210.311145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0.04911</v>
      </c>
      <c r="S75">
        <f t="shared" si="7"/>
        <v>0.0495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0.05424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0.04954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0.05436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0.04966</v>
      </c>
    </row>
    <row r="80" spans="1:27">
      <c r="C80" s="4"/>
      <c r="D80" s="12"/>
      <c r="E80" t="s">
        <v>47</v>
      </c>
      <c r="F80">
        <f t="shared" si="10"/>
        <v>0.0504</v>
      </c>
      <c r="G80">
        <f t="shared" si="11"/>
        <v>0.05404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0.0505</v>
      </c>
      <c r="S80">
        <f t="shared" si="15"/>
        <v>0.05416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0.04922</v>
      </c>
      <c r="G81">
        <f t="shared" si="11"/>
        <v>0.0496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0.04933</v>
      </c>
      <c r="S81">
        <f t="shared" si="15"/>
        <v>0.0497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0.05411325</v>
      </c>
      <c r="H86">
        <f t="shared" ref="H86:H88" si="20">M11+I11+E11</f>
        <v>3.906174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0.04941925</v>
      </c>
      <c r="M86">
        <f>M25+I25+E25</f>
        <v>45.728374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0.054213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0.049537</v>
      </c>
    </row>
    <row r="87" spans="2:25">
      <c r="B87" s="4"/>
      <c r="C87" s="13"/>
      <c r="D87" s="12"/>
      <c r="E87" t="s">
        <v>47</v>
      </c>
      <c r="F87">
        <f t="shared" si="18"/>
        <v>0.05030025</v>
      </c>
      <c r="G87">
        <f t="shared" si="19"/>
        <v>0.05392</v>
      </c>
      <c r="H87">
        <f t="shared" si="20"/>
        <v>29.431809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0.050401</v>
      </c>
      <c r="S87">
        <f t="shared" si="25"/>
        <v>0.05404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0.04911</v>
      </c>
      <c r="G88">
        <f t="shared" si="19"/>
        <v>0.04950025</v>
      </c>
      <c r="H88">
        <f t="shared" si="20"/>
        <v>314.797807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0.04922</v>
      </c>
      <c r="S88">
        <f t="shared" si="25"/>
        <v>0.049601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0.054372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0.049768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0.054477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0.049993</v>
      </c>
    </row>
    <row r="93" spans="2:25">
      <c r="B93" s="4"/>
      <c r="C93" s="13"/>
      <c r="D93" s="12"/>
      <c r="E93" t="s">
        <v>47</v>
      </c>
      <c r="F93">
        <f t="shared" si="28"/>
        <v>0.050604</v>
      </c>
      <c r="G93">
        <f t="shared" si="29"/>
        <v>0.05428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0.050809</v>
      </c>
      <c r="S93">
        <f t="shared" si="33"/>
        <v>0.05452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0.04944</v>
      </c>
      <c r="G94">
        <f t="shared" si="29"/>
        <v>0.049804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0.04966</v>
      </c>
      <c r="S94">
        <f t="shared" si="33"/>
        <v>0.050009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0.0541607625</v>
      </c>
      <c r="H99">
        <f t="shared" ref="H99:H101" si="38">Q11+M11+I11+E11</f>
        <v>5.223524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0.049477825</v>
      </c>
      <c r="M99">
        <f>Q25+M25+I25+E25</f>
        <v>63.142807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0.0542871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0.0496516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0.050350725</v>
      </c>
      <c r="G100">
        <f t="shared" si="37"/>
        <v>0.05398</v>
      </c>
      <c r="H100">
        <f t="shared" si="38"/>
        <v>40.354839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0.0505028</v>
      </c>
      <c r="S100">
        <f t="shared" si="43"/>
        <v>0.05416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0.0491649875</v>
      </c>
      <c r="G101">
        <f t="shared" si="37"/>
        <v>0.0495507375</v>
      </c>
      <c r="H101">
        <f t="shared" si="38"/>
        <v>418.649551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0.0493299</v>
      </c>
      <c r="S101">
        <f t="shared" si="43"/>
        <v>0.0497029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0.0544608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0.0499888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0.0545697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0.0503152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0.0508104</v>
      </c>
      <c r="G106">
        <f t="shared" si="47"/>
        <v>0.05452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0.0511216</v>
      </c>
      <c r="S106">
        <f t="shared" si="51"/>
        <v>0.05488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0.0496592</v>
      </c>
      <c r="G107">
        <f t="shared" si="47"/>
        <v>0.0500112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0.0499873</v>
      </c>
      <c r="S107">
        <f t="shared" si="51"/>
        <v>0.0503243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0.05406</v>
      </c>
      <c r="H112">
        <f t="shared" ref="H112:H114" si="56">AA11+W11</f>
        <v>2.697491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0.041645</v>
      </c>
      <c r="M112">
        <f>AA25+W25</f>
        <v>32.569957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0.05412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0.04169</v>
      </c>
    </row>
    <row r="113" spans="2:25">
      <c r="C113" s="4"/>
      <c r="D113" s="12"/>
      <c r="E113" t="s">
        <v>47</v>
      </c>
      <c r="F113">
        <f t="shared" si="54"/>
        <v>0.03543</v>
      </c>
      <c r="G113">
        <f t="shared" si="55"/>
        <v>0.053155</v>
      </c>
      <c r="H113">
        <f t="shared" si="56"/>
        <v>23.063509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0.03546</v>
      </c>
      <c r="S113">
        <f t="shared" si="61"/>
        <v>0.05321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0.036035</v>
      </c>
      <c r="G114">
        <f t="shared" si="55"/>
        <v>0.044245</v>
      </c>
      <c r="H114">
        <f t="shared" si="56"/>
        <v>202.471918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0.03607</v>
      </c>
      <c r="S114">
        <f t="shared" si="61"/>
        <v>0.04429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0.05424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0.04178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0.05436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0.04187</v>
      </c>
    </row>
    <row r="119" spans="2:25">
      <c r="C119" s="4"/>
      <c r="D119" s="12"/>
      <c r="E119" t="s">
        <v>47</v>
      </c>
      <c r="F119">
        <f t="shared" si="64"/>
        <v>0.03552</v>
      </c>
      <c r="G119">
        <f t="shared" si="65"/>
        <v>0.05332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0.03558</v>
      </c>
      <c r="S119">
        <f t="shared" si="69"/>
        <v>0.05343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0.03614</v>
      </c>
      <c r="G120">
        <f t="shared" si="65"/>
        <v>0.04438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0.03621</v>
      </c>
      <c r="S120">
        <f t="shared" si="69"/>
        <v>0.04447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0.05412</v>
      </c>
      <c r="H125">
        <f t="shared" ref="H125:H127" si="74">AE11+AA11+W11</f>
        <v>4.102083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0.04169</v>
      </c>
      <c r="M125">
        <f>AE25+AA25+W25</f>
        <v>48.603249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0.05424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0.04178</v>
      </c>
    </row>
    <row r="126" spans="2:25">
      <c r="B126" s="4"/>
      <c r="C126" s="13"/>
      <c r="D126" s="12"/>
      <c r="E126" t="s">
        <v>47</v>
      </c>
      <c r="F126">
        <f t="shared" si="72"/>
        <v>0.03546</v>
      </c>
      <c r="G126">
        <f t="shared" si="73"/>
        <v>0.05321025</v>
      </c>
      <c r="H126">
        <f t="shared" si="74"/>
        <v>33.316827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0.03552</v>
      </c>
      <c r="S126">
        <f t="shared" si="79"/>
        <v>0.053321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0.03606975</v>
      </c>
      <c r="G127">
        <f t="shared" si="73"/>
        <v>0.04429</v>
      </c>
      <c r="H127">
        <f t="shared" si="74"/>
        <v>303.03044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0.036139</v>
      </c>
      <c r="S127">
        <f t="shared" si="79"/>
        <v>0.04438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0.05448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0.04196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0.05472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0.04214</v>
      </c>
    </row>
    <row r="132" spans="1:25">
      <c r="B132" s="4"/>
      <c r="C132" s="13"/>
      <c r="D132" s="12"/>
      <c r="E132" t="s">
        <v>47</v>
      </c>
      <c r="F132">
        <f t="shared" si="82"/>
        <v>0.03564</v>
      </c>
      <c r="G132">
        <f t="shared" si="83"/>
        <v>0.053544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0.03576</v>
      </c>
      <c r="S132">
        <f t="shared" si="87"/>
        <v>0.053769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0.036276</v>
      </c>
      <c r="G133">
        <f t="shared" si="83"/>
        <v>0.04456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0.036411</v>
      </c>
      <c r="S133">
        <f t="shared" si="87"/>
        <v>0.04474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0.05418</v>
      </c>
      <c r="H138">
        <f t="shared" ref="H138:H140" si="92">AI11+AE11+AA11+W11</f>
        <v>5.428448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0.041735</v>
      </c>
      <c r="M138">
        <f>AI25+AE25+AA25+W25</f>
        <v>63.686436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0.05436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0.04187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0.03549</v>
      </c>
      <c r="G139">
        <f t="shared" si="91"/>
        <v>0.0532657375</v>
      </c>
      <c r="H139">
        <f t="shared" si="92"/>
        <v>43.712104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0.03558</v>
      </c>
      <c r="S139">
        <f t="shared" si="97"/>
        <v>0.0534329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0.036104275</v>
      </c>
      <c r="G140">
        <f t="shared" si="91"/>
        <v>0.0443350125</v>
      </c>
      <c r="H140">
        <f t="shared" si="92"/>
        <v>402.656235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0.0362072</v>
      </c>
      <c r="S140">
        <f t="shared" si="97"/>
        <v>0.0444701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0.05472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0.04214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0.05508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0.04241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0.03576</v>
      </c>
      <c r="G145">
        <f t="shared" si="101"/>
        <v>0.0537712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0.03594</v>
      </c>
      <c r="S145">
        <f t="shared" si="105"/>
        <v>0.0541143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0.0364096</v>
      </c>
      <c r="G146">
        <f t="shared" si="101"/>
        <v>0.0447408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0.0366084</v>
      </c>
      <c r="S146">
        <f t="shared" si="105"/>
        <v>0.0450127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0.05406</v>
      </c>
      <c r="H151">
        <f t="shared" ref="H151:H153" si="110">I32++E32</f>
        <v>2.958457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0.030835</v>
      </c>
      <c r="M151">
        <f>I46+E46</f>
        <v>27.592848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0.05412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0.03087</v>
      </c>
    </row>
    <row r="152" spans="1:25">
      <c r="C152" s="4"/>
      <c r="D152" s="12"/>
      <c r="E152" t="s">
        <v>47</v>
      </c>
      <c r="F152">
        <f t="shared" si="108"/>
        <v>0.016415</v>
      </c>
      <c r="G152">
        <f t="shared" si="109"/>
        <v>0.050855</v>
      </c>
      <c r="H152">
        <f t="shared" si="110"/>
        <v>19.691354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0.01643</v>
      </c>
      <c r="S152">
        <f t="shared" si="115"/>
        <v>0.05091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0.01782</v>
      </c>
      <c r="G153">
        <f t="shared" si="109"/>
        <v>0.038745</v>
      </c>
      <c r="H153">
        <f t="shared" si="110"/>
        <v>187.435979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0.01784</v>
      </c>
      <c r="S153">
        <f t="shared" si="115"/>
        <v>0.03879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0.05424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0.03094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0.05436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0.03101</v>
      </c>
    </row>
    <row r="158" spans="1:25">
      <c r="C158" s="4"/>
      <c r="D158" s="12"/>
      <c r="E158" t="s">
        <v>47</v>
      </c>
      <c r="F158">
        <f t="shared" si="118"/>
        <v>0.01646</v>
      </c>
      <c r="G158">
        <f t="shared" si="119"/>
        <v>0.05102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0.01649</v>
      </c>
      <c r="S158">
        <f t="shared" si="123"/>
        <v>0.05113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0.01788</v>
      </c>
      <c r="G159">
        <f t="shared" si="119"/>
        <v>0.03888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0.01792</v>
      </c>
      <c r="S159">
        <f t="shared" si="123"/>
        <v>0.03897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0.05412</v>
      </c>
      <c r="H164">
        <f t="shared" ref="H164:H166" si="128">M32+I32+E32</f>
        <v>4.255085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0.03087025</v>
      </c>
      <c r="M164">
        <f>M46+I46+E46</f>
        <v>44.189836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0.05424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0.030941</v>
      </c>
    </row>
    <row r="165" spans="2:25">
      <c r="B165" s="4"/>
      <c r="C165" s="13"/>
      <c r="D165" s="12"/>
      <c r="E165" t="s">
        <v>47</v>
      </c>
      <c r="F165">
        <f t="shared" si="126"/>
        <v>0.01643</v>
      </c>
      <c r="G165">
        <f t="shared" si="127"/>
        <v>0.05090975</v>
      </c>
      <c r="H165">
        <f t="shared" si="128"/>
        <v>29.314452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0.01646</v>
      </c>
      <c r="S165">
        <f t="shared" si="133"/>
        <v>0.051019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0.01783975</v>
      </c>
      <c r="G166">
        <f t="shared" si="127"/>
        <v>0.03878975</v>
      </c>
      <c r="H166">
        <f t="shared" si="128"/>
        <v>279.784913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0.017879</v>
      </c>
      <c r="S166">
        <f t="shared" si="133"/>
        <v>0.038879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0.05448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0.031084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0.05472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0.031229</v>
      </c>
    </row>
    <row r="171" spans="2:25">
      <c r="B171" s="4"/>
      <c r="C171" s="13"/>
      <c r="D171" s="12"/>
      <c r="E171" t="s">
        <v>47</v>
      </c>
      <c r="F171">
        <f t="shared" si="136"/>
        <v>0.01652</v>
      </c>
      <c r="G171">
        <f t="shared" si="137"/>
        <v>0.051236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0.01658</v>
      </c>
      <c r="S171">
        <f t="shared" si="141"/>
        <v>0.051451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0.017956</v>
      </c>
      <c r="G172">
        <f t="shared" si="137"/>
        <v>0.039056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0.018031</v>
      </c>
      <c r="S172">
        <f t="shared" si="141"/>
        <v>0.039231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0.05418</v>
      </c>
      <c r="H177">
        <f t="shared" ref="H177:H179" si="146">Q32+M32+I32+E32</f>
        <v>5.559252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0.0309057125</v>
      </c>
      <c r="M177">
        <f>Q46+M46+I46+E46</f>
        <v>58.030508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0.05436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0.0310127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0.016445</v>
      </c>
      <c r="G178">
        <f t="shared" si="145"/>
        <v>0.0509642875</v>
      </c>
      <c r="H178">
        <f t="shared" si="146"/>
        <v>38.850204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0.01649</v>
      </c>
      <c r="S178">
        <f t="shared" si="151"/>
        <v>0.0511273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0.0178592625</v>
      </c>
      <c r="G179">
        <f t="shared" si="145"/>
        <v>0.038834275</v>
      </c>
      <c r="H179">
        <f t="shared" si="146"/>
        <v>371.883293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0.0179171</v>
      </c>
      <c r="S179">
        <f t="shared" si="151"/>
        <v>0.0389672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0.05472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0.0312296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0.05508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0.0314489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0.01658</v>
      </c>
      <c r="G184">
        <f t="shared" si="155"/>
        <v>0.0514504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0.01667</v>
      </c>
      <c r="S184">
        <f t="shared" si="159"/>
        <v>0.0517711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0.0180288</v>
      </c>
      <c r="G185">
        <f t="shared" si="155"/>
        <v>0.0392296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0.0181357</v>
      </c>
      <c r="S185">
        <f t="shared" si="159"/>
        <v>0.0394884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0.05406</v>
      </c>
      <c r="H190">
        <f t="shared" ref="H190:H192" si="164">AA32+W32</f>
        <v>3.309897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0.01932</v>
      </c>
      <c r="M190">
        <f>AA46+W46</f>
        <v>27.549339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0.05412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0.01934</v>
      </c>
    </row>
    <row r="191" spans="1:25">
      <c r="C191" s="4"/>
      <c r="D191" s="12"/>
      <c r="E191" t="s">
        <v>47</v>
      </c>
      <c r="F191">
        <f t="shared" si="162"/>
        <v>0.007105</v>
      </c>
      <c r="G191">
        <f t="shared" si="163"/>
        <v>0.045045</v>
      </c>
      <c r="H191">
        <f t="shared" si="164"/>
        <v>18.825763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0.00711</v>
      </c>
      <c r="S191">
        <f t="shared" si="169"/>
        <v>0.04509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0.00881</v>
      </c>
      <c r="G192">
        <f t="shared" si="163"/>
        <v>0.031335</v>
      </c>
      <c r="H192">
        <f t="shared" si="164"/>
        <v>170.263796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0.00882</v>
      </c>
      <c r="S192">
        <f t="shared" si="169"/>
        <v>0.03137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0.05424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0.01938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0.05436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0.01942</v>
      </c>
    </row>
    <row r="197" spans="2:25">
      <c r="C197" s="4"/>
      <c r="D197" s="12"/>
      <c r="E197" t="s">
        <v>47</v>
      </c>
      <c r="F197">
        <f t="shared" si="172"/>
        <v>0.00712</v>
      </c>
      <c r="G197">
        <f t="shared" si="173"/>
        <v>0.04518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0.00713</v>
      </c>
      <c r="S197">
        <f t="shared" si="177"/>
        <v>0.04527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0.00884</v>
      </c>
      <c r="G198">
        <f t="shared" si="173"/>
        <v>0.03144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0.00886</v>
      </c>
      <c r="S198">
        <f t="shared" si="177"/>
        <v>0.03151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0.05412</v>
      </c>
      <c r="H203">
        <f t="shared" ref="H203:H205" si="182">AE32+AA32+W32</f>
        <v>4.939512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0.01934</v>
      </c>
      <c r="M203">
        <f>AE46+AA46+W46</f>
        <v>42.515264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0.05424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0.01938</v>
      </c>
    </row>
    <row r="204" spans="2:25">
      <c r="B204" s="4"/>
      <c r="C204" s="13"/>
      <c r="D204" s="12"/>
      <c r="E204" t="s">
        <v>47</v>
      </c>
      <c r="F204">
        <f t="shared" si="180"/>
        <v>0.00711025</v>
      </c>
      <c r="G204">
        <f t="shared" si="181"/>
        <v>0.04508975</v>
      </c>
      <c r="H204">
        <f t="shared" si="182"/>
        <v>27.529907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0.007121</v>
      </c>
      <c r="S204">
        <f t="shared" si="187"/>
        <v>0.045179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0.00882</v>
      </c>
      <c r="G205">
        <f t="shared" si="181"/>
        <v>0.03137</v>
      </c>
      <c r="H205">
        <f t="shared" si="182"/>
        <v>252.951488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0.00884</v>
      </c>
      <c r="S205">
        <f t="shared" si="187"/>
        <v>0.03144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0.05448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0.01946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0.05472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0.01954</v>
      </c>
    </row>
    <row r="210" spans="1:25">
      <c r="B210" s="4"/>
      <c r="C210" s="13"/>
      <c r="D210" s="12"/>
      <c r="E210" t="s">
        <v>47</v>
      </c>
      <c r="F210">
        <f t="shared" si="190"/>
        <v>0.007144</v>
      </c>
      <c r="G210">
        <f t="shared" si="191"/>
        <v>0.045356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0.007169</v>
      </c>
      <c r="S210">
        <f t="shared" si="195"/>
        <v>0.045531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0.00888</v>
      </c>
      <c r="G211">
        <f t="shared" si="191"/>
        <v>0.03158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0.00892</v>
      </c>
      <c r="S211">
        <f t="shared" si="195"/>
        <v>0.03172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0.05418</v>
      </c>
      <c r="H216">
        <f t="shared" ref="H216:H218" si="200">AI32+AE32+AA32+W32</f>
        <v>6.567905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0.01936</v>
      </c>
      <c r="M216">
        <f>AI46+AE46+AA46+W46</f>
        <v>56.924866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0.05436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0.01942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0.007115725</v>
      </c>
      <c r="G217">
        <f t="shared" si="199"/>
        <v>0.0451342875</v>
      </c>
      <c r="H217">
        <f t="shared" si="200"/>
        <v>36.665115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0.0071328</v>
      </c>
      <c r="S217">
        <f t="shared" si="205"/>
        <v>0.0452673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0.00883</v>
      </c>
      <c r="G218">
        <f t="shared" si="199"/>
        <v>0.031405</v>
      </c>
      <c r="H218">
        <f t="shared" si="200"/>
        <v>332.216971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0.00886</v>
      </c>
      <c r="S218">
        <f t="shared" si="205"/>
        <v>0.03151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0.05472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0.01954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0.05508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0.01966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0.0071704</v>
      </c>
      <c r="G223">
        <f t="shared" si="209"/>
        <v>0.0455304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0.0072116</v>
      </c>
      <c r="S223">
        <f t="shared" si="213"/>
        <v>0.0457911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0.00892</v>
      </c>
      <c r="G224">
        <f t="shared" si="209"/>
        <v>0.03172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0.00898</v>
      </c>
      <c r="S224">
        <f t="shared" si="213"/>
        <v>0.03193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0.05406</v>
      </c>
      <c r="H229">
        <f t="shared" ref="H229:H231" si="218">I52+E52</f>
        <v>2.952963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0.0076</v>
      </c>
      <c r="M229">
        <f>I66+E66</f>
        <v>30.044168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0.05412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0.0072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0.029625</v>
      </c>
      <c r="H230">
        <f t="shared" si="218"/>
        <v>15.893507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0.02965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0.01872</v>
      </c>
      <c r="H231">
        <f t="shared" si="218"/>
        <v>127.818978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0.01874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0.05424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0.0064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0.05436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0.0056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0.0297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0.02975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0.01878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0.01882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0.05412</v>
      </c>
      <c r="H242">
        <f t="shared" ref="H242:H244" si="236">M52+I52+E52</f>
        <v>4.583924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0.007241</v>
      </c>
      <c r="M242">
        <f>M66+I66+E66</f>
        <v>43.91307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0.05424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0.006564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0.02964975</v>
      </c>
      <c r="H243">
        <f t="shared" si="236"/>
        <v>23.355074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0.029699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0.01874025</v>
      </c>
      <c r="H244">
        <f t="shared" si="236"/>
        <v>192.27031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0.018781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0.05448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0.005456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0.05472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0.004676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0.029796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0.029891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0.018864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0.018949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0.05418</v>
      </c>
      <c r="H255">
        <f t="shared" ref="H255:H257" si="254">Q52+M52+I52+E52</f>
        <v>5.880428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0.006919925</v>
      </c>
      <c r="M255">
        <f>Q66+M66+I66+E66</f>
        <v>61.620833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0.05436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0.0060674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0.0028149875</v>
      </c>
      <c r="G256">
        <f t="shared" si="253"/>
        <v>0.0296743</v>
      </c>
      <c r="H256">
        <f t="shared" si="254"/>
        <v>32.208057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0.0028299</v>
      </c>
      <c r="S256">
        <f t="shared" si="259"/>
        <v>0.0297474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</v>
      </c>
      <c r="G257">
        <f t="shared" si="253"/>
        <v>0.0187607375</v>
      </c>
      <c r="H257">
        <f t="shared" si="254"/>
        <v>254.126063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</v>
      </c>
      <c r="S257">
        <f t="shared" si="259"/>
        <v>0.0188229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0.05472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0.0049712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0.05508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0.0045638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0.0028592</v>
      </c>
      <c r="G262">
        <f t="shared" si="263"/>
        <v>0.0298912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0.0028873</v>
      </c>
      <c r="S262">
        <f t="shared" si="267"/>
        <v>0.0300338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</v>
      </c>
      <c r="G263">
        <f t="shared" si="263"/>
        <v>0.0189512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</v>
      </c>
      <c r="S263">
        <f t="shared" si="267"/>
        <v>0.0190843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A13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0.0513</v>
      </c>
      <c r="E11">
        <v>1.22037</v>
      </c>
      <c r="F11" t="s">
        <v>31</v>
      </c>
      <c r="G11">
        <v>0.0026</v>
      </c>
      <c r="H11">
        <v>0.0525</v>
      </c>
      <c r="I11">
        <v>1.220811</v>
      </c>
      <c r="J11" t="s">
        <v>31</v>
      </c>
      <c r="K11">
        <v>0.0026</v>
      </c>
      <c r="L11">
        <v>0.0537</v>
      </c>
      <c r="M11">
        <v>1.220936</v>
      </c>
      <c r="N11" t="s">
        <v>31</v>
      </c>
      <c r="O11">
        <v>0.0026</v>
      </c>
      <c r="P11">
        <v>0.0549</v>
      </c>
      <c r="Q11">
        <v>1.221845</v>
      </c>
      <c r="S11" s="4"/>
      <c r="T11" t="s">
        <v>31</v>
      </c>
      <c r="U11">
        <v>0.0013</v>
      </c>
      <c r="V11">
        <v>0.0513</v>
      </c>
      <c r="W11">
        <v>1.550218</v>
      </c>
      <c r="X11" t="s">
        <v>31</v>
      </c>
      <c r="Y11">
        <v>0.0026</v>
      </c>
      <c r="Z11">
        <v>0.0525</v>
      </c>
      <c r="AA11">
        <v>1.199852</v>
      </c>
      <c r="AB11" t="s">
        <v>31</v>
      </c>
      <c r="AC11">
        <v>0.0026</v>
      </c>
      <c r="AD11">
        <v>0.0537</v>
      </c>
      <c r="AE11">
        <v>1.216699</v>
      </c>
      <c r="AF11" t="s">
        <v>31</v>
      </c>
      <c r="AG11">
        <v>0.0026</v>
      </c>
      <c r="AH11">
        <v>0.0549</v>
      </c>
      <c r="AI11">
        <v>1.429295</v>
      </c>
    </row>
    <row r="12" spans="1:35">
      <c r="A12" s="4"/>
      <c r="B12" t="s">
        <v>32</v>
      </c>
      <c r="C12">
        <v>0.0478</v>
      </c>
      <c r="D12">
        <v>0.0511</v>
      </c>
      <c r="E12">
        <v>7.956194</v>
      </c>
      <c r="F12" t="s">
        <v>32</v>
      </c>
      <c r="G12">
        <v>0.0489</v>
      </c>
      <c r="H12">
        <v>0.0523</v>
      </c>
      <c r="I12">
        <v>8.184137</v>
      </c>
      <c r="J12" t="s">
        <v>32</v>
      </c>
      <c r="K12">
        <v>0.05</v>
      </c>
      <c r="L12">
        <v>0.0535</v>
      </c>
      <c r="M12">
        <v>8.333058</v>
      </c>
      <c r="N12" t="s">
        <v>32</v>
      </c>
      <c r="O12">
        <v>0.051</v>
      </c>
      <c r="P12">
        <v>0.0547</v>
      </c>
      <c r="Q12">
        <v>8.361232</v>
      </c>
      <c r="S12" s="4"/>
      <c r="T12" t="s">
        <v>32</v>
      </c>
      <c r="U12">
        <v>0.0346</v>
      </c>
      <c r="V12">
        <v>0.0504</v>
      </c>
      <c r="W12">
        <v>7.804706</v>
      </c>
      <c r="X12" t="s">
        <v>32</v>
      </c>
      <c r="Y12">
        <v>0.0352</v>
      </c>
      <c r="Z12">
        <v>0.0516</v>
      </c>
      <c r="AA12">
        <v>7.859956</v>
      </c>
      <c r="AB12" t="s">
        <v>32</v>
      </c>
      <c r="AC12">
        <v>0.0358</v>
      </c>
      <c r="AD12">
        <v>0.0527</v>
      </c>
      <c r="AE12">
        <v>7.652175</v>
      </c>
      <c r="AF12" t="s">
        <v>32</v>
      </c>
      <c r="AG12">
        <v>0.0364</v>
      </c>
      <c r="AH12">
        <v>0.0539</v>
      </c>
      <c r="AI12">
        <v>7.924413</v>
      </c>
    </row>
    <row r="13" spans="1:35">
      <c r="A13" s="4"/>
      <c r="B13" t="s">
        <v>33</v>
      </c>
      <c r="C13">
        <v>0.0479</v>
      </c>
      <c r="D13">
        <v>0.0482</v>
      </c>
      <c r="E13">
        <v>79.588691</v>
      </c>
      <c r="F13" t="s">
        <v>33</v>
      </c>
      <c r="G13">
        <v>0.0489</v>
      </c>
      <c r="H13">
        <v>0.0492</v>
      </c>
      <c r="I13">
        <v>80.159769</v>
      </c>
      <c r="J13" t="s">
        <v>33</v>
      </c>
      <c r="K13">
        <v>0.05</v>
      </c>
      <c r="L13">
        <v>0.0503</v>
      </c>
      <c r="M13">
        <v>80.137871</v>
      </c>
      <c r="N13" t="s">
        <v>33</v>
      </c>
      <c r="O13">
        <v>0.0511</v>
      </c>
      <c r="P13">
        <v>0.0514</v>
      </c>
      <c r="Q13">
        <v>80.124672</v>
      </c>
      <c r="S13" s="4"/>
      <c r="T13" t="s">
        <v>33</v>
      </c>
      <c r="U13">
        <v>0.0355</v>
      </c>
      <c r="V13">
        <v>0.0431</v>
      </c>
      <c r="W13">
        <v>78.026593</v>
      </c>
      <c r="X13" t="s">
        <v>33</v>
      </c>
      <c r="Y13">
        <v>0.0362</v>
      </c>
      <c r="Z13">
        <v>0.0441</v>
      </c>
      <c r="AA13">
        <v>76.576194</v>
      </c>
      <c r="AB13" t="s">
        <v>33</v>
      </c>
      <c r="AC13">
        <v>0.0368</v>
      </c>
      <c r="AD13">
        <v>0.045</v>
      </c>
      <c r="AE13">
        <v>76.220077</v>
      </c>
      <c r="AF13" t="s">
        <v>33</v>
      </c>
      <c r="AG13">
        <v>0.0375</v>
      </c>
      <c r="AH13">
        <v>0.046</v>
      </c>
      <c r="AI13">
        <v>77.103254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0.0481</v>
      </c>
      <c r="C25" s="7"/>
      <c r="D25" s="7"/>
      <c r="E25">
        <v>9.240021</v>
      </c>
      <c r="F25">
        <v>0.0492</v>
      </c>
      <c r="G25" s="7"/>
      <c r="H25" s="7"/>
      <c r="I25">
        <v>8.997538</v>
      </c>
      <c r="J25">
        <v>0.0503</v>
      </c>
      <c r="K25" s="7"/>
      <c r="L25" s="7"/>
      <c r="M25" s="16">
        <v>9.193985</v>
      </c>
      <c r="N25" s="7">
        <v>0.0514</v>
      </c>
      <c r="O25" s="7"/>
      <c r="P25" s="7"/>
      <c r="Q25">
        <v>9.295575</v>
      </c>
      <c r="S25" s="6"/>
      <c r="T25" s="7">
        <v>0.0408</v>
      </c>
      <c r="U25" s="7"/>
      <c r="V25" s="7"/>
      <c r="W25">
        <v>9.089688</v>
      </c>
      <c r="X25" s="7">
        <v>0.0417</v>
      </c>
      <c r="Y25" s="7"/>
      <c r="Z25" s="7"/>
      <c r="AA25">
        <v>9.134184</v>
      </c>
      <c r="AB25" s="7">
        <v>0.0426</v>
      </c>
      <c r="AC25" s="7"/>
      <c r="AD25" s="7"/>
      <c r="AE25">
        <v>9.39355</v>
      </c>
      <c r="AF25" s="7">
        <v>0.0435</v>
      </c>
      <c r="AG25" s="7"/>
      <c r="AH25" s="7"/>
      <c r="AI25">
        <v>8.97478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0.0513</v>
      </c>
      <c r="E32">
        <v>1.190387</v>
      </c>
      <c r="F32" t="s">
        <v>31</v>
      </c>
      <c r="G32">
        <v>0.0026</v>
      </c>
      <c r="H32">
        <v>0.0525</v>
      </c>
      <c r="I32">
        <v>1.225729</v>
      </c>
      <c r="J32" t="s">
        <v>31</v>
      </c>
      <c r="K32">
        <v>0.0026</v>
      </c>
      <c r="L32">
        <v>0.0537</v>
      </c>
      <c r="M32">
        <v>1.302471</v>
      </c>
      <c r="N32" t="s">
        <v>31</v>
      </c>
      <c r="O32">
        <v>0.0026</v>
      </c>
      <c r="P32">
        <v>0.0549</v>
      </c>
      <c r="Q32">
        <v>1.249268</v>
      </c>
      <c r="S32" s="4"/>
      <c r="T32" t="s">
        <v>31</v>
      </c>
      <c r="U32">
        <v>0.0013</v>
      </c>
      <c r="V32">
        <v>0.0513</v>
      </c>
      <c r="W32">
        <v>1.224723</v>
      </c>
      <c r="X32" t="s">
        <v>31</v>
      </c>
      <c r="Y32">
        <v>0.0026</v>
      </c>
      <c r="Z32">
        <v>0.0525</v>
      </c>
      <c r="AA32">
        <v>1.221488</v>
      </c>
      <c r="AB32" t="s">
        <v>31</v>
      </c>
      <c r="AC32">
        <v>0.0026</v>
      </c>
      <c r="AD32">
        <v>0.0537</v>
      </c>
      <c r="AE32">
        <v>1.535397</v>
      </c>
      <c r="AF32" t="s">
        <v>31</v>
      </c>
      <c r="AG32">
        <v>0.0026</v>
      </c>
      <c r="AH32">
        <v>0.0549</v>
      </c>
      <c r="AI32">
        <v>1.572224</v>
      </c>
    </row>
    <row r="33" spans="1:35">
      <c r="A33" s="4"/>
      <c r="B33" t="s">
        <v>32</v>
      </c>
      <c r="C33">
        <v>0.0161</v>
      </c>
      <c r="D33">
        <v>0.0483</v>
      </c>
      <c r="E33">
        <v>7.480597</v>
      </c>
      <c r="F33" t="s">
        <v>32</v>
      </c>
      <c r="G33">
        <v>0.0164</v>
      </c>
      <c r="H33">
        <v>0.0493</v>
      </c>
      <c r="I33">
        <v>7.345839</v>
      </c>
      <c r="J33" t="s">
        <v>32</v>
      </c>
      <c r="K33">
        <v>0.0167</v>
      </c>
      <c r="L33">
        <v>0.0504</v>
      </c>
      <c r="M33">
        <v>7.392418</v>
      </c>
      <c r="N33" t="s">
        <v>32</v>
      </c>
      <c r="O33">
        <v>0.0171</v>
      </c>
      <c r="P33">
        <v>0.0515</v>
      </c>
      <c r="Q33">
        <v>7.433344</v>
      </c>
      <c r="S33" s="4"/>
      <c r="T33" t="s">
        <v>32</v>
      </c>
      <c r="U33">
        <v>0.007</v>
      </c>
      <c r="V33">
        <v>0.0428</v>
      </c>
      <c r="W33">
        <v>6.863732</v>
      </c>
      <c r="X33" t="s">
        <v>32</v>
      </c>
      <c r="Y33">
        <v>0.0072</v>
      </c>
      <c r="Z33">
        <v>0.0437</v>
      </c>
      <c r="AA33">
        <v>6.92398</v>
      </c>
      <c r="AB33" t="s">
        <v>32</v>
      </c>
      <c r="AC33">
        <v>0.0073</v>
      </c>
      <c r="AD33">
        <v>0.0445</v>
      </c>
      <c r="AE33">
        <v>6.872774</v>
      </c>
      <c r="AF33" t="s">
        <v>32</v>
      </c>
      <c r="AG33">
        <v>0.0075</v>
      </c>
      <c r="AH33">
        <v>0.0455</v>
      </c>
      <c r="AI33">
        <v>6.960507</v>
      </c>
    </row>
    <row r="34" spans="1:35">
      <c r="A34" s="4"/>
      <c r="B34" t="s">
        <v>33</v>
      </c>
      <c r="C34">
        <v>0.0178</v>
      </c>
      <c r="D34">
        <v>0.0378</v>
      </c>
      <c r="E34">
        <v>70.482111</v>
      </c>
      <c r="F34" t="s">
        <v>33</v>
      </c>
      <c r="G34">
        <v>0.0181</v>
      </c>
      <c r="H34">
        <v>0.0387</v>
      </c>
      <c r="I34">
        <v>70.640978</v>
      </c>
      <c r="J34" t="s">
        <v>33</v>
      </c>
      <c r="K34" s="16">
        <v>0.0185</v>
      </c>
      <c r="L34" s="18">
        <v>0.0395</v>
      </c>
      <c r="M34">
        <v>70.223489</v>
      </c>
      <c r="N34" t="s">
        <v>33</v>
      </c>
      <c r="O34">
        <v>0.0188</v>
      </c>
      <c r="P34">
        <v>0.0403</v>
      </c>
      <c r="Q34">
        <v>69.988216</v>
      </c>
      <c r="S34" s="4"/>
      <c r="T34" t="s">
        <v>33</v>
      </c>
      <c r="U34">
        <v>0.0088</v>
      </c>
      <c r="V34">
        <v>0.0305</v>
      </c>
      <c r="W34">
        <v>61.804073</v>
      </c>
      <c r="X34" t="s">
        <v>33</v>
      </c>
      <c r="Y34">
        <v>0.009</v>
      </c>
      <c r="Z34">
        <v>0.0312</v>
      </c>
      <c r="AA34">
        <v>62.776235</v>
      </c>
      <c r="AB34" t="s">
        <v>33</v>
      </c>
      <c r="AC34">
        <v>0.0092</v>
      </c>
      <c r="AD34">
        <v>0.0319</v>
      </c>
      <c r="AE34">
        <v>62.937585</v>
      </c>
      <c r="AF34" t="s">
        <v>33</v>
      </c>
      <c r="AG34">
        <v>0.0094</v>
      </c>
      <c r="AH34" s="1">
        <v>0.0326</v>
      </c>
      <c r="AI34">
        <v>64.458873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0.0304</v>
      </c>
      <c r="C46" s="7"/>
      <c r="D46" s="7"/>
      <c r="E46">
        <v>9.168708</v>
      </c>
      <c r="F46" s="7">
        <v>0.031</v>
      </c>
      <c r="G46" s="7"/>
      <c r="H46" s="7"/>
      <c r="I46">
        <v>9.032241</v>
      </c>
      <c r="J46" s="7">
        <v>0.0316</v>
      </c>
      <c r="K46" s="7"/>
      <c r="L46" s="7"/>
      <c r="M46">
        <v>10.316338</v>
      </c>
      <c r="N46" s="7">
        <v>0.0324</v>
      </c>
      <c r="O46" s="7"/>
      <c r="P46" s="7"/>
      <c r="Q46">
        <v>9.430936</v>
      </c>
      <c r="S46" s="6"/>
      <c r="T46" s="7">
        <v>0.019</v>
      </c>
      <c r="U46" s="7"/>
      <c r="V46" s="7"/>
      <c r="W46">
        <v>8.989838</v>
      </c>
      <c r="X46" s="7">
        <v>0.0193</v>
      </c>
      <c r="Y46" s="7"/>
      <c r="Z46" s="7"/>
      <c r="AA46">
        <v>9.307269</v>
      </c>
      <c r="AB46" s="7">
        <v>0.0199</v>
      </c>
      <c r="AC46" s="7"/>
      <c r="AD46" s="7"/>
      <c r="AE46">
        <v>8.947601</v>
      </c>
      <c r="AF46" s="7">
        <v>0.0202</v>
      </c>
      <c r="AG46" s="7"/>
      <c r="AH46" s="7"/>
      <c r="AI46">
        <v>9.270011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0.0513</v>
      </c>
      <c r="E52">
        <v>1.205711</v>
      </c>
      <c r="F52" t="s">
        <v>31</v>
      </c>
      <c r="G52">
        <v>0.0026</v>
      </c>
      <c r="H52">
        <v>0.0525</v>
      </c>
      <c r="I52">
        <v>1.527784</v>
      </c>
      <c r="J52" t="s">
        <v>31</v>
      </c>
      <c r="K52">
        <v>0.0026</v>
      </c>
      <c r="L52">
        <v>0.0537</v>
      </c>
      <c r="M52">
        <v>1.223319</v>
      </c>
      <c r="N52" t="s">
        <v>31</v>
      </c>
      <c r="O52">
        <v>0.0026</v>
      </c>
      <c r="P52">
        <v>0.0549</v>
      </c>
      <c r="Q52">
        <v>1.543864</v>
      </c>
    </row>
    <row r="53" spans="1:17">
      <c r="A53" s="4"/>
      <c r="B53" t="s">
        <v>32</v>
      </c>
      <c r="C53">
        <v>0.0028</v>
      </c>
      <c r="D53">
        <v>0.0281</v>
      </c>
      <c r="E53">
        <v>6.091213</v>
      </c>
      <c r="F53" t="s">
        <v>32</v>
      </c>
      <c r="G53">
        <v>0.0029</v>
      </c>
      <c r="H53">
        <v>0.0286</v>
      </c>
      <c r="I53">
        <v>5.922907</v>
      </c>
      <c r="J53" t="s">
        <v>32</v>
      </c>
      <c r="K53">
        <v>0.003</v>
      </c>
      <c r="L53">
        <v>0.029</v>
      </c>
      <c r="M53">
        <v>5.755664</v>
      </c>
      <c r="N53" t="s">
        <v>32</v>
      </c>
      <c r="O53">
        <v>0.0031</v>
      </c>
      <c r="P53">
        <v>0.0297</v>
      </c>
      <c r="Q53">
        <v>5.5833</v>
      </c>
    </row>
    <row r="54" spans="1:17">
      <c r="A54" s="4"/>
      <c r="B54" t="s">
        <v>33</v>
      </c>
      <c r="C54">
        <v>0.0038</v>
      </c>
      <c r="D54">
        <v>0.0182</v>
      </c>
      <c r="E54">
        <v>48.014562</v>
      </c>
      <c r="F54" t="s">
        <v>33</v>
      </c>
      <c r="G54">
        <v>0.0039</v>
      </c>
      <c r="H54">
        <v>0.0187</v>
      </c>
      <c r="I54">
        <v>48.343393</v>
      </c>
      <c r="J54" t="s">
        <v>33</v>
      </c>
      <c r="K54">
        <v>0.004</v>
      </c>
      <c r="L54">
        <v>0.0192</v>
      </c>
      <c r="M54">
        <v>47.979891</v>
      </c>
      <c r="N54" t="s">
        <v>33</v>
      </c>
      <c r="O54">
        <v>0.0041</v>
      </c>
      <c r="P54">
        <v>0.0196</v>
      </c>
      <c r="Q54">
        <v>48.409675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0.0078</v>
      </c>
      <c r="C66" s="7"/>
      <c r="D66" s="7"/>
      <c r="E66">
        <v>8.932095</v>
      </c>
      <c r="F66" s="7">
        <v>0.008</v>
      </c>
      <c r="G66" s="7"/>
      <c r="H66" s="7"/>
      <c r="I66">
        <v>10.619418</v>
      </c>
      <c r="J66" s="7">
        <v>0.0083</v>
      </c>
      <c r="K66" s="7"/>
      <c r="L66" s="7"/>
      <c r="M66">
        <v>9.031581</v>
      </c>
      <c r="N66" s="7">
        <v>0.0085</v>
      </c>
      <c r="O66" s="7"/>
      <c r="P66" s="7"/>
      <c r="Q66">
        <v>9.207903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0.05136</v>
      </c>
      <c r="H73">
        <f t="shared" ref="H73:H75" si="2">E11+I11</f>
        <v>2.441181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0.048155</v>
      </c>
      <c r="M73">
        <f>I25+E25</f>
        <v>18.237559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0.05142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0.04821</v>
      </c>
    </row>
    <row r="74" spans="1:27">
      <c r="C74" s="4"/>
      <c r="D74" s="12"/>
      <c r="E74" t="s">
        <v>47</v>
      </c>
      <c r="F74">
        <f t="shared" si="0"/>
        <v>0.047855</v>
      </c>
      <c r="G74">
        <f t="shared" si="1"/>
        <v>0.05116</v>
      </c>
      <c r="H74">
        <f t="shared" si="2"/>
        <v>16.140331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0.04791</v>
      </c>
      <c r="S74">
        <f t="shared" si="7"/>
        <v>0.05122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0.04795</v>
      </c>
      <c r="G75">
        <f t="shared" si="1"/>
        <v>0.04825</v>
      </c>
      <c r="H75">
        <f t="shared" si="2"/>
        <v>159.74846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0.048</v>
      </c>
      <c r="S75">
        <f t="shared" si="7"/>
        <v>0.0483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0.05154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0.04832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0.05166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0.04843</v>
      </c>
    </row>
    <row r="80" spans="1:27">
      <c r="C80" s="4"/>
      <c r="D80" s="12"/>
      <c r="E80" t="s">
        <v>47</v>
      </c>
      <c r="F80">
        <f t="shared" si="10"/>
        <v>0.04802</v>
      </c>
      <c r="G80">
        <f t="shared" si="11"/>
        <v>0.05134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0.04813</v>
      </c>
      <c r="S80">
        <f t="shared" si="15"/>
        <v>0.05146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0.0481</v>
      </c>
      <c r="G81">
        <f t="shared" si="11"/>
        <v>0.0484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0.0482</v>
      </c>
      <c r="S81">
        <f t="shared" si="15"/>
        <v>0.0485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0.05142</v>
      </c>
      <c r="H86">
        <f t="shared" ref="H86:H88" si="20">M11+I11+E11</f>
        <v>3.662117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0.04821</v>
      </c>
      <c r="M86">
        <f>M25+I25+E25</f>
        <v>27.431544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0.05154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0.04832</v>
      </c>
    </row>
    <row r="87" spans="2:25">
      <c r="B87" s="4"/>
      <c r="C87" s="13"/>
      <c r="D87" s="12"/>
      <c r="E87" t="s">
        <v>47</v>
      </c>
      <c r="F87">
        <f t="shared" si="18"/>
        <v>0.04791</v>
      </c>
      <c r="G87">
        <f t="shared" si="19"/>
        <v>0.05122</v>
      </c>
      <c r="H87">
        <f t="shared" si="20"/>
        <v>24.473389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0.04802</v>
      </c>
      <c r="S87">
        <f t="shared" si="25"/>
        <v>0.05134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0.04800025</v>
      </c>
      <c r="G88">
        <f t="shared" si="19"/>
        <v>0.04830025</v>
      </c>
      <c r="H88">
        <f t="shared" si="20"/>
        <v>239.886331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0.048101</v>
      </c>
      <c r="S88">
        <f t="shared" si="25"/>
        <v>0.048401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0.05178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0.04854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0.05202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0.04876</v>
      </c>
    </row>
    <row r="93" spans="2:25">
      <c r="B93" s="4"/>
      <c r="C93" s="13"/>
      <c r="D93" s="12"/>
      <c r="E93" t="s">
        <v>47</v>
      </c>
      <c r="F93">
        <f t="shared" si="28"/>
        <v>0.04824</v>
      </c>
      <c r="G93">
        <f t="shared" si="29"/>
        <v>0.05158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0.04846</v>
      </c>
      <c r="S93">
        <f t="shared" si="33"/>
        <v>0.05182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0.048304</v>
      </c>
      <c r="G94">
        <f t="shared" si="29"/>
        <v>0.048604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0.048509</v>
      </c>
      <c r="S94">
        <f t="shared" si="33"/>
        <v>0.048809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0.05148</v>
      </c>
      <c r="H99">
        <f t="shared" ref="H99:H101" si="38">Q11+M11+I11+E11</f>
        <v>4.883962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0.048265</v>
      </c>
      <c r="M99">
        <f>Q25+M25+I25+E25</f>
        <v>36.727119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0.05166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0.04843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0.0479649875</v>
      </c>
      <c r="G100">
        <f t="shared" si="37"/>
        <v>0.05128</v>
      </c>
      <c r="H100">
        <f t="shared" si="38"/>
        <v>32.834621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0.0481299</v>
      </c>
      <c r="S100">
        <f t="shared" si="43"/>
        <v>0.05146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0.0480507375</v>
      </c>
      <c r="G101">
        <f t="shared" si="37"/>
        <v>0.0483507375</v>
      </c>
      <c r="H101">
        <f t="shared" si="38"/>
        <v>320.011003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0.0482029</v>
      </c>
      <c r="S101">
        <f t="shared" si="43"/>
        <v>0.0485029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0.05202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0.04876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0.05238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0.04909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0.0484592</v>
      </c>
      <c r="G106">
        <f t="shared" si="47"/>
        <v>0.05182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0.0487873</v>
      </c>
      <c r="S106">
        <f t="shared" si="51"/>
        <v>0.05218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0.0485112</v>
      </c>
      <c r="G107">
        <f t="shared" si="47"/>
        <v>0.0488112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0.0488243</v>
      </c>
      <c r="S107">
        <f t="shared" si="51"/>
        <v>0.0491243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0.05136</v>
      </c>
      <c r="H112">
        <f t="shared" ref="H112:H114" si="56">AA11+W11</f>
        <v>2.75007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0.040845</v>
      </c>
      <c r="M112">
        <f>AA25+W25</f>
        <v>18.223872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0.05142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0.04089</v>
      </c>
    </row>
    <row r="113" spans="2:25">
      <c r="C113" s="4"/>
      <c r="D113" s="12"/>
      <c r="E113" t="s">
        <v>47</v>
      </c>
      <c r="F113">
        <f t="shared" si="54"/>
        <v>0.03463</v>
      </c>
      <c r="G113">
        <f t="shared" si="55"/>
        <v>0.05046</v>
      </c>
      <c r="H113">
        <f t="shared" si="56"/>
        <v>15.664662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0.03466</v>
      </c>
      <c r="S113">
        <f t="shared" si="61"/>
        <v>0.05052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0.035535</v>
      </c>
      <c r="G114">
        <f t="shared" si="55"/>
        <v>0.04315</v>
      </c>
      <c r="H114">
        <f t="shared" si="56"/>
        <v>154.602787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0.03557</v>
      </c>
      <c r="S114">
        <f t="shared" si="61"/>
        <v>0.0432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0.05154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0.04098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0.05166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0.04107</v>
      </c>
    </row>
    <row r="119" spans="2:25">
      <c r="C119" s="4"/>
      <c r="D119" s="12"/>
      <c r="E119" t="s">
        <v>47</v>
      </c>
      <c r="F119">
        <f t="shared" si="64"/>
        <v>0.03472</v>
      </c>
      <c r="G119">
        <f t="shared" si="65"/>
        <v>0.05064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0.03478</v>
      </c>
      <c r="S119">
        <f t="shared" si="69"/>
        <v>0.05076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0.03564</v>
      </c>
      <c r="G120">
        <f t="shared" si="65"/>
        <v>0.0433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0.03571</v>
      </c>
      <c r="S120">
        <f t="shared" si="69"/>
        <v>0.0434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0.05142</v>
      </c>
      <c r="H125">
        <f t="shared" ref="H125:H127" si="74">AE11+AA11+W11</f>
        <v>3.966769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0.04089</v>
      </c>
      <c r="M125">
        <f>AE25+AA25+W25</f>
        <v>27.617422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0.05154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0.04098</v>
      </c>
    </row>
    <row r="126" spans="2:25">
      <c r="B126" s="4"/>
      <c r="C126" s="13"/>
      <c r="D126" s="12"/>
      <c r="E126" t="s">
        <v>47</v>
      </c>
      <c r="F126">
        <f t="shared" si="72"/>
        <v>0.03466</v>
      </c>
      <c r="G126">
        <f t="shared" si="73"/>
        <v>0.05051975</v>
      </c>
      <c r="H126">
        <f t="shared" si="74"/>
        <v>23.316837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0.03472</v>
      </c>
      <c r="S126">
        <f t="shared" si="79"/>
        <v>0.050639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0.03556975</v>
      </c>
      <c r="G127">
        <f t="shared" si="73"/>
        <v>0.04319975</v>
      </c>
      <c r="H127">
        <f t="shared" si="74"/>
        <v>230.822864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0.035639</v>
      </c>
      <c r="S127">
        <f t="shared" si="79"/>
        <v>0.043299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0.05178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0.04116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0.05202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0.04134</v>
      </c>
    </row>
    <row r="132" spans="1:25">
      <c r="B132" s="4"/>
      <c r="C132" s="13"/>
      <c r="D132" s="12"/>
      <c r="E132" t="s">
        <v>47</v>
      </c>
      <c r="F132">
        <f t="shared" si="82"/>
        <v>0.03484</v>
      </c>
      <c r="G132">
        <f t="shared" si="83"/>
        <v>0.050876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0.03496</v>
      </c>
      <c r="S132">
        <f t="shared" si="87"/>
        <v>0.051111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0.035776</v>
      </c>
      <c r="G133">
        <f t="shared" si="83"/>
        <v>0.043496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0.035911</v>
      </c>
      <c r="S133">
        <f t="shared" si="87"/>
        <v>0.043691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0.05148</v>
      </c>
      <c r="H138">
        <f t="shared" ref="H138:H140" si="92">AI11+AE11+AA11+W11</f>
        <v>5.396064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0.040935</v>
      </c>
      <c r="M138">
        <f>AI25+AE25+AA25+W25</f>
        <v>36.592202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0.05166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0.04107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0.03469</v>
      </c>
      <c r="G139">
        <f t="shared" si="91"/>
        <v>0.050579275</v>
      </c>
      <c r="H139">
        <f t="shared" si="92"/>
        <v>31.24125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0.03478</v>
      </c>
      <c r="S139">
        <f t="shared" si="97"/>
        <v>0.0507572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0.035604275</v>
      </c>
      <c r="G140">
        <f t="shared" si="91"/>
        <v>0.043249275</v>
      </c>
      <c r="H140">
        <f t="shared" si="92"/>
        <v>307.926118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0.0357072</v>
      </c>
      <c r="S140">
        <f t="shared" si="97"/>
        <v>0.0433972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0.05202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0.04134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0.05238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0.04161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0.03496</v>
      </c>
      <c r="G145">
        <f t="shared" si="101"/>
        <v>0.0511096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0.03514</v>
      </c>
      <c r="S145">
        <f t="shared" si="105"/>
        <v>0.0514584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0.0359096</v>
      </c>
      <c r="G146">
        <f t="shared" si="101"/>
        <v>0.0436896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0.0361084</v>
      </c>
      <c r="S146">
        <f t="shared" si="105"/>
        <v>0.0439784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0.05136</v>
      </c>
      <c r="H151">
        <f t="shared" ref="H151:H153" si="110">I32++E32</f>
        <v>2.416116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0.03043</v>
      </c>
      <c r="M151">
        <f>I46+E46</f>
        <v>18.200949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0.05142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0.03046</v>
      </c>
    </row>
    <row r="152" spans="1:25">
      <c r="C152" s="4"/>
      <c r="D152" s="12"/>
      <c r="E152" t="s">
        <v>47</v>
      </c>
      <c r="F152">
        <f t="shared" si="108"/>
        <v>0.016115</v>
      </c>
      <c r="G152">
        <f t="shared" si="109"/>
        <v>0.04835</v>
      </c>
      <c r="H152">
        <f t="shared" si="110"/>
        <v>14.826436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0.01613</v>
      </c>
      <c r="S152">
        <f t="shared" si="115"/>
        <v>0.0484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0.017815</v>
      </c>
      <c r="G153">
        <f t="shared" si="109"/>
        <v>0.037845</v>
      </c>
      <c r="H153">
        <f t="shared" si="110"/>
        <v>141.123089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0.01783</v>
      </c>
      <c r="S153">
        <f t="shared" si="115"/>
        <v>0.03789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0.05154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0.03052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0.05166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0.03058</v>
      </c>
    </row>
    <row r="158" spans="1:25">
      <c r="C158" s="4"/>
      <c r="D158" s="12"/>
      <c r="E158" t="s">
        <v>47</v>
      </c>
      <c r="F158">
        <f t="shared" si="118"/>
        <v>0.01616</v>
      </c>
      <c r="G158">
        <f t="shared" si="119"/>
        <v>0.0485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0.01619</v>
      </c>
      <c r="S158">
        <f t="shared" si="123"/>
        <v>0.0486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0.01786</v>
      </c>
      <c r="G159">
        <f t="shared" si="119"/>
        <v>0.03798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0.01789</v>
      </c>
      <c r="S159">
        <f t="shared" si="123"/>
        <v>0.03807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0.05142</v>
      </c>
      <c r="H164">
        <f t="shared" ref="H164:H166" si="128">M32+I32+E32</f>
        <v>3.718587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0.03046</v>
      </c>
      <c r="M164">
        <f>M46+I46+E46</f>
        <v>28.517287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0.05154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0.03052</v>
      </c>
    </row>
    <row r="165" spans="2:25">
      <c r="B165" s="4"/>
      <c r="C165" s="13"/>
      <c r="D165" s="12"/>
      <c r="E165" t="s">
        <v>47</v>
      </c>
      <c r="F165">
        <f t="shared" si="126"/>
        <v>0.01613</v>
      </c>
      <c r="G165">
        <f t="shared" si="127"/>
        <v>0.04840025</v>
      </c>
      <c r="H165">
        <f t="shared" si="128"/>
        <v>22.218854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0.01616</v>
      </c>
      <c r="S165">
        <f t="shared" si="133"/>
        <v>0.048501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0.01783025</v>
      </c>
      <c r="G166">
        <f t="shared" si="127"/>
        <v>0.03788975</v>
      </c>
      <c r="H166">
        <f t="shared" si="128"/>
        <v>211.346578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0.017861</v>
      </c>
      <c r="S166">
        <f t="shared" si="133"/>
        <v>0.037979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0.05178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0.03064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0.05202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0.03076</v>
      </c>
    </row>
    <row r="171" spans="2:25">
      <c r="B171" s="4"/>
      <c r="C171" s="13"/>
      <c r="D171" s="12"/>
      <c r="E171" t="s">
        <v>47</v>
      </c>
      <c r="F171">
        <f t="shared" si="136"/>
        <v>0.01622</v>
      </c>
      <c r="G171">
        <f t="shared" si="137"/>
        <v>0.048704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0.01628</v>
      </c>
      <c r="S171">
        <f t="shared" si="141"/>
        <v>0.048909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0.017924</v>
      </c>
      <c r="G172">
        <f t="shared" si="137"/>
        <v>0.038156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0.017989</v>
      </c>
      <c r="S172">
        <f t="shared" si="141"/>
        <v>0.038331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0.05148</v>
      </c>
      <c r="H177">
        <f t="shared" ref="H177:H179" si="146">Q32+M32+I32+E32</f>
        <v>4.967855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0.030490025</v>
      </c>
      <c r="M177">
        <f>Q46+M46+I46+E46</f>
        <v>37.948223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0.05166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0.0305802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0.0161450125</v>
      </c>
      <c r="G178">
        <f t="shared" si="145"/>
        <v>0.0484507375</v>
      </c>
      <c r="H178">
        <f t="shared" si="146"/>
        <v>29.652198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0.0161901</v>
      </c>
      <c r="S178">
        <f t="shared" si="151"/>
        <v>0.0486029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0.017845725</v>
      </c>
      <c r="G179">
        <f t="shared" si="145"/>
        <v>0.0379342625</v>
      </c>
      <c r="H179">
        <f t="shared" si="146"/>
        <v>281.334794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0.0178928</v>
      </c>
      <c r="S179">
        <f t="shared" si="151"/>
        <v>0.0380671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0.05202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0.0307616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0.05238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0.0309454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0.0162808</v>
      </c>
      <c r="G184">
        <f t="shared" si="155"/>
        <v>0.0489112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0.0163727</v>
      </c>
      <c r="S184">
        <f t="shared" si="159"/>
        <v>0.0492243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0.0179904</v>
      </c>
      <c r="G185">
        <f t="shared" si="155"/>
        <v>0.0383288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0.0180916</v>
      </c>
      <c r="S185">
        <f t="shared" si="159"/>
        <v>0.0385857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0.05136</v>
      </c>
      <c r="H190">
        <f t="shared" ref="H190:H192" si="164">AA32+W32</f>
        <v>2.446211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0.019015</v>
      </c>
      <c r="M190">
        <f>AA46+W46</f>
        <v>18.297107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0.05142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0.01903</v>
      </c>
    </row>
    <row r="191" spans="1:25">
      <c r="C191" s="4"/>
      <c r="D191" s="12"/>
      <c r="E191" t="s">
        <v>47</v>
      </c>
      <c r="F191">
        <f t="shared" si="162"/>
        <v>0.00701</v>
      </c>
      <c r="G191">
        <f t="shared" si="163"/>
        <v>0.042845</v>
      </c>
      <c r="H191">
        <f t="shared" si="164"/>
        <v>13.787712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0.00702</v>
      </c>
      <c r="S191">
        <f t="shared" si="169"/>
        <v>0.04289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0.00881</v>
      </c>
      <c r="G192">
        <f t="shared" si="163"/>
        <v>0.030535</v>
      </c>
      <c r="H192">
        <f t="shared" si="164"/>
        <v>124.580308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0.00882</v>
      </c>
      <c r="S192">
        <f t="shared" si="169"/>
        <v>0.03057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0.05154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0.01906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0.05166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0.01909</v>
      </c>
    </row>
    <row r="197" spans="2:25">
      <c r="C197" s="4"/>
      <c r="D197" s="12"/>
      <c r="E197" t="s">
        <v>47</v>
      </c>
      <c r="F197">
        <f t="shared" si="172"/>
        <v>0.00704</v>
      </c>
      <c r="G197">
        <f t="shared" si="173"/>
        <v>0.04298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0.00706</v>
      </c>
      <c r="S197">
        <f t="shared" si="177"/>
        <v>0.04307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0.00884</v>
      </c>
      <c r="G198">
        <f t="shared" si="173"/>
        <v>0.03064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0.00886</v>
      </c>
      <c r="S198">
        <f t="shared" si="177"/>
        <v>0.03071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0.05142</v>
      </c>
      <c r="H203">
        <f t="shared" ref="H203:H205" si="182">AE32+AA32+W32</f>
        <v>3.981608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0.01903075</v>
      </c>
      <c r="M203">
        <f>AE46+AA46+W46</f>
        <v>27.244708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0.05154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0.019063</v>
      </c>
    </row>
    <row r="204" spans="2:25">
      <c r="B204" s="4"/>
      <c r="C204" s="13"/>
      <c r="D204" s="12"/>
      <c r="E204" t="s">
        <v>47</v>
      </c>
      <c r="F204">
        <f t="shared" si="180"/>
        <v>0.00701975</v>
      </c>
      <c r="G204">
        <f t="shared" si="181"/>
        <v>0.04288975</v>
      </c>
      <c r="H204">
        <f t="shared" si="182"/>
        <v>20.660486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0.007039</v>
      </c>
      <c r="S204">
        <f t="shared" si="186"/>
        <v>0.042979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0.00882</v>
      </c>
      <c r="G205">
        <f t="shared" si="181"/>
        <v>0.03057</v>
      </c>
      <c r="H205">
        <f t="shared" si="182"/>
        <v>187.517893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0.00884</v>
      </c>
      <c r="S205">
        <f t="shared" si="186"/>
        <v>0.03064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0.05178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0.019132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0.05202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0.019207</v>
      </c>
    </row>
    <row r="210" spans="1:25">
      <c r="B210" s="4"/>
      <c r="C210" s="13"/>
      <c r="D210" s="12"/>
      <c r="E210" t="s">
        <v>47</v>
      </c>
      <c r="F210">
        <f t="shared" si="189"/>
        <v>0.007076</v>
      </c>
      <c r="G210">
        <f t="shared" si="190"/>
        <v>0.043156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0.007111</v>
      </c>
      <c r="S210">
        <f t="shared" si="194"/>
        <v>0.043331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0.00888</v>
      </c>
      <c r="G211">
        <f t="shared" si="190"/>
        <v>0.03078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0.00892</v>
      </c>
      <c r="S211">
        <f t="shared" si="194"/>
        <v>0.03092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0.05148</v>
      </c>
      <c r="H216">
        <f t="shared" ref="H216:H218" si="199">AI32+AE32+AA32+W32</f>
        <v>5.553832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0.019047175</v>
      </c>
      <c r="M216">
        <f>AI46+AE46+AA46+W46</f>
        <v>36.514719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0.05166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0.0190984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0.007029275</v>
      </c>
      <c r="G217">
        <f t="shared" si="198"/>
        <v>0.0429342875</v>
      </c>
      <c r="H217">
        <f t="shared" si="199"/>
        <v>27.620993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0.0070572</v>
      </c>
      <c r="S217">
        <f t="shared" si="204"/>
        <v>0.0430673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0.00883</v>
      </c>
      <c r="G218">
        <f t="shared" si="198"/>
        <v>0.030605</v>
      </c>
      <c r="H218">
        <f t="shared" si="199"/>
        <v>251.976766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0.00886</v>
      </c>
      <c r="S218">
        <f t="shared" si="204"/>
        <v>0.03071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0.05202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0.0192112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0.05238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0.0193348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0.0071096</v>
      </c>
      <c r="G223">
        <f t="shared" si="208"/>
        <v>0.0433304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0.0071584</v>
      </c>
      <c r="S223">
        <f t="shared" si="212"/>
        <v>0.0435911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0.00892</v>
      </c>
      <c r="G224">
        <f t="shared" si="208"/>
        <v>0.03092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0.00898</v>
      </c>
      <c r="S224">
        <f t="shared" si="212"/>
        <v>0.03113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0.05136</v>
      </c>
      <c r="H229">
        <f t="shared" ref="H229:H231" si="217">I52+E52</f>
        <v>2.733495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0.00741</v>
      </c>
      <c r="M229">
        <f>I66+E66</f>
        <v>19.551513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0.05142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0.00702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0.028125</v>
      </c>
      <c r="H230">
        <f t="shared" si="217"/>
        <v>12.01412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0.02815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0.018225</v>
      </c>
      <c r="H231">
        <f t="shared" si="217"/>
        <v>96.357955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0.01825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0.05154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0.00624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0.05166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0.00546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0.0282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0.02825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0.0183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0.01835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0.05142</v>
      </c>
      <c r="H242">
        <f t="shared" ref="H242:H244" si="235">M52+I52+E52</f>
        <v>3.956814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0.00706025</v>
      </c>
      <c r="M242">
        <f>M66+I66+E66</f>
        <v>28.583094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0.05154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0.006401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0.02814975</v>
      </c>
      <c r="H243">
        <f t="shared" si="235"/>
        <v>17.769784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0.028199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0.01825</v>
      </c>
      <c r="H244">
        <f t="shared" si="235"/>
        <v>144.337846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0.0183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0.05178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0.005324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0.05202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0.004569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0.028296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0.028391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0.0184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0.0185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0.05148</v>
      </c>
      <c r="H255">
        <f t="shared" ref="H255:H257" si="253">Q52+M52+I52+E52</f>
        <v>5.500678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0.006747725</v>
      </c>
      <c r="M255">
        <f>Q66+M66+I66+E66</f>
        <v>37.790997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0.05166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0.0059188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0.0281743</v>
      </c>
      <c r="H256">
        <f t="shared" si="253"/>
        <v>23.353084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0.0282474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0.0182749875</v>
      </c>
      <c r="H257">
        <f t="shared" si="253"/>
        <v>192.747521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0.0183499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0.05202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0.0048584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0.05238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0.0044736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0.0283912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0.0285338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0.0184992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0.0186473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 s="19"/>
      <c r="D11" s="19"/>
      <c r="F11" t="s">
        <v>31</v>
      </c>
      <c r="G11" s="19"/>
      <c r="H11" s="19"/>
      <c r="J11" t="s">
        <v>31</v>
      </c>
      <c r="N11" t="s">
        <v>31</v>
      </c>
      <c r="S11" s="4"/>
      <c r="T11" t="s">
        <v>31</v>
      </c>
      <c r="U11" s="19"/>
      <c r="V11" s="19"/>
      <c r="X11" t="s">
        <v>31</v>
      </c>
      <c r="Y11" s="19"/>
      <c r="Z11" s="19"/>
      <c r="AB11" t="s">
        <v>31</v>
      </c>
      <c r="AF11" t="s">
        <v>31</v>
      </c>
    </row>
    <row r="12" spans="1:35">
      <c r="A12" s="4"/>
      <c r="B12" t="s">
        <v>32</v>
      </c>
      <c r="C12" s="19"/>
      <c r="D12" s="19"/>
      <c r="F12" t="s">
        <v>32</v>
      </c>
      <c r="G12" s="19"/>
      <c r="H12" s="19"/>
      <c r="J12" t="s">
        <v>32</v>
      </c>
      <c r="N12" t="s">
        <v>32</v>
      </c>
      <c r="S12" s="4"/>
      <c r="T12" t="s">
        <v>32</v>
      </c>
      <c r="U12" s="19"/>
      <c r="V12" s="19"/>
      <c r="X12" t="s">
        <v>32</v>
      </c>
      <c r="Y12" s="19"/>
      <c r="Z12" s="19"/>
      <c r="AB12" t="s">
        <v>32</v>
      </c>
      <c r="AF12" t="s">
        <v>32</v>
      </c>
    </row>
    <row r="13" spans="1:35">
      <c r="A13" s="4"/>
      <c r="B13" t="s">
        <v>33</v>
      </c>
      <c r="C13">
        <v>0.0443</v>
      </c>
      <c r="D13">
        <v>0.0446</v>
      </c>
      <c r="E13">
        <v>46.952096</v>
      </c>
      <c r="F13" t="s">
        <v>33</v>
      </c>
      <c r="G13">
        <v>0.0454</v>
      </c>
      <c r="H13">
        <v>0.0457</v>
      </c>
      <c r="I13">
        <v>50.318864</v>
      </c>
      <c r="J13" t="s">
        <v>33</v>
      </c>
      <c r="K13">
        <v>0.0465</v>
      </c>
      <c r="L13">
        <v>0.0468</v>
      </c>
      <c r="M13">
        <v>47.280912</v>
      </c>
      <c r="N13" t="s">
        <v>33</v>
      </c>
      <c r="O13">
        <v>0.0476</v>
      </c>
      <c r="P13">
        <v>0.0478</v>
      </c>
      <c r="Q13">
        <v>48.805236</v>
      </c>
      <c r="S13" s="4"/>
      <c r="T13" t="s">
        <v>33</v>
      </c>
      <c r="U13">
        <v>0.0339</v>
      </c>
      <c r="V13">
        <v>0.04</v>
      </c>
      <c r="W13">
        <v>46.851629</v>
      </c>
      <c r="X13" t="s">
        <v>33</v>
      </c>
      <c r="Y13">
        <v>0.0346</v>
      </c>
      <c r="Z13">
        <v>0.041</v>
      </c>
      <c r="AA13">
        <v>46.524905</v>
      </c>
      <c r="AB13" t="s">
        <v>33</v>
      </c>
      <c r="AC13">
        <v>0.0353</v>
      </c>
      <c r="AD13">
        <v>0.042</v>
      </c>
      <c r="AE13">
        <v>45.587172</v>
      </c>
      <c r="AF13" t="s">
        <v>33</v>
      </c>
      <c r="AG13">
        <v>0.036</v>
      </c>
      <c r="AH13">
        <v>0.0429</v>
      </c>
      <c r="AI13">
        <v>48.520007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 s="19"/>
      <c r="D18" s="19"/>
      <c r="F18" t="s">
        <v>31</v>
      </c>
      <c r="G18" s="19"/>
      <c r="H18" s="19"/>
      <c r="J18" t="s">
        <v>31</v>
      </c>
      <c r="N18" t="s">
        <v>31</v>
      </c>
      <c r="S18" s="5"/>
      <c r="T18" t="s">
        <v>31</v>
      </c>
      <c r="U18" s="19"/>
      <c r="V18" s="19"/>
      <c r="X18" t="s">
        <v>31</v>
      </c>
      <c r="Y18" s="19"/>
      <c r="Z18" s="19"/>
      <c r="AB18" t="s">
        <v>31</v>
      </c>
      <c r="AF18" t="s">
        <v>31</v>
      </c>
    </row>
    <row r="19" spans="1:35">
      <c r="A19" s="5"/>
      <c r="B19" t="s">
        <v>32</v>
      </c>
      <c r="C19" s="19"/>
      <c r="D19" s="19"/>
      <c r="F19" t="s">
        <v>32</v>
      </c>
      <c r="G19" s="19"/>
      <c r="H19" s="19"/>
      <c r="J19" t="s">
        <v>32</v>
      </c>
      <c r="N19" t="s">
        <v>32</v>
      </c>
      <c r="S19" s="5"/>
      <c r="T19" t="s">
        <v>32</v>
      </c>
      <c r="U19" s="19"/>
      <c r="V19" s="19"/>
      <c r="X19" t="s">
        <v>32</v>
      </c>
      <c r="Y19" s="19"/>
      <c r="Z19" s="19"/>
      <c r="AB19" t="s">
        <v>32</v>
      </c>
      <c r="AF19" t="s">
        <v>32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0.0447</v>
      </c>
      <c r="C25" s="7"/>
      <c r="D25" s="7"/>
      <c r="E25">
        <v>10.525431</v>
      </c>
      <c r="F25">
        <v>0.0456</v>
      </c>
      <c r="G25" s="7"/>
      <c r="H25" s="7"/>
      <c r="I25">
        <v>9.700117</v>
      </c>
      <c r="J25">
        <v>0.0468</v>
      </c>
      <c r="K25" s="7"/>
      <c r="L25" s="7"/>
      <c r="M25" s="16">
        <v>9.242371</v>
      </c>
      <c r="N25" s="7">
        <v>0.0477</v>
      </c>
      <c r="O25" s="7"/>
      <c r="P25" s="7"/>
      <c r="Q25">
        <v>10.191428</v>
      </c>
      <c r="S25" s="6"/>
      <c r="T25" s="7">
        <v>0.0391</v>
      </c>
      <c r="U25" s="7"/>
      <c r="V25" s="7"/>
      <c r="W25">
        <v>9.389165</v>
      </c>
      <c r="X25" s="7">
        <v>0.039</v>
      </c>
      <c r="Y25" s="7"/>
      <c r="Z25" s="7"/>
      <c r="AA25">
        <v>9.784529</v>
      </c>
      <c r="AB25" s="7">
        <v>0.0399</v>
      </c>
      <c r="AC25" s="7"/>
      <c r="AD25" s="7"/>
      <c r="AE25">
        <v>9.916601</v>
      </c>
      <c r="AF25" s="7">
        <v>0.0407</v>
      </c>
      <c r="AG25" s="7"/>
      <c r="AH25" s="7"/>
      <c r="AI25">
        <v>9.171455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 s="19"/>
      <c r="D32" s="19"/>
      <c r="F32" t="s">
        <v>31</v>
      </c>
      <c r="G32" s="19"/>
      <c r="H32" s="19"/>
      <c r="J32" t="s">
        <v>31</v>
      </c>
      <c r="N32" t="s">
        <v>31</v>
      </c>
      <c r="S32" s="4"/>
      <c r="T32" t="s">
        <v>31</v>
      </c>
      <c r="U32" s="19"/>
      <c r="V32" s="19"/>
      <c r="X32" t="s">
        <v>31</v>
      </c>
      <c r="Y32" s="19"/>
      <c r="Z32" s="19"/>
      <c r="AB32" t="s">
        <v>31</v>
      </c>
      <c r="AF32" t="s">
        <v>31</v>
      </c>
    </row>
    <row r="33" spans="1:35">
      <c r="A33" s="4"/>
      <c r="B33" t="s">
        <v>32</v>
      </c>
      <c r="C33" s="19"/>
      <c r="D33" s="19"/>
      <c r="F33" t="s">
        <v>32</v>
      </c>
      <c r="G33" s="19"/>
      <c r="H33" s="19"/>
      <c r="J33" t="s">
        <v>32</v>
      </c>
      <c r="N33" t="s">
        <v>32</v>
      </c>
      <c r="S33" s="4"/>
      <c r="T33" t="s">
        <v>32</v>
      </c>
      <c r="U33" s="19"/>
      <c r="V33" s="19"/>
      <c r="X33" t="s">
        <v>32</v>
      </c>
      <c r="Y33" s="19"/>
      <c r="Z33" s="19"/>
      <c r="AB33" t="s">
        <v>32</v>
      </c>
      <c r="AF33" t="s">
        <v>32</v>
      </c>
    </row>
    <row r="34" spans="1:35">
      <c r="A34" s="4"/>
      <c r="B34" t="s">
        <v>33</v>
      </c>
      <c r="C34">
        <v>0.0176</v>
      </c>
      <c r="D34">
        <v>0.0351</v>
      </c>
      <c r="E34">
        <v>48.69268</v>
      </c>
      <c r="F34" t="s">
        <v>33</v>
      </c>
      <c r="G34">
        <v>0.018</v>
      </c>
      <c r="H34">
        <v>0.0359</v>
      </c>
      <c r="I34">
        <v>49.505266</v>
      </c>
      <c r="J34" t="s">
        <v>33</v>
      </c>
      <c r="K34" s="16">
        <v>0.0184</v>
      </c>
      <c r="L34" s="18">
        <v>0.0368</v>
      </c>
      <c r="M34">
        <v>41.848403</v>
      </c>
      <c r="N34" t="s">
        <v>33</v>
      </c>
      <c r="O34">
        <v>0.0187</v>
      </c>
      <c r="P34">
        <v>0.0376</v>
      </c>
      <c r="Q34">
        <v>41.651021</v>
      </c>
      <c r="S34" s="4"/>
      <c r="T34" t="s">
        <v>33</v>
      </c>
      <c r="U34">
        <v>0.0087</v>
      </c>
      <c r="V34">
        <v>0.0283</v>
      </c>
      <c r="W34">
        <v>38.011311</v>
      </c>
      <c r="X34" t="s">
        <v>33</v>
      </c>
      <c r="Y34">
        <v>0.0089</v>
      </c>
      <c r="Z34">
        <v>0.029</v>
      </c>
      <c r="AA34">
        <v>40.543591</v>
      </c>
      <c r="AB34" t="s">
        <v>33</v>
      </c>
      <c r="AC34">
        <v>0.0091</v>
      </c>
      <c r="AD34">
        <v>0.0297</v>
      </c>
      <c r="AE34">
        <v>37.972372</v>
      </c>
      <c r="AF34" t="s">
        <v>33</v>
      </c>
      <c r="AG34">
        <v>0.0093</v>
      </c>
      <c r="AH34" s="1">
        <v>0.0304</v>
      </c>
      <c r="AI34">
        <v>39.326764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 s="19"/>
      <c r="D39" s="19"/>
      <c r="F39" t="s">
        <v>31</v>
      </c>
      <c r="G39" s="19"/>
      <c r="H39" s="19"/>
      <c r="J39" t="s">
        <v>31</v>
      </c>
      <c r="N39" t="s">
        <v>31</v>
      </c>
      <c r="S39" s="5"/>
      <c r="T39" t="s">
        <v>31</v>
      </c>
      <c r="U39" s="19"/>
      <c r="V39" s="19"/>
      <c r="X39" t="s">
        <v>31</v>
      </c>
      <c r="Y39" s="19"/>
      <c r="Z39" s="19"/>
      <c r="AB39" t="s">
        <v>31</v>
      </c>
      <c r="AF39" t="s">
        <v>31</v>
      </c>
    </row>
    <row r="40" spans="1:35">
      <c r="A40" s="5"/>
      <c r="B40" t="s">
        <v>32</v>
      </c>
      <c r="C40" s="19"/>
      <c r="D40" s="19"/>
      <c r="F40" t="s">
        <v>32</v>
      </c>
      <c r="G40" s="19"/>
      <c r="H40" s="19"/>
      <c r="J40" t="s">
        <v>32</v>
      </c>
      <c r="N40" t="s">
        <v>32</v>
      </c>
      <c r="S40" s="5"/>
      <c r="T40" t="s">
        <v>32</v>
      </c>
      <c r="U40" s="19"/>
      <c r="V40" s="19"/>
      <c r="X40" t="s">
        <v>32</v>
      </c>
      <c r="Y40" s="19"/>
      <c r="Z40" s="19"/>
      <c r="AB40" t="s">
        <v>32</v>
      </c>
      <c r="AF40" t="s">
        <v>32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0.0286</v>
      </c>
      <c r="C46" s="7"/>
      <c r="D46" s="7"/>
      <c r="E46">
        <v>9.464066</v>
      </c>
      <c r="F46" s="7">
        <v>0.0293</v>
      </c>
      <c r="G46" s="7"/>
      <c r="H46" s="7"/>
      <c r="I46">
        <v>10.108404</v>
      </c>
      <c r="J46" s="7">
        <v>0.0301</v>
      </c>
      <c r="K46" s="7"/>
      <c r="L46" s="7"/>
      <c r="M46">
        <v>10.115422</v>
      </c>
      <c r="N46" s="7">
        <v>0.0307</v>
      </c>
      <c r="O46" s="7"/>
      <c r="P46" s="7"/>
      <c r="Q46">
        <v>9.504203</v>
      </c>
      <c r="S46" s="6"/>
      <c r="T46" s="7">
        <v>0.0182</v>
      </c>
      <c r="U46" s="7"/>
      <c r="V46" s="7"/>
      <c r="W46">
        <v>10.649727</v>
      </c>
      <c r="X46" s="7">
        <v>0.0185</v>
      </c>
      <c r="Y46" s="7"/>
      <c r="Z46" s="7"/>
      <c r="AA46">
        <v>10.430755</v>
      </c>
      <c r="AB46" s="7">
        <v>0.019</v>
      </c>
      <c r="AC46" s="7"/>
      <c r="AD46" s="7"/>
      <c r="AE46">
        <v>9.506168</v>
      </c>
      <c r="AF46" s="7">
        <v>0.0194</v>
      </c>
      <c r="AG46" s="7"/>
      <c r="AH46" s="7"/>
      <c r="AI46">
        <v>10.434841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 s="19"/>
      <c r="D52" s="19"/>
      <c r="F52" t="s">
        <v>31</v>
      </c>
      <c r="G52" s="19"/>
      <c r="H52" s="19"/>
      <c r="J52" t="s">
        <v>31</v>
      </c>
      <c r="N52" t="s">
        <v>31</v>
      </c>
    </row>
    <row r="53" spans="1:17">
      <c r="A53" s="4"/>
      <c r="B53" t="s">
        <v>32</v>
      </c>
      <c r="C53" s="19"/>
      <c r="D53" s="19"/>
      <c r="F53" t="s">
        <v>32</v>
      </c>
      <c r="G53" s="19"/>
      <c r="H53" s="19"/>
      <c r="J53" t="s">
        <v>32</v>
      </c>
      <c r="N53" t="s">
        <v>32</v>
      </c>
    </row>
    <row r="54" spans="1:17">
      <c r="A54" s="4"/>
      <c r="B54" t="s">
        <v>33</v>
      </c>
      <c r="C54">
        <v>0.0038</v>
      </c>
      <c r="D54">
        <v>0.0169</v>
      </c>
      <c r="E54">
        <v>30.665535</v>
      </c>
      <c r="F54" t="s">
        <v>33</v>
      </c>
      <c r="G54">
        <v>0.0039</v>
      </c>
      <c r="H54">
        <v>0.0174</v>
      </c>
      <c r="I54">
        <v>28.806562</v>
      </c>
      <c r="J54" t="s">
        <v>33</v>
      </c>
      <c r="K54">
        <v>0.004</v>
      </c>
      <c r="L54">
        <v>0.0179</v>
      </c>
      <c r="M54">
        <v>30.491063</v>
      </c>
      <c r="N54" t="s">
        <v>33</v>
      </c>
      <c r="O54">
        <v>0.0041</v>
      </c>
      <c r="P54">
        <v>0.0183</v>
      </c>
      <c r="Q54">
        <v>28.792708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 s="19"/>
      <c r="D59" s="19"/>
      <c r="F59" t="s">
        <v>31</v>
      </c>
      <c r="G59" s="19"/>
      <c r="H59" s="19"/>
      <c r="J59" t="s">
        <v>31</v>
      </c>
      <c r="N59" t="s">
        <v>31</v>
      </c>
    </row>
    <row r="60" spans="1:17">
      <c r="A60" s="5"/>
      <c r="B60" t="s">
        <v>32</v>
      </c>
      <c r="C60" s="19"/>
      <c r="D60" s="19"/>
      <c r="F60" t="s">
        <v>32</v>
      </c>
      <c r="G60" s="19"/>
      <c r="H60" s="19"/>
      <c r="J60" t="s">
        <v>32</v>
      </c>
      <c r="N60" t="s">
        <v>32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0.0076</v>
      </c>
      <c r="C66" s="7"/>
      <c r="D66" s="7"/>
      <c r="E66">
        <v>11.049648</v>
      </c>
      <c r="F66" s="7">
        <v>0.0079</v>
      </c>
      <c r="G66" s="7"/>
      <c r="H66" s="7"/>
      <c r="I66">
        <v>11.428871</v>
      </c>
      <c r="J66" s="7">
        <v>0.0082</v>
      </c>
      <c r="K66" s="7"/>
      <c r="L66" s="7"/>
      <c r="M66">
        <v>10.696314</v>
      </c>
      <c r="N66" s="7">
        <v>0.0084</v>
      </c>
      <c r="O66" s="7"/>
      <c r="P66" s="7"/>
      <c r="Q66">
        <v>9.668799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L73">
        <f>0.05*F25+(1-0.05)*B25</f>
        <v>0.044745</v>
      </c>
      <c r="M73">
        <f>I25+E25</f>
        <v>20.225548</v>
      </c>
      <c r="P73" s="12" t="s">
        <v>46</v>
      </c>
      <c r="Q73" t="s">
        <v>45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  <c r="X73">
        <f>0.1*F25+(1-0.1)*B25</f>
        <v>0.04479</v>
      </c>
    </row>
    <row r="74" spans="1:27">
      <c r="C74" s="4"/>
      <c r="D74" s="12"/>
      <c r="E74" t="s">
        <v>47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2"/>
      <c r="Q74" t="s">
        <v>47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>
      <c r="C75" s="4"/>
      <c r="D75" s="12"/>
      <c r="E75" t="s">
        <v>48</v>
      </c>
      <c r="F75">
        <f t="shared" si="0"/>
        <v>0.044355</v>
      </c>
      <c r="G75">
        <f t="shared" si="1"/>
        <v>0.044655</v>
      </c>
      <c r="H75">
        <f t="shared" si="2"/>
        <v>97.27096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0.04441</v>
      </c>
      <c r="S75">
        <f t="shared" si="7"/>
        <v>0.04471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L79">
        <f>0.2*F25+(1-0.2)*B25</f>
        <v>0.04488</v>
      </c>
      <c r="P79" s="12" t="s">
        <v>50</v>
      </c>
      <c r="Q79" t="s">
        <v>45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  <c r="X79">
        <f>0.3*F25+(1-0.3)*B25</f>
        <v>0.04497</v>
      </c>
    </row>
    <row r="80" spans="1:27">
      <c r="C80" s="4"/>
      <c r="D80" s="12"/>
      <c r="E80" t="s">
        <v>47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2"/>
      <c r="Q80" t="s">
        <v>47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>
      <c r="C81" s="4"/>
      <c r="D81" s="12"/>
      <c r="E81" t="s">
        <v>48</v>
      </c>
      <c r="F81">
        <f t="shared" si="10"/>
        <v>0.04452</v>
      </c>
      <c r="G81">
        <f t="shared" si="11"/>
        <v>0.04482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0.04463</v>
      </c>
      <c r="S81">
        <f t="shared" si="15"/>
        <v>0.04493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L86">
        <f>(0.05*(1-0.05)+0.05*(1-0.05))*F25+0.05*0.05*J25+(1-0.05*(1-0.05)-0.05*(1-0.05)-0.05*0.05)*B25</f>
        <v>0.04479075</v>
      </c>
      <c r="M86">
        <f>M25+I25+E25</f>
        <v>29.467919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  <c r="X86">
        <f>(0.1*0.9+0.1*0.9)*F25+0.1*0.1*J25+(1-0.1*0.9-0.1*0.9-0.1*0.1)*B25</f>
        <v>0.044883</v>
      </c>
    </row>
    <row r="87" spans="2:25">
      <c r="B87" s="4"/>
      <c r="C87" s="13"/>
      <c r="D87" s="12"/>
      <c r="E87" t="s">
        <v>47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3"/>
      <c r="P87" s="12"/>
      <c r="Q87" t="s">
        <v>47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>
      <c r="B88" s="4"/>
      <c r="C88" s="13"/>
      <c r="D88" s="12"/>
      <c r="E88" t="s">
        <v>48</v>
      </c>
      <c r="F88">
        <f t="shared" si="18"/>
        <v>0.04441</v>
      </c>
      <c r="G88">
        <f t="shared" si="19"/>
        <v>0.04471</v>
      </c>
      <c r="H88">
        <f t="shared" si="20"/>
        <v>144.551872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0.04452</v>
      </c>
      <c r="S88">
        <f t="shared" si="25"/>
        <v>0.04482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L92">
        <f>(0.2*0.8+0.2*0.8)*F25+0.2*0.2*J25+(1-0.2*0.8-0.2*0.8-0.2*0.2)*B25</f>
        <v>0.045072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  <c r="X92">
        <f>(0.3*0.7+0.3*0.7)*F25+0.3*0.3*J25+(1-0.3*0.7-0.3*0.7-0.3*0.3)*B25</f>
        <v>0.045267</v>
      </c>
    </row>
    <row r="93" spans="2:25">
      <c r="B93" s="4"/>
      <c r="C93" s="13"/>
      <c r="D93" s="12"/>
      <c r="E93" t="s">
        <v>47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3"/>
      <c r="P93" s="12"/>
      <c r="Q93" t="s">
        <v>47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>
      <c r="B94" s="4"/>
      <c r="C94" s="13"/>
      <c r="D94" s="12"/>
      <c r="E94" t="s">
        <v>48</v>
      </c>
      <c r="F94">
        <f t="shared" si="28"/>
        <v>0.04474</v>
      </c>
      <c r="G94">
        <f t="shared" si="29"/>
        <v>0.04504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0.04496</v>
      </c>
      <c r="S94">
        <f t="shared" si="33"/>
        <v>0.04526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L99">
        <f>3*0.05*(1-0.05)*(1-0.05)*F25+3*0.05*0.05*(1-0.05)*J25+0.05*0.05*0.05*N25+(1-3*0.05*(1-0.05)*(1-0.05)-3*0.05*0.05*(1-0.05)-0.05*0.05*0.05)*B25</f>
        <v>0.044837175</v>
      </c>
      <c r="M99">
        <f>Q25+M25+I25+E25</f>
        <v>39.659347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  <c r="X99">
        <f>3*0.1*(1-0.1)*(1-0.1)*F25+3*0.1*0.1*(1-0.1)*J25+0.1*0.1*0.1*N25+(1-3*0.1*(1-0.1)*(1-0.1)-3*0.1*0.1*(1-0.1)-0.1*0.1*0.1)*B25</f>
        <v>0.0449784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4"/>
      <c r="O100" s="13"/>
      <c r="P100" s="12"/>
      <c r="Q100" t="s">
        <v>47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0.044465</v>
      </c>
      <c r="G101">
        <f t="shared" si="37"/>
        <v>0.0447649875</v>
      </c>
      <c r="H101">
        <f t="shared" si="38"/>
        <v>193.357108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0.04463</v>
      </c>
      <c r="S101">
        <f t="shared" si="43"/>
        <v>0.0449299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L105">
        <f>3*0.2*(1-0.2)*(1-0.2)*F25+3*0.2*0.2*(1-0.2)*J25+0.2*0.2*0.2*N25+(1-3*0.2*(1-0.2)*(1-0.2)-3*0.2*0.2*(1-0.2)-0.2*0.2*0.2)*B25</f>
        <v>0.0452712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  <c r="X105">
        <f>3*0.3*(1-0.3)*(1-0.3)*F25+3*0.3*0.3*(1-0.3)*J25+0.3*0.3*0.3*N25+(1-3*0.3*(1-0.3)*(1-0.3)-3*0.3*0.3*(1-0.3)-0.3*0.3*0.3)*B25</f>
        <v>0.0455748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4"/>
      <c r="O106" s="13"/>
      <c r="P106" s="12"/>
      <c r="Q106" t="s">
        <v>47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0.04496</v>
      </c>
      <c r="G107">
        <f t="shared" si="47"/>
        <v>0.0452592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0.04529</v>
      </c>
      <c r="S107">
        <f t="shared" si="51"/>
        <v>0.0455873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L112">
        <f>0.05*X25+(1-0.05)*T25</f>
        <v>0.039095</v>
      </c>
      <c r="M112">
        <f>AA25+W25</f>
        <v>19.173694</v>
      </c>
      <c r="P112" s="12" t="s">
        <v>46</v>
      </c>
      <c r="Q112" t="s">
        <v>45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  <c r="X112">
        <f>0.1*X25+(1-0.1)*T25</f>
        <v>0.03909</v>
      </c>
    </row>
    <row r="113" spans="2:25">
      <c r="C113" s="4"/>
      <c r="D113" s="12"/>
      <c r="E113" t="s">
        <v>47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2"/>
      <c r="Q113" t="s">
        <v>47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>
      <c r="C114" s="4"/>
      <c r="D114" s="12"/>
      <c r="E114" t="s">
        <v>48</v>
      </c>
      <c r="F114">
        <f t="shared" si="54"/>
        <v>0.033935</v>
      </c>
      <c r="G114">
        <f t="shared" si="55"/>
        <v>0.04005</v>
      </c>
      <c r="H114">
        <f t="shared" si="56"/>
        <v>93.376534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0.03397</v>
      </c>
      <c r="S114">
        <f t="shared" si="61"/>
        <v>0.0401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L118">
        <f>0.2*X25+(1-0.2)*T25</f>
        <v>0.03908</v>
      </c>
      <c r="P118" s="12" t="s">
        <v>50</v>
      </c>
      <c r="Q118" t="s">
        <v>45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  <c r="X118">
        <f>0.3*X25+(1-0.3)*T25</f>
        <v>0.03907</v>
      </c>
    </row>
    <row r="119" spans="2:25">
      <c r="C119" s="4"/>
      <c r="D119" s="12"/>
      <c r="E119" t="s">
        <v>47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2"/>
      <c r="Q119" t="s">
        <v>47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>
      <c r="C120" s="4"/>
      <c r="D120" s="12"/>
      <c r="E120" t="s">
        <v>48</v>
      </c>
      <c r="F120">
        <f t="shared" si="64"/>
        <v>0.03404</v>
      </c>
      <c r="G120">
        <f t="shared" si="65"/>
        <v>0.0402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0.03411</v>
      </c>
      <c r="S120">
        <f t="shared" si="69"/>
        <v>0.0403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L125">
        <f>(0.05*(1-0.05)+0.05*(1-0.05))*X25+0.05*0.05*AB25+(1-0.05*(1-0.05)-0.05*(1-0.05)-0.05*0.05)*T25</f>
        <v>0.0390925</v>
      </c>
      <c r="M125">
        <f>AE25+AA25+W25</f>
        <v>29.090295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  <c r="X125">
        <f>(0.1*0.9+0.1*0.9)*X25+0.1*0.1*AB25+(1-0.1*0.9-0.1*0.9-0.1*0.1)*T25</f>
        <v>0.03909</v>
      </c>
    </row>
    <row r="126" spans="2:25">
      <c r="B126" s="4"/>
      <c r="C126" s="13"/>
      <c r="D126" s="12"/>
      <c r="E126" t="s">
        <v>47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3"/>
      <c r="P126" s="12"/>
      <c r="Q126" t="s">
        <v>47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>
      <c r="B127" s="4"/>
      <c r="C127" s="13"/>
      <c r="D127" s="12"/>
      <c r="E127" t="s">
        <v>48</v>
      </c>
      <c r="F127">
        <f t="shared" si="72"/>
        <v>0.03397</v>
      </c>
      <c r="G127">
        <f t="shared" si="73"/>
        <v>0.0401</v>
      </c>
      <c r="H127">
        <f t="shared" si="74"/>
        <v>138.963706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0.03404</v>
      </c>
      <c r="S127">
        <f t="shared" si="79"/>
        <v>0.0402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L131">
        <f>(0.2*0.8+0.2*0.8)*X25+0.2*0.2*AB25+(1-0.2*0.8-0.2*0.8-0.2*0.2)*T25</f>
        <v>0.0391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>
        <f>(0.3*0.7+0.3*0.7)*X25+0.3*0.3*AB25+(1-0.3*0.7-0.3*0.7-0.3*0.3)*T25</f>
        <v>0.03913</v>
      </c>
    </row>
    <row r="132" spans="1:25">
      <c r="B132" s="4"/>
      <c r="C132" s="13"/>
      <c r="D132" s="12"/>
      <c r="E132" t="s">
        <v>47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3"/>
      <c r="P132" s="12"/>
      <c r="Q132" t="s">
        <v>47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>
      <c r="B133" s="4"/>
      <c r="C133" s="13"/>
      <c r="D133" s="12"/>
      <c r="E133" t="s">
        <v>48</v>
      </c>
      <c r="F133">
        <f t="shared" si="82"/>
        <v>0.03418</v>
      </c>
      <c r="G133">
        <f t="shared" si="83"/>
        <v>0.0404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0.03432</v>
      </c>
      <c r="S133">
        <f t="shared" si="87"/>
        <v>0.0406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L138">
        <f>3*0.05*(1-0.05)*(1-0.05)*X25+3*0.05*0.05*(1-0.05)*AB25+0.05*0.05*0.05*AF25+(1-3*0.05*(1-0.05)*(1-0.05)-3*0.05*0.05*(1-0.05)-0.05*0.05*0.05)*T25</f>
        <v>0.0390923625</v>
      </c>
      <c r="M138">
        <f>AI25+AE25+AA25+W25</f>
        <v>38.26175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  <c r="X138">
        <f>3*0.1*(1-0.1)*(1-0.1)*X25+3*0.1*0.1*(1-0.1)*AB25+0.1*0.1*0.1*AF25+(1-3*0.1*(1-0.1)*(1-0.1)-3*0.1*0.1*(1-0.1)-0.1*0.1*0.1)*T25</f>
        <v>0.0390989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4"/>
      <c r="O139" s="13"/>
      <c r="P139" s="12"/>
      <c r="Q139" t="s">
        <v>47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0.034005</v>
      </c>
      <c r="G140">
        <f t="shared" si="91"/>
        <v>0.0401499875</v>
      </c>
      <c r="H140">
        <f t="shared" si="92"/>
        <v>187.483713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0.03411</v>
      </c>
      <c r="S140">
        <f t="shared" si="97"/>
        <v>0.0402999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L144">
        <f>3*0.2*(1-0.2)*(1-0.2)*X25+3*0.2*0.2*(1-0.2)*AB25+0.2*0.2*0.2*AF25+(1-3*0.2*(1-0.2)*(1-0.2)-3*0.2*0.2*(1-0.2)-0.2*0.2*0.2)*T25</f>
        <v>0.0391512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  <c r="X144">
        <f>3*0.3*(1-0.3)*(1-0.3)*X25+3*0.3*0.3*(1-0.3)*AB25+0.3*0.3*0.3*AF25+(1-3*0.3*(1-0.3)*(1-0.3)-3*0.3*0.3*(1-0.3)-0.3*0.3*0.3)*T25</f>
        <v>0.0392503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4"/>
      <c r="O145" s="13"/>
      <c r="P145" s="12"/>
      <c r="Q145" t="s">
        <v>47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0.03432</v>
      </c>
      <c r="G146">
        <f t="shared" si="101"/>
        <v>0.0405992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0.03453</v>
      </c>
      <c r="S146">
        <f t="shared" si="105"/>
        <v>0.0408973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L151">
        <f>0.05*F46+(1-0.05)*B46</f>
        <v>0.028635</v>
      </c>
      <c r="M151">
        <f>I46+E46</f>
        <v>19.57247</v>
      </c>
      <c r="P151" s="12" t="s">
        <v>46</v>
      </c>
      <c r="Q151" t="s">
        <v>45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  <c r="X151">
        <f>0.1*F46+(1-0.1)*B46</f>
        <v>0.02867</v>
      </c>
    </row>
    <row r="152" spans="1:25">
      <c r="C152" s="4"/>
      <c r="D152" s="12"/>
      <c r="E152" t="s">
        <v>47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2"/>
      <c r="Q152" t="s">
        <v>47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>
      <c r="C153" s="4"/>
      <c r="D153" s="12"/>
      <c r="E153" t="s">
        <v>48</v>
      </c>
      <c r="F153">
        <f t="shared" si="108"/>
        <v>0.01762</v>
      </c>
      <c r="G153">
        <f t="shared" si="109"/>
        <v>0.03514</v>
      </c>
      <c r="H153">
        <f t="shared" si="110"/>
        <v>98.197946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0.01764</v>
      </c>
      <c r="S153">
        <f t="shared" si="115"/>
        <v>0.03518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L157">
        <f>0.2*F46+(1-0.2)*B46</f>
        <v>0.02874</v>
      </c>
      <c r="P157" s="12" t="s">
        <v>50</v>
      </c>
      <c r="Q157" t="s">
        <v>45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  <c r="X157">
        <f>0.3*F46+(1-0.3)*B46</f>
        <v>0.02881</v>
      </c>
    </row>
    <row r="158" spans="1:25">
      <c r="C158" s="4"/>
      <c r="D158" s="12"/>
      <c r="E158" t="s">
        <v>47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2"/>
      <c r="Q158" t="s">
        <v>47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>
      <c r="C159" s="4"/>
      <c r="D159" s="12"/>
      <c r="E159" t="s">
        <v>48</v>
      </c>
      <c r="F159">
        <f t="shared" si="118"/>
        <v>0.01768</v>
      </c>
      <c r="G159">
        <f t="shared" si="119"/>
        <v>0.03526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0.01772</v>
      </c>
      <c r="S159">
        <f t="shared" si="123"/>
        <v>0.03534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L164">
        <f>(0.05*(1-0.05)+0.05*(1-0.05))*F46+0.05*0.05*J46+(1-0.05*(1-0.05)-0.05*(1-0.05)-0.05*0.05)*B46</f>
        <v>0.02867025</v>
      </c>
      <c r="M164">
        <f>M46+I46+E46</f>
        <v>29.687892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  <c r="X164">
        <f>(0.1*0.9+0.1*0.9)*F46+0.1*0.1*J46+(1-0.1*0.9-0.1*0.9-0.1*0.1)*B46</f>
        <v>0.028741</v>
      </c>
    </row>
    <row r="165" spans="2:25">
      <c r="B165" s="4"/>
      <c r="C165" s="13"/>
      <c r="D165" s="12"/>
      <c r="E165" t="s">
        <v>47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3"/>
      <c r="P165" s="12"/>
      <c r="Q165" t="s">
        <v>47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>
      <c r="B166" s="4"/>
      <c r="C166" s="13"/>
      <c r="D166" s="12"/>
      <c r="E166" t="s">
        <v>48</v>
      </c>
      <c r="F166">
        <f t="shared" si="126"/>
        <v>0.01764</v>
      </c>
      <c r="G166">
        <f t="shared" si="127"/>
        <v>0.03518025</v>
      </c>
      <c r="H166">
        <f t="shared" si="128"/>
        <v>140.046349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0.01768</v>
      </c>
      <c r="S166">
        <f t="shared" si="133"/>
        <v>0.035261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L170">
        <f>(0.2*0.8+0.2*0.8)*F46+0.2*0.2*J46+(1-0.2*0.8-0.2*0.8-0.2*0.2)*B46</f>
        <v>0.028884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  <c r="X170">
        <f>(0.3*0.7+0.3*0.7)*F46+0.3*0.3*J46+(1-0.3*0.7-0.3*0.7-0.3*0.3)*B46</f>
        <v>0.029029</v>
      </c>
    </row>
    <row r="171" spans="2:25">
      <c r="B171" s="4"/>
      <c r="C171" s="13"/>
      <c r="D171" s="12"/>
      <c r="E171" t="s">
        <v>47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3"/>
      <c r="P171" s="12"/>
      <c r="Q171" t="s">
        <v>47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>
      <c r="B172" s="4"/>
      <c r="C172" s="13"/>
      <c r="D172" s="12"/>
      <c r="E172" t="s">
        <v>48</v>
      </c>
      <c r="F172">
        <f t="shared" si="136"/>
        <v>0.01776</v>
      </c>
      <c r="G172">
        <f t="shared" si="137"/>
        <v>0.035424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0.01784</v>
      </c>
      <c r="S172">
        <f t="shared" si="141"/>
        <v>0.035589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L177">
        <f>3*0.05*(1-0.05)*(1-0.05)*F46+3*0.05*0.05*(1-0.05)*J46+0.05*0.05*0.05*N46+(1-3*0.05*(1-0.05)*(1-0.05)-3*0.05*0.05*(1-0.05)-0.05*0.05*0.05)*B46</f>
        <v>0.0287057125</v>
      </c>
      <c r="M177">
        <f>Q46+M46+I46+E46</f>
        <v>39.192095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  <c r="X177">
        <f>3*0.1*(1-0.1)*(1-0.1)*F46+3*0.1*0.1*(1-0.1)*J46+0.1*0.1*0.1*N46+(1-3*0.1*(1-0.1)*(1-0.1)-3*0.1*0.1*(1-0.1)-0.1*0.1*0.1)*B46</f>
        <v>0.0288127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4"/>
      <c r="O178" s="13"/>
      <c r="P178" s="12"/>
      <c r="Q178" t="s">
        <v>47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0.0176599875</v>
      </c>
      <c r="G179">
        <f t="shared" si="145"/>
        <v>0.035220725</v>
      </c>
      <c r="H179">
        <f t="shared" si="146"/>
        <v>181.69737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0.0177199</v>
      </c>
      <c r="S179">
        <f t="shared" si="151"/>
        <v>0.0353428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L183">
        <f>3*0.2*(1-0.2)*(1-0.2)*F46+3*0.2*0.2*(1-0.2)*J46+0.2*0.2*0.2*N46+(1-3*0.2*(1-0.2)*(1-0.2)-3*0.2*0.2*(1-0.2)-0.2*0.2*0.2)*B46</f>
        <v>0.0290296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  <c r="X183">
        <f>3*0.3*(1-0.3)*(1-0.3)*F46+3*0.3*0.3*(1-0.3)*J46+0.3*0.3*0.3*N46+(1-3*0.3*(1-0.3)*(1-0.3)-3*0.3*0.3*(1-0.3)-0.3*0.3*0.3)*B46</f>
        <v>0.0292489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4"/>
      <c r="O184" s="13"/>
      <c r="P184" s="12"/>
      <c r="Q184" t="s">
        <v>47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0.0178392</v>
      </c>
      <c r="G185">
        <f t="shared" si="155"/>
        <v>0.0355904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0.0179573</v>
      </c>
      <c r="S185">
        <f t="shared" si="159"/>
        <v>0.0358416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L190">
        <f>0.05*X46+(1-0.05)*T46</f>
        <v>0.018215</v>
      </c>
      <c r="M190">
        <f>AA46+W46</f>
        <v>21.080482</v>
      </c>
      <c r="P190" s="12" t="s">
        <v>46</v>
      </c>
      <c r="Q190" t="s">
        <v>45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  <c r="X190">
        <f>0.1*X46+(1-0.1)*T46</f>
        <v>0.01823</v>
      </c>
    </row>
    <row r="191" spans="1:25">
      <c r="C191" s="4"/>
      <c r="D191" s="12"/>
      <c r="E191" t="s">
        <v>47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2"/>
      <c r="Q191" t="s">
        <v>47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>
      <c r="C192" s="4"/>
      <c r="D192" s="12"/>
      <c r="E192" t="s">
        <v>48</v>
      </c>
      <c r="F192">
        <f t="shared" si="162"/>
        <v>0.00871</v>
      </c>
      <c r="G192">
        <f t="shared" si="163"/>
        <v>0.028335</v>
      </c>
      <c r="H192">
        <f t="shared" si="164"/>
        <v>78.554902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0.00872</v>
      </c>
      <c r="S192">
        <f t="shared" si="169"/>
        <v>0.02837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>
        <f>0.2*X46+(1-0.2)*T46</f>
        <v>0.01826</v>
      </c>
      <c r="P196" s="12" t="s">
        <v>50</v>
      </c>
      <c r="Q196" t="s">
        <v>45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  <c r="X196">
        <f>0.3*X46+(1-0.3)*T46</f>
        <v>0.01829</v>
      </c>
    </row>
    <row r="197" spans="2:25">
      <c r="C197" s="4"/>
      <c r="D197" s="12"/>
      <c r="E197" t="s">
        <v>47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2"/>
      <c r="Q197" t="s">
        <v>47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>
      <c r="C198" s="4"/>
      <c r="D198" s="12"/>
      <c r="E198" t="s">
        <v>48</v>
      </c>
      <c r="F198">
        <f t="shared" si="172"/>
        <v>0.00874</v>
      </c>
      <c r="G198">
        <f t="shared" si="173"/>
        <v>0.02844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0.00876</v>
      </c>
      <c r="S198">
        <f t="shared" si="177"/>
        <v>0.02851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L203">
        <f>(0.05*(1-0.05)+0.05*(1-0.05))*X46+0.05*0.05*AB46+(1-0.05*(1-0.05)-0.05*(1-0.05)-0.05*0.05)*T46</f>
        <v>0.0182305</v>
      </c>
      <c r="M203">
        <f>AE46+AA46+W46</f>
        <v>30.58665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  <c r="X203">
        <f>(0.1*0.9+0.1*0.9)*X46+0.1*0.1*AB46+(1-0.1*0.9-0.1*0.9-0.1*0.1)*T46</f>
        <v>0.018262</v>
      </c>
    </row>
    <row r="204" spans="2:25">
      <c r="B204" s="4"/>
      <c r="C204" s="13"/>
      <c r="D204" s="12"/>
      <c r="E204" t="s">
        <v>47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3"/>
      <c r="P204" s="12"/>
      <c r="Q204" t="s">
        <v>47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>
      <c r="B205" s="4"/>
      <c r="C205" s="13"/>
      <c r="D205" s="12"/>
      <c r="E205" t="s">
        <v>48</v>
      </c>
      <c r="F205">
        <f t="shared" si="180"/>
        <v>0.00872</v>
      </c>
      <c r="G205">
        <f t="shared" si="181"/>
        <v>0.02837</v>
      </c>
      <c r="H205">
        <f t="shared" si="182"/>
        <v>116.527274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0.00874</v>
      </c>
      <c r="S205">
        <f t="shared" si="187"/>
        <v>0.02844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L209">
        <f>(0.2*0.8+0.2*0.8)*X46+0.2*0.2*AB46+(1-0.2*0.8-0.2*0.8-0.2*0.2)*T46</f>
        <v>0.018328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  <c r="X209">
        <f>(0.3*0.7+0.3*0.7)*X46+0.3*0.3*AB46+(1-0.3*0.7-0.3*0.7-0.3*0.3)*T46</f>
        <v>0.018398</v>
      </c>
    </row>
    <row r="210" spans="1:25">
      <c r="B210" s="4"/>
      <c r="C210" s="13"/>
      <c r="D210" s="12"/>
      <c r="E210" t="s">
        <v>47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3"/>
      <c r="P210" s="12"/>
      <c r="Q210" t="s">
        <v>47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>
      <c r="B211" s="4"/>
      <c r="C211" s="13"/>
      <c r="D211" s="12"/>
      <c r="E211" t="s">
        <v>48</v>
      </c>
      <c r="F211">
        <f t="shared" si="190"/>
        <v>0.00878</v>
      </c>
      <c r="G211">
        <f t="shared" si="191"/>
        <v>0.02858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0.00882</v>
      </c>
      <c r="S211">
        <f t="shared" si="195"/>
        <v>0.02872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L216">
        <f>3*0.05*(1-0.05)*(1-0.05)*X46+3*0.05*0.05*(1-0.05)*AB46+0.05*0.05*0.05*AF46+(1-3*0.05*(1-0.05)*(1-0.05)-3*0.05*0.05*(1-0.05)-0.05*0.05*0.05)*T46</f>
        <v>0.0182464625</v>
      </c>
      <c r="M216">
        <f>AI46+AE46+AA46+W46</f>
        <v>41.021491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  <c r="X216">
        <f>3*0.1*(1-0.1)*(1-0.1)*X46+3*0.1*0.1*(1-0.1)*AB46+0.1*0.1*0.1*AF46+(1-3*0.1*(1-0.1)*(1-0.1)-3*0.1*0.1*(1-0.1)-0.1*0.1*0.1)*T46</f>
        <v>0.0182957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4"/>
      <c r="O217" s="13"/>
      <c r="P217" s="12"/>
      <c r="Q217" t="s">
        <v>47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0.00873</v>
      </c>
      <c r="G218">
        <f t="shared" si="199"/>
        <v>0.028405</v>
      </c>
      <c r="H218">
        <f t="shared" si="200"/>
        <v>155.854038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0.00876</v>
      </c>
      <c r="S218">
        <f t="shared" si="205"/>
        <v>0.02851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L222">
        <f>3*0.2*(1-0.2)*(1-0.2)*X46+3*0.2*0.2*(1-0.2)*AB46+0.2*0.2*0.2*AF46+(1-3*0.2*(1-0.2)*(1-0.2)-3*0.2*0.2*(1-0.2)-0.2*0.2*0.2)*T46</f>
        <v>0.0184016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  <c r="X222">
        <f>3*0.3*(1-0.3)*(1-0.3)*X46+3*0.3*0.3*(1-0.3)*AB46+0.3*0.3*0.3*AF46+(1-3*0.3*(1-0.3)*(1-0.3)-3*0.3*0.3*(1-0.3)-0.3*0.3*0.3)*T46</f>
        <v>0.0185159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4"/>
      <c r="O223" s="13"/>
      <c r="P223" s="12"/>
      <c r="Q223" t="s">
        <v>47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0.00882</v>
      </c>
      <c r="G224">
        <f t="shared" si="209"/>
        <v>0.02872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0.00888</v>
      </c>
      <c r="S224">
        <f t="shared" si="213"/>
        <v>0.02893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L229">
        <f>0.05*G66+(1-0.05)*B66</f>
        <v>0.00722</v>
      </c>
      <c r="M229">
        <f>I66+E66</f>
        <v>22.478519</v>
      </c>
      <c r="P229" s="12" t="s">
        <v>46</v>
      </c>
      <c r="Q229" t="s">
        <v>45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  <c r="X229">
        <f>0.1*G66+(1-0.1)*B66</f>
        <v>0.00684</v>
      </c>
    </row>
    <row r="230" spans="1:25">
      <c r="C230" s="4"/>
      <c r="D230" s="12"/>
      <c r="E230" t="s">
        <v>47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2"/>
      <c r="Q230" t="s">
        <v>47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0.016925</v>
      </c>
      <c r="H231">
        <f t="shared" si="218"/>
        <v>59.472097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0.01695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L235">
        <f>0.2*G66+(1-0.2)*B66</f>
        <v>0.00608</v>
      </c>
      <c r="P235" s="12" t="s">
        <v>50</v>
      </c>
      <c r="Q235" t="s">
        <v>45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  <c r="X235">
        <f>0.3*G66+(1-0.3)*B66</f>
        <v>0.00532</v>
      </c>
    </row>
    <row r="236" spans="1:25">
      <c r="C236" s="4"/>
      <c r="D236" s="12"/>
      <c r="E236" t="s">
        <v>47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2"/>
      <c r="Q236" t="s">
        <v>47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0.017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0.01705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L242">
        <f>(0.05*(1-0.05)+0.05*(1-0.05))*G66+0.05*0.05*J66+(1-0.05*(1-0.05)-0.05*(1-0.05)-0.05*0.05)*B66</f>
        <v>0.0068795</v>
      </c>
      <c r="M242">
        <f>M66+I66+E66</f>
        <v>33.174833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  <c r="X242">
        <f>(0.1*0.9+0.1*0.9)*G66+0.1*0.1*J66+(1-0.1*0.9-0.1*0.9-0.1*0.1)*B66</f>
        <v>0.006238</v>
      </c>
    </row>
    <row r="243" spans="1:25">
      <c r="B243" s="4"/>
      <c r="C243" s="13"/>
      <c r="D243" s="12"/>
      <c r="E243" t="s">
        <v>47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3"/>
      <c r="P243" s="12"/>
      <c r="Q243" t="s">
        <v>47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0.01695</v>
      </c>
      <c r="H244">
        <f t="shared" si="236"/>
        <v>89.96316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0.017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L248">
        <f>(0.2*0.8+0.2*0.8)*G66+0.2*0.2*J66+(1-0.2*0.8-0.2*0.8-0.2*0.2)*B66</f>
        <v>0.005192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  <c r="X248">
        <f>(0.3*0.7+0.3*0.7)*G66+0.3*0.3*J66+(1-0.3*0.7-0.3*0.7-0.3*0.3)*B66</f>
        <v>0.004462</v>
      </c>
    </row>
    <row r="249" spans="1:25">
      <c r="B249" s="4"/>
      <c r="C249" s="13"/>
      <c r="D249" s="12"/>
      <c r="E249" t="s">
        <v>47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3"/>
      <c r="P249" s="12"/>
      <c r="Q249" t="s">
        <v>47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0.0171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0.0172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L255">
        <f>3*0.05*(1-0.05)*(1-0.05)*G66+3*0.05*0.05*(1-0.05)*J66+0.05*0.05*0.05*N66+(1-3*0.05*(1-0.05)*(1-0.05)-3*0.05*0.05*(1-0.05)-0.05*0.05*0.05)*B66</f>
        <v>0.006575525</v>
      </c>
      <c r="M255">
        <f>Q66+M66+I66+E66</f>
        <v>42.843632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  <c r="X255">
        <f>3*0.1*(1-0.1)*(1-0.1)*G66+3*0.1*0.1*(1-0.1)*J66+0.1*0.1*0.1*N66+(1-3*0.1*(1-0.1)*(1-0.1)-3*0.1*0.1*(1-0.1)-0.1*0.1*0.1)*B66</f>
        <v>0.0057702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4"/>
      <c r="O256" s="13"/>
      <c r="P256" s="12"/>
      <c r="Q256" t="s">
        <v>47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</v>
      </c>
      <c r="G257">
        <f t="shared" si="253"/>
        <v>0.0169749875</v>
      </c>
      <c r="H257">
        <f t="shared" si="254"/>
        <v>118.755868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</v>
      </c>
      <c r="S257">
        <f t="shared" si="259"/>
        <v>0.0170499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L261">
        <f>3*0.2*(1-0.2)*(1-0.2)*G66+3*0.2*0.2*(1-0.2)*J66+0.2*0.2*0.2*N66+(1-3*0.2*(1-0.2)*(1-0.2)-3*0.2*0.2*(1-0.2)-0.2*0.2*0.2)*B66</f>
        <v>0.0047456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  <c r="X261">
        <f>3*0.3*(1-0.3)*(1-0.3)*G66+3*0.3*0.3*(1-0.3)*J66+0.3*0.3*0.3*N66+(1-3*0.3*(1-0.3)*(1-0.3)-3*0.3*0.3*(1-0.3)-0.3*0.3*0.3)*B66</f>
        <v>0.0043834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4"/>
      <c r="O262" s="13"/>
      <c r="P262" s="12"/>
      <c r="Q262" t="s">
        <v>47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</v>
      </c>
      <c r="G263">
        <f t="shared" si="263"/>
        <v>0.0171992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</v>
      </c>
      <c r="S263">
        <f t="shared" si="267"/>
        <v>0.0173473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0.0486</v>
      </c>
      <c r="E11">
        <v>1.14258</v>
      </c>
      <c r="F11" t="s">
        <v>31</v>
      </c>
      <c r="G11">
        <v>0.0026</v>
      </c>
      <c r="H11">
        <v>0.0498</v>
      </c>
      <c r="I11">
        <v>1.187008</v>
      </c>
      <c r="J11" t="s">
        <v>31</v>
      </c>
      <c r="K11">
        <v>0.0026</v>
      </c>
      <c r="L11">
        <v>0.051</v>
      </c>
      <c r="M11">
        <v>1.221333</v>
      </c>
      <c r="N11" t="s">
        <v>31</v>
      </c>
      <c r="O11">
        <v>0.0026</v>
      </c>
      <c r="P11">
        <v>0.0522</v>
      </c>
      <c r="Q11">
        <v>1.159226</v>
      </c>
      <c r="S11" s="4"/>
      <c r="T11" t="s">
        <v>31</v>
      </c>
      <c r="U11">
        <v>0.0013</v>
      </c>
      <c r="V11">
        <v>0.0486</v>
      </c>
      <c r="W11">
        <v>1.176314</v>
      </c>
      <c r="X11" t="s">
        <v>31</v>
      </c>
      <c r="Y11">
        <v>0.0026</v>
      </c>
      <c r="Z11">
        <v>0.0498</v>
      </c>
      <c r="AA11">
        <v>1.108253</v>
      </c>
      <c r="AB11" t="s">
        <v>31</v>
      </c>
      <c r="AC11">
        <v>0.0026</v>
      </c>
      <c r="AD11">
        <v>0.051</v>
      </c>
      <c r="AE11">
        <v>1.45475</v>
      </c>
      <c r="AF11" t="s">
        <v>31</v>
      </c>
      <c r="AG11">
        <v>0.0026</v>
      </c>
      <c r="AH11">
        <v>0.0522</v>
      </c>
      <c r="AI11">
        <v>1.368365</v>
      </c>
    </row>
    <row r="12" spans="1:35">
      <c r="A12" s="4"/>
      <c r="B12" t="s">
        <v>32</v>
      </c>
      <c r="C12">
        <v>0.0455</v>
      </c>
      <c r="D12">
        <v>0.0484</v>
      </c>
      <c r="E12">
        <v>6.263441</v>
      </c>
      <c r="F12" t="s">
        <v>32</v>
      </c>
      <c r="G12">
        <v>0.0466</v>
      </c>
      <c r="H12">
        <v>0.0496</v>
      </c>
      <c r="I12">
        <v>6.078591</v>
      </c>
      <c r="J12" t="s">
        <v>32</v>
      </c>
      <c r="K12">
        <v>0.0476</v>
      </c>
      <c r="L12">
        <v>0.0508</v>
      </c>
      <c r="M12">
        <v>6.173559</v>
      </c>
      <c r="N12" t="s">
        <v>32</v>
      </c>
      <c r="O12">
        <v>0.0487</v>
      </c>
      <c r="P12">
        <v>0.052</v>
      </c>
      <c r="Q12">
        <v>6.121817</v>
      </c>
      <c r="S12" s="4"/>
      <c r="T12" t="s">
        <v>32</v>
      </c>
      <c r="U12">
        <v>0.0336</v>
      </c>
      <c r="V12">
        <v>0.0478</v>
      </c>
      <c r="W12">
        <v>6.057895</v>
      </c>
      <c r="X12" t="s">
        <v>32</v>
      </c>
      <c r="Y12">
        <v>0.0343</v>
      </c>
      <c r="Z12">
        <v>0.0489</v>
      </c>
      <c r="AA12">
        <v>5.92169</v>
      </c>
      <c r="AB12" t="s">
        <v>32</v>
      </c>
      <c r="AC12">
        <v>0.0349</v>
      </c>
      <c r="AD12">
        <v>0.0501</v>
      </c>
      <c r="AE12">
        <v>5.93128</v>
      </c>
      <c r="AF12" t="s">
        <v>32</v>
      </c>
      <c r="AG12">
        <v>0.0356</v>
      </c>
      <c r="AH12">
        <v>0.0512</v>
      </c>
      <c r="AI12">
        <v>5.888585</v>
      </c>
    </row>
    <row r="13" spans="1:35">
      <c r="A13" s="4"/>
      <c r="B13" t="s">
        <v>33</v>
      </c>
      <c r="C13">
        <v>0.0455</v>
      </c>
      <c r="D13">
        <v>0.0458</v>
      </c>
      <c r="E13">
        <v>54.567271</v>
      </c>
      <c r="F13" t="s">
        <v>33</v>
      </c>
      <c r="G13">
        <v>0.0466</v>
      </c>
      <c r="H13">
        <v>0.0469</v>
      </c>
      <c r="I13">
        <v>54.00361</v>
      </c>
      <c r="J13" t="s">
        <v>33</v>
      </c>
      <c r="K13">
        <v>0.0477</v>
      </c>
      <c r="L13">
        <v>0.0479</v>
      </c>
      <c r="M13">
        <v>55.907766</v>
      </c>
      <c r="N13" t="s">
        <v>33</v>
      </c>
      <c r="O13">
        <v>0.0487</v>
      </c>
      <c r="P13">
        <v>0.049</v>
      </c>
      <c r="Q13">
        <v>53.782319</v>
      </c>
      <c r="S13" s="4"/>
      <c r="T13" t="s">
        <v>33</v>
      </c>
      <c r="U13">
        <v>0.0344</v>
      </c>
      <c r="V13">
        <v>0.0411</v>
      </c>
      <c r="W13">
        <v>52.511791</v>
      </c>
      <c r="X13" t="s">
        <v>33</v>
      </c>
      <c r="Y13">
        <v>0.0351</v>
      </c>
      <c r="Z13">
        <v>0.0421</v>
      </c>
      <c r="AA13">
        <v>52.297441</v>
      </c>
      <c r="AB13" t="s">
        <v>33</v>
      </c>
      <c r="AC13">
        <v>0.0358</v>
      </c>
      <c r="AD13">
        <v>0.043</v>
      </c>
      <c r="AE13">
        <v>53.007175</v>
      </c>
      <c r="AF13" t="s">
        <v>33</v>
      </c>
      <c r="AG13">
        <v>0.0365</v>
      </c>
      <c r="AH13">
        <v>0.044</v>
      </c>
      <c r="AI13">
        <v>52.526823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0.0457</v>
      </c>
      <c r="C25" s="7"/>
      <c r="D25" s="7"/>
      <c r="E25">
        <v>8.567417</v>
      </c>
      <c r="F25">
        <v>0.0469</v>
      </c>
      <c r="G25" s="7"/>
      <c r="H25" s="7"/>
      <c r="I25">
        <v>8.519903</v>
      </c>
      <c r="J25">
        <v>0.048</v>
      </c>
      <c r="K25" s="7"/>
      <c r="L25" s="7"/>
      <c r="M25" s="16">
        <v>8.303783</v>
      </c>
      <c r="N25" s="7">
        <v>0.0489</v>
      </c>
      <c r="O25" s="7"/>
      <c r="P25" s="7"/>
      <c r="Q25">
        <v>8.730461</v>
      </c>
      <c r="S25" s="6"/>
      <c r="T25" s="7">
        <v>0.039</v>
      </c>
      <c r="U25" s="7"/>
      <c r="V25" s="7"/>
      <c r="W25">
        <v>8.310192</v>
      </c>
      <c r="X25" s="7">
        <v>0.0399</v>
      </c>
      <c r="Y25" s="7"/>
      <c r="Z25" s="7"/>
      <c r="AA25">
        <v>9.457363</v>
      </c>
      <c r="AB25" s="7">
        <v>0.0408</v>
      </c>
      <c r="AC25" s="7"/>
      <c r="AD25" s="7"/>
      <c r="AE25">
        <v>8.532648</v>
      </c>
      <c r="AF25" s="7">
        <v>0.0416</v>
      </c>
      <c r="AG25" s="7"/>
      <c r="AH25" s="7"/>
      <c r="AI25">
        <v>8.308198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0.0486</v>
      </c>
      <c r="E32">
        <v>1.107193</v>
      </c>
      <c r="F32" t="s">
        <v>31</v>
      </c>
      <c r="G32">
        <v>0.0026</v>
      </c>
      <c r="H32">
        <v>0.0498</v>
      </c>
      <c r="I32">
        <v>1.136383</v>
      </c>
      <c r="J32" t="s">
        <v>31</v>
      </c>
      <c r="K32">
        <v>0.0026</v>
      </c>
      <c r="L32">
        <v>0.051</v>
      </c>
      <c r="M32">
        <v>1.262102</v>
      </c>
      <c r="N32" t="s">
        <v>31</v>
      </c>
      <c r="O32">
        <v>0.0026</v>
      </c>
      <c r="P32">
        <v>0.0522</v>
      </c>
      <c r="Q32">
        <v>1.362104</v>
      </c>
      <c r="S32" s="4"/>
      <c r="T32" t="s">
        <v>31</v>
      </c>
      <c r="U32">
        <v>0.0013</v>
      </c>
      <c r="V32">
        <v>0.0486</v>
      </c>
      <c r="W32">
        <v>1.131726</v>
      </c>
      <c r="X32" t="s">
        <v>31</v>
      </c>
      <c r="Y32">
        <v>0.0026</v>
      </c>
      <c r="Z32">
        <v>0.0498</v>
      </c>
      <c r="AA32">
        <v>1.436964</v>
      </c>
      <c r="AB32" t="s">
        <v>31</v>
      </c>
      <c r="AC32">
        <v>0.0026</v>
      </c>
      <c r="AD32">
        <v>0.051</v>
      </c>
      <c r="AE32">
        <v>1.136347</v>
      </c>
      <c r="AF32" t="s">
        <v>31</v>
      </c>
      <c r="AG32">
        <v>0.0026</v>
      </c>
      <c r="AH32">
        <v>0.0522</v>
      </c>
      <c r="AI32">
        <v>1.432088</v>
      </c>
    </row>
    <row r="33" spans="1:35">
      <c r="A33" s="4"/>
      <c r="B33" t="s">
        <v>32</v>
      </c>
      <c r="C33">
        <v>0.0157</v>
      </c>
      <c r="D33">
        <v>0.0457</v>
      </c>
      <c r="E33">
        <v>5.660865</v>
      </c>
      <c r="F33" t="s">
        <v>32</v>
      </c>
      <c r="G33">
        <v>0.0161</v>
      </c>
      <c r="H33">
        <v>0.0468</v>
      </c>
      <c r="I33">
        <v>5.675146</v>
      </c>
      <c r="J33" t="s">
        <v>32</v>
      </c>
      <c r="K33">
        <v>0.0164</v>
      </c>
      <c r="L33">
        <v>0.0479</v>
      </c>
      <c r="M33">
        <v>5.637363</v>
      </c>
      <c r="N33" t="s">
        <v>32</v>
      </c>
      <c r="O33">
        <v>0.0168</v>
      </c>
      <c r="P33">
        <v>0.049</v>
      </c>
      <c r="Q33">
        <v>5.740662</v>
      </c>
      <c r="S33" s="4"/>
      <c r="T33" t="s">
        <v>32</v>
      </c>
      <c r="U33">
        <v>0.007</v>
      </c>
      <c r="V33">
        <v>0.0405</v>
      </c>
      <c r="W33">
        <v>5.128204</v>
      </c>
      <c r="X33" t="s">
        <v>32</v>
      </c>
      <c r="Y33">
        <v>0.0071</v>
      </c>
      <c r="Z33">
        <v>0.0414</v>
      </c>
      <c r="AA33">
        <v>5.171513</v>
      </c>
      <c r="AB33" t="s">
        <v>32</v>
      </c>
      <c r="AC33">
        <v>0.0073</v>
      </c>
      <c r="AD33">
        <v>0.0423</v>
      </c>
      <c r="AE33">
        <v>5.218309</v>
      </c>
      <c r="AF33" t="s">
        <v>32</v>
      </c>
      <c r="AG33">
        <v>0.0075</v>
      </c>
      <c r="AH33">
        <v>0.0433</v>
      </c>
      <c r="AI33">
        <v>5.205466</v>
      </c>
    </row>
    <row r="34" spans="1:35">
      <c r="A34" s="4"/>
      <c r="B34" t="s">
        <v>33</v>
      </c>
      <c r="C34">
        <v>0.0177</v>
      </c>
      <c r="D34">
        <v>0.036</v>
      </c>
      <c r="E34">
        <v>47.783174</v>
      </c>
      <c r="F34" t="s">
        <v>33</v>
      </c>
      <c r="G34">
        <v>0.0181</v>
      </c>
      <c r="H34">
        <v>0.0368</v>
      </c>
      <c r="I34">
        <v>52.526469</v>
      </c>
      <c r="J34" t="s">
        <v>33</v>
      </c>
      <c r="K34" s="16">
        <v>0.0184</v>
      </c>
      <c r="L34" s="18">
        <v>0.0377</v>
      </c>
      <c r="M34">
        <v>48.458802</v>
      </c>
      <c r="N34" t="s">
        <v>33</v>
      </c>
      <c r="O34">
        <v>0.0188</v>
      </c>
      <c r="P34">
        <v>0.0385</v>
      </c>
      <c r="Q34">
        <v>49.25195</v>
      </c>
      <c r="S34" s="4"/>
      <c r="T34" t="s">
        <v>33</v>
      </c>
      <c r="U34">
        <v>0.0087</v>
      </c>
      <c r="V34">
        <v>0.029</v>
      </c>
      <c r="W34">
        <v>43.467782</v>
      </c>
      <c r="X34" t="s">
        <v>33</v>
      </c>
      <c r="Y34">
        <v>0.0089</v>
      </c>
      <c r="Z34">
        <v>0.0297</v>
      </c>
      <c r="AA34">
        <v>43.280428</v>
      </c>
      <c r="AB34" t="s">
        <v>33</v>
      </c>
      <c r="AC34">
        <v>0.0091</v>
      </c>
      <c r="AD34">
        <v>0.0304</v>
      </c>
      <c r="AE34">
        <v>43.042439</v>
      </c>
      <c r="AF34" t="s">
        <v>33</v>
      </c>
      <c r="AG34">
        <v>0.0093</v>
      </c>
      <c r="AH34" s="1">
        <v>0.0311</v>
      </c>
      <c r="AI34">
        <v>43.327764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0.0293</v>
      </c>
      <c r="C46" s="7"/>
      <c r="D46" s="7"/>
      <c r="E46">
        <v>8.560891</v>
      </c>
      <c r="F46" s="7">
        <v>0.0299</v>
      </c>
      <c r="G46" s="7"/>
      <c r="H46" s="7"/>
      <c r="I46">
        <v>8.654865</v>
      </c>
      <c r="J46" s="7">
        <v>0.0306</v>
      </c>
      <c r="K46" s="7"/>
      <c r="L46" s="7"/>
      <c r="M46">
        <v>8.575681</v>
      </c>
      <c r="N46" s="7">
        <v>0.0312</v>
      </c>
      <c r="O46" s="7"/>
      <c r="P46" s="7"/>
      <c r="Q46">
        <v>8.527097</v>
      </c>
      <c r="S46" s="6"/>
      <c r="T46" s="7">
        <v>0.0184</v>
      </c>
      <c r="U46" s="7"/>
      <c r="V46" s="7"/>
      <c r="W46">
        <v>8.343872</v>
      </c>
      <c r="X46" s="7">
        <v>0.0188</v>
      </c>
      <c r="Y46" s="7"/>
      <c r="Z46" s="7"/>
      <c r="AA46">
        <v>8.806447</v>
      </c>
      <c r="AB46" s="7">
        <v>0.0193</v>
      </c>
      <c r="AC46" s="7"/>
      <c r="AD46" s="7"/>
      <c r="AE46">
        <v>8.497467</v>
      </c>
      <c r="AF46" s="7">
        <v>0.0197</v>
      </c>
      <c r="AG46" s="7"/>
      <c r="AH46" s="7"/>
      <c r="AI46">
        <v>8.451523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0.0486</v>
      </c>
      <c r="E52">
        <v>1.441148</v>
      </c>
      <c r="F52" t="s">
        <v>31</v>
      </c>
      <c r="G52">
        <v>0.0026</v>
      </c>
      <c r="H52">
        <v>0.0498</v>
      </c>
      <c r="I52">
        <v>1.147666</v>
      </c>
      <c r="J52" t="s">
        <v>31</v>
      </c>
      <c r="K52">
        <v>0.0026</v>
      </c>
      <c r="L52">
        <v>0.051</v>
      </c>
      <c r="M52">
        <v>1.440933</v>
      </c>
      <c r="N52" t="s">
        <v>31</v>
      </c>
      <c r="O52">
        <v>0.0026</v>
      </c>
      <c r="P52">
        <v>0.0522</v>
      </c>
      <c r="Q52">
        <v>1.13814</v>
      </c>
    </row>
    <row r="53" spans="1:17">
      <c r="A53" s="4"/>
      <c r="B53" t="s">
        <v>32</v>
      </c>
      <c r="C53">
        <v>0.0028</v>
      </c>
      <c r="D53">
        <v>0.0267</v>
      </c>
      <c r="E53">
        <v>4.36608</v>
      </c>
      <c r="F53" t="s">
        <v>32</v>
      </c>
      <c r="G53">
        <v>0.0029</v>
      </c>
      <c r="H53">
        <v>0.0272</v>
      </c>
      <c r="I53">
        <v>4.440073</v>
      </c>
      <c r="J53" t="s">
        <v>32</v>
      </c>
      <c r="K53">
        <v>0.003</v>
      </c>
      <c r="L53">
        <v>0.0276</v>
      </c>
      <c r="M53">
        <v>4.507794</v>
      </c>
      <c r="N53" t="s">
        <v>32</v>
      </c>
      <c r="O53">
        <v>0.0031</v>
      </c>
      <c r="P53">
        <v>0.0283</v>
      </c>
      <c r="Q53">
        <v>4.523292</v>
      </c>
    </row>
    <row r="54" spans="1:17">
      <c r="A54" s="4"/>
      <c r="B54" t="s">
        <v>33</v>
      </c>
      <c r="C54">
        <v>0.0038</v>
      </c>
      <c r="D54">
        <v>0.0173</v>
      </c>
      <c r="E54">
        <v>34.428422</v>
      </c>
      <c r="F54" t="s">
        <v>33</v>
      </c>
      <c r="G54">
        <v>0.0039</v>
      </c>
      <c r="H54">
        <v>0.0178</v>
      </c>
      <c r="I54">
        <v>34.898596</v>
      </c>
      <c r="J54" t="s">
        <v>33</v>
      </c>
      <c r="K54">
        <v>0.004</v>
      </c>
      <c r="L54">
        <v>0.0183</v>
      </c>
      <c r="M54">
        <v>34.839483</v>
      </c>
      <c r="N54" t="s">
        <v>33</v>
      </c>
      <c r="O54">
        <v>0.0041</v>
      </c>
      <c r="P54">
        <v>0.0188</v>
      </c>
      <c r="Q54">
        <v>33.596425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0.0077</v>
      </c>
      <c r="C66" s="7"/>
      <c r="D66" s="7"/>
      <c r="E66">
        <v>8.436497</v>
      </c>
      <c r="F66" s="7">
        <v>0.008</v>
      </c>
      <c r="G66" s="7"/>
      <c r="H66" s="7"/>
      <c r="I66">
        <v>8.517166</v>
      </c>
      <c r="J66" s="7">
        <v>0.0081</v>
      </c>
      <c r="K66" s="7"/>
      <c r="L66" s="7"/>
      <c r="M66">
        <v>8.483866</v>
      </c>
      <c r="N66" s="7">
        <v>0.0085</v>
      </c>
      <c r="O66" s="7"/>
      <c r="P66" s="7"/>
      <c r="Q66">
        <v>8.307001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0.04866</v>
      </c>
      <c r="H73">
        <f t="shared" ref="H73:H75" si="2">E11+I11</f>
        <v>2.329588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0.04576</v>
      </c>
      <c r="M73">
        <f>I25+E25</f>
        <v>17.08732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0.04872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0.04582</v>
      </c>
    </row>
    <row r="74" spans="1:27">
      <c r="C74" s="4"/>
      <c r="D74" s="12"/>
      <c r="E74" t="s">
        <v>47</v>
      </c>
      <c r="F74">
        <f t="shared" si="0"/>
        <v>0.045555</v>
      </c>
      <c r="G74">
        <f t="shared" si="1"/>
        <v>0.04846</v>
      </c>
      <c r="H74">
        <f t="shared" si="2"/>
        <v>12.342032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0.04561</v>
      </c>
      <c r="S74">
        <f t="shared" si="7"/>
        <v>0.04852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0.045555</v>
      </c>
      <c r="G75">
        <f t="shared" si="1"/>
        <v>0.045855</v>
      </c>
      <c r="H75">
        <f t="shared" si="2"/>
        <v>108.570881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0.04561</v>
      </c>
      <c r="S75">
        <f t="shared" si="7"/>
        <v>0.04591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0.04884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0.04594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0.04896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0.04606</v>
      </c>
    </row>
    <row r="80" spans="1:27">
      <c r="C80" s="4"/>
      <c r="D80" s="12"/>
      <c r="E80" t="s">
        <v>47</v>
      </c>
      <c r="F80">
        <f t="shared" si="10"/>
        <v>0.04572</v>
      </c>
      <c r="G80">
        <f t="shared" si="11"/>
        <v>0.04864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0.04583</v>
      </c>
      <c r="S80">
        <f t="shared" si="15"/>
        <v>0.04876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0.04572</v>
      </c>
      <c r="G81">
        <f t="shared" si="11"/>
        <v>0.04602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0.04583</v>
      </c>
      <c r="S81">
        <f t="shared" si="15"/>
        <v>0.04613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0.04872</v>
      </c>
      <c r="H86">
        <f t="shared" ref="H86:H88" si="20">M11+I11+E11</f>
        <v>3.550921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0.04581975</v>
      </c>
      <c r="M86">
        <f>M25+I25+E25</f>
        <v>25.391103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0.04884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0.045939</v>
      </c>
    </row>
    <row r="87" spans="2:25">
      <c r="B87" s="4"/>
      <c r="C87" s="13"/>
      <c r="D87" s="12"/>
      <c r="E87" t="s">
        <v>47</v>
      </c>
      <c r="F87">
        <f t="shared" si="18"/>
        <v>0.04560975</v>
      </c>
      <c r="G87">
        <f t="shared" si="19"/>
        <v>0.04852</v>
      </c>
      <c r="H87">
        <f t="shared" si="20"/>
        <v>18.515591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0.045719</v>
      </c>
      <c r="S87">
        <f t="shared" si="25"/>
        <v>0.04864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0.04561</v>
      </c>
      <c r="G88">
        <f t="shared" si="19"/>
        <v>0.04590975</v>
      </c>
      <c r="H88">
        <f t="shared" si="20"/>
        <v>164.478647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0.04572</v>
      </c>
      <c r="S88">
        <f t="shared" si="25"/>
        <v>0.046019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0.04908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0.046176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0.04932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0.046411</v>
      </c>
    </row>
    <row r="93" spans="2:25">
      <c r="B93" s="4"/>
      <c r="C93" s="13"/>
      <c r="D93" s="12"/>
      <c r="E93" t="s">
        <v>47</v>
      </c>
      <c r="F93">
        <f t="shared" si="28"/>
        <v>0.045936</v>
      </c>
      <c r="G93">
        <f t="shared" si="29"/>
        <v>0.04888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0.046151</v>
      </c>
      <c r="S93">
        <f t="shared" si="33"/>
        <v>0.04912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0.04594</v>
      </c>
      <c r="G94">
        <f t="shared" si="29"/>
        <v>0.046236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0.04616</v>
      </c>
      <c r="S94">
        <f t="shared" si="33"/>
        <v>0.046451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0.04878</v>
      </c>
      <c r="H99">
        <f t="shared" ref="H99:H101" si="38">Q11+M11+I11+E11</f>
        <v>4.710147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0.0458792375</v>
      </c>
      <c r="M99">
        <f>Q25+M25+I25+E25</f>
        <v>34.121564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0.04896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0.0460569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0.045664275</v>
      </c>
      <c r="G100">
        <f t="shared" si="37"/>
        <v>0.04858</v>
      </c>
      <c r="H100">
        <f t="shared" si="38"/>
        <v>24.637408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0.0458272</v>
      </c>
      <c r="S100">
        <f t="shared" si="43"/>
        <v>0.04876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0.0456649875</v>
      </c>
      <c r="G101">
        <f t="shared" si="37"/>
        <v>0.045964275</v>
      </c>
      <c r="H101">
        <f t="shared" si="38"/>
        <v>218.260966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0.0458299</v>
      </c>
      <c r="S101">
        <f t="shared" si="43"/>
        <v>0.0461272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0.04932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0.0464072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0.04968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0.0467503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0.0461496</v>
      </c>
      <c r="G106">
        <f t="shared" si="47"/>
        <v>0.04912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0.0464684</v>
      </c>
      <c r="S106">
        <f t="shared" si="51"/>
        <v>0.04948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0.0461592</v>
      </c>
      <c r="G107">
        <f t="shared" si="47"/>
        <v>0.0464496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0.0464873</v>
      </c>
      <c r="S107">
        <f t="shared" si="51"/>
        <v>0.0467684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0.04866</v>
      </c>
      <c r="H112">
        <f t="shared" ref="H112:H114" si="56">AA11+W11</f>
        <v>2.284567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0.039045</v>
      </c>
      <c r="M112">
        <f>AA25+W25</f>
        <v>17.767555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0.04872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0.03909</v>
      </c>
    </row>
    <row r="113" spans="2:25">
      <c r="C113" s="4"/>
      <c r="D113" s="12"/>
      <c r="E113" t="s">
        <v>47</v>
      </c>
      <c r="F113">
        <f t="shared" si="54"/>
        <v>0.033635</v>
      </c>
      <c r="G113">
        <f t="shared" si="55"/>
        <v>0.047855</v>
      </c>
      <c r="H113">
        <f t="shared" si="56"/>
        <v>11.979585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0.03367</v>
      </c>
      <c r="S113">
        <f t="shared" si="61"/>
        <v>0.04791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0.034435</v>
      </c>
      <c r="G114">
        <f t="shared" si="55"/>
        <v>0.04115</v>
      </c>
      <c r="H114">
        <f t="shared" si="56"/>
        <v>104.809232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0.03447</v>
      </c>
      <c r="S114">
        <f t="shared" si="61"/>
        <v>0.0412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0.04884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0.03918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0.04896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0.03927</v>
      </c>
    </row>
    <row r="119" spans="2:25">
      <c r="C119" s="4"/>
      <c r="D119" s="12"/>
      <c r="E119" t="s">
        <v>47</v>
      </c>
      <c r="F119">
        <f t="shared" si="64"/>
        <v>0.03374</v>
      </c>
      <c r="G119">
        <f t="shared" si="65"/>
        <v>0.04802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0.03381</v>
      </c>
      <c r="S119">
        <f t="shared" si="69"/>
        <v>0.04813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0.03454</v>
      </c>
      <c r="G120">
        <f t="shared" si="65"/>
        <v>0.0413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0.03461</v>
      </c>
      <c r="S120">
        <f t="shared" si="69"/>
        <v>0.0414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0.04872</v>
      </c>
      <c r="H125">
        <f t="shared" ref="H125:H127" si="74">AE11+AA11+W11</f>
        <v>3.739317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0.03909</v>
      </c>
      <c r="M125">
        <f>AE25+AA25+W25</f>
        <v>26.300203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0.04884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0.03918</v>
      </c>
    </row>
    <row r="126" spans="2:25">
      <c r="B126" s="4"/>
      <c r="C126" s="13"/>
      <c r="D126" s="12"/>
      <c r="E126" t="s">
        <v>47</v>
      </c>
      <c r="F126">
        <f t="shared" si="72"/>
        <v>0.03366975</v>
      </c>
      <c r="G126">
        <f t="shared" si="73"/>
        <v>0.04791025</v>
      </c>
      <c r="H126">
        <f t="shared" si="74"/>
        <v>17.910865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0.033739</v>
      </c>
      <c r="S126">
        <f t="shared" si="79"/>
        <v>0.048021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0.03447</v>
      </c>
      <c r="G127">
        <f t="shared" si="73"/>
        <v>0.04119975</v>
      </c>
      <c r="H127">
        <f t="shared" si="74"/>
        <v>157.816407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0.03454</v>
      </c>
      <c r="S127">
        <f t="shared" si="79"/>
        <v>0.041299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0.04908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0.03936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0.04932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0.03954</v>
      </c>
    </row>
    <row r="132" spans="1:25">
      <c r="B132" s="4"/>
      <c r="C132" s="13"/>
      <c r="D132" s="12"/>
      <c r="E132" t="s">
        <v>47</v>
      </c>
      <c r="F132">
        <f t="shared" si="82"/>
        <v>0.033876</v>
      </c>
      <c r="G132">
        <f t="shared" si="83"/>
        <v>0.048244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0.034011</v>
      </c>
      <c r="S132">
        <f t="shared" si="87"/>
        <v>0.048469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0.03468</v>
      </c>
      <c r="G133">
        <f t="shared" si="83"/>
        <v>0.041496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0.03482</v>
      </c>
      <c r="S133">
        <f t="shared" si="87"/>
        <v>0.041691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0.04878</v>
      </c>
      <c r="H138">
        <f t="shared" ref="H138:H140" si="92">AI11+AE11+AA11+W11</f>
        <v>5.107682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0.0391349875</v>
      </c>
      <c r="M138">
        <f>AI25+AE25+AA25+W25</f>
        <v>34.608401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0.04896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0.0392699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0.033704275</v>
      </c>
      <c r="G139">
        <f t="shared" si="91"/>
        <v>0.047965725</v>
      </c>
      <c r="H139">
        <f t="shared" si="92"/>
        <v>23.79945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0.0338072</v>
      </c>
      <c r="S139">
        <f t="shared" si="97"/>
        <v>0.0481328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0.034505</v>
      </c>
      <c r="G140">
        <f t="shared" si="91"/>
        <v>0.041249275</v>
      </c>
      <c r="H140">
        <f t="shared" si="92"/>
        <v>210.34323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0.03461</v>
      </c>
      <c r="S140">
        <f t="shared" si="97"/>
        <v>0.0413972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0.04932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0.0395392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0.04968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0.0398073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0.0340096</v>
      </c>
      <c r="G145">
        <f t="shared" si="101"/>
        <v>0.0484704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0.0342084</v>
      </c>
      <c r="S145">
        <f t="shared" si="105"/>
        <v>0.0488116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0.03482</v>
      </c>
      <c r="G146">
        <f t="shared" si="101"/>
        <v>0.0416896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0.03503</v>
      </c>
      <c r="S146">
        <f t="shared" si="105"/>
        <v>0.0419784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0.04866</v>
      </c>
      <c r="H151">
        <f t="shared" ref="H151:H153" si="110">I32++E32</f>
        <v>2.243576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0.02933</v>
      </c>
      <c r="M151">
        <f>I46+E46</f>
        <v>17.215756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0.04872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0.02936</v>
      </c>
    </row>
    <row r="152" spans="1:25">
      <c r="C152" s="4"/>
      <c r="D152" s="12"/>
      <c r="E152" t="s">
        <v>47</v>
      </c>
      <c r="F152">
        <f t="shared" si="108"/>
        <v>0.01572</v>
      </c>
      <c r="G152">
        <f t="shared" si="109"/>
        <v>0.045755</v>
      </c>
      <c r="H152">
        <f t="shared" si="110"/>
        <v>11.336011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0.01574</v>
      </c>
      <c r="S152">
        <f t="shared" si="115"/>
        <v>0.04581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0.01772</v>
      </c>
      <c r="G153">
        <f t="shared" si="109"/>
        <v>0.03604</v>
      </c>
      <c r="H153">
        <f t="shared" si="110"/>
        <v>100.309643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0.01774</v>
      </c>
      <c r="S153">
        <f t="shared" si="115"/>
        <v>0.03608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0.04884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0.02942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0.04896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0.02948</v>
      </c>
    </row>
    <row r="158" spans="1:25">
      <c r="C158" s="4"/>
      <c r="D158" s="12"/>
      <c r="E158" t="s">
        <v>47</v>
      </c>
      <c r="F158">
        <f t="shared" si="118"/>
        <v>0.01578</v>
      </c>
      <c r="G158">
        <f t="shared" si="119"/>
        <v>0.04592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0.01582</v>
      </c>
      <c r="S158">
        <f t="shared" si="123"/>
        <v>0.04603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0.01778</v>
      </c>
      <c r="G159">
        <f t="shared" si="119"/>
        <v>0.03616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0.01782</v>
      </c>
      <c r="S159">
        <f t="shared" si="123"/>
        <v>0.03624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0.04872</v>
      </c>
      <c r="H164">
        <f t="shared" ref="H164:H166" si="128">M32+I32+E32</f>
        <v>3.505678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0.02936025</v>
      </c>
      <c r="M164">
        <f>M46+I46+E46</f>
        <v>25.791437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0.04884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0.029421</v>
      </c>
    </row>
    <row r="165" spans="2:25">
      <c r="B165" s="4"/>
      <c r="C165" s="13"/>
      <c r="D165" s="12"/>
      <c r="E165" t="s">
        <v>47</v>
      </c>
      <c r="F165">
        <f t="shared" si="126"/>
        <v>0.01573975</v>
      </c>
      <c r="G165">
        <f t="shared" si="127"/>
        <v>0.04581</v>
      </c>
      <c r="H165">
        <f t="shared" si="128"/>
        <v>16.973374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0.015779</v>
      </c>
      <c r="S165">
        <f t="shared" si="133"/>
        <v>0.04592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0.01773975</v>
      </c>
      <c r="G166">
        <f t="shared" si="127"/>
        <v>0.03608025</v>
      </c>
      <c r="H166">
        <f t="shared" si="128"/>
        <v>148.768445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0.017779</v>
      </c>
      <c r="S166">
        <f t="shared" si="133"/>
        <v>0.036161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0.04908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0.029544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0.04932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0.029669</v>
      </c>
    </row>
    <row r="171" spans="2:25">
      <c r="B171" s="4"/>
      <c r="C171" s="13"/>
      <c r="D171" s="12"/>
      <c r="E171" t="s">
        <v>47</v>
      </c>
      <c r="F171">
        <f t="shared" si="136"/>
        <v>0.015856</v>
      </c>
      <c r="G171">
        <f t="shared" si="137"/>
        <v>0.04614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0.015931</v>
      </c>
      <c r="S171">
        <f t="shared" si="141"/>
        <v>0.04636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0.017856</v>
      </c>
      <c r="G172">
        <f t="shared" si="137"/>
        <v>0.036324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0.017931</v>
      </c>
      <c r="S172">
        <f t="shared" si="141"/>
        <v>0.036489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0.04878</v>
      </c>
      <c r="H177">
        <f t="shared" ref="H177:H179" si="146">Q32+M32+I32+E32</f>
        <v>4.867782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0.029390725</v>
      </c>
      <c r="M177">
        <f>Q46+M46+I46+E46</f>
        <v>34.318534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0.04896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0.0294828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0.015759275</v>
      </c>
      <c r="G178">
        <f t="shared" si="145"/>
        <v>0.045865</v>
      </c>
      <c r="H178">
        <f t="shared" si="146"/>
        <v>22.714036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0.0158172</v>
      </c>
      <c r="S178">
        <f t="shared" si="151"/>
        <v>0.04603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0.017759275</v>
      </c>
      <c r="G179">
        <f t="shared" si="145"/>
        <v>0.036120725</v>
      </c>
      <c r="H179">
        <f t="shared" si="146"/>
        <v>198.020395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0.0178172</v>
      </c>
      <c r="S179">
        <f t="shared" si="151"/>
        <v>0.0362428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0.04932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0.0296704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0.04968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0.0298616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0.0159296</v>
      </c>
      <c r="G184">
        <f t="shared" si="155"/>
        <v>0.04636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0.0160384</v>
      </c>
      <c r="S184">
        <f t="shared" si="159"/>
        <v>0.04669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0.0179296</v>
      </c>
      <c r="G185">
        <f t="shared" si="155"/>
        <v>0.0364904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0.0180384</v>
      </c>
      <c r="S185">
        <f t="shared" si="159"/>
        <v>0.0367416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0.04866</v>
      </c>
      <c r="H190">
        <f t="shared" ref="H190:H192" si="164">AA32+W32</f>
        <v>2.56869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0.01842</v>
      </c>
      <c r="M190">
        <f>AA46+W46</f>
        <v>17.150319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0.04872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0.01844</v>
      </c>
    </row>
    <row r="191" spans="1:25">
      <c r="C191" s="4"/>
      <c r="D191" s="12"/>
      <c r="E191" t="s">
        <v>47</v>
      </c>
      <c r="F191">
        <f t="shared" si="162"/>
        <v>0.007005</v>
      </c>
      <c r="G191">
        <f t="shared" si="163"/>
        <v>0.040545</v>
      </c>
      <c r="H191">
        <f t="shared" si="164"/>
        <v>10.299717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0.00701</v>
      </c>
      <c r="S191">
        <f t="shared" si="169"/>
        <v>0.04059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0.00871</v>
      </c>
      <c r="G192">
        <f t="shared" si="163"/>
        <v>0.029035</v>
      </c>
      <c r="H192">
        <f t="shared" si="164"/>
        <v>86.74821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0.00872</v>
      </c>
      <c r="S192">
        <f t="shared" si="169"/>
        <v>0.02907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0.04884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0.01848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0.04896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0.01852</v>
      </c>
    </row>
    <row r="197" spans="2:25">
      <c r="C197" s="4"/>
      <c r="D197" s="12"/>
      <c r="E197" t="s">
        <v>47</v>
      </c>
      <c r="F197">
        <f t="shared" si="172"/>
        <v>0.00702</v>
      </c>
      <c r="G197">
        <f t="shared" si="173"/>
        <v>0.04068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0.00703</v>
      </c>
      <c r="S197">
        <f t="shared" si="177"/>
        <v>0.04077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0.00874</v>
      </c>
      <c r="G198">
        <f t="shared" si="173"/>
        <v>0.02914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0.00876</v>
      </c>
      <c r="S198">
        <f t="shared" si="177"/>
        <v>0.02921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0.04872</v>
      </c>
      <c r="H203">
        <f t="shared" ref="H203:H205" si="182">AE32+AA32+W32</f>
        <v>3.705037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0.01844025</v>
      </c>
      <c r="M203">
        <f>AE46+AA46+W46</f>
        <v>25.647786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0.04884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0.018481</v>
      </c>
    </row>
    <row r="204" spans="2:25">
      <c r="B204" s="4"/>
      <c r="C204" s="13"/>
      <c r="D204" s="12"/>
      <c r="E204" t="s">
        <v>47</v>
      </c>
      <c r="F204">
        <f t="shared" si="180"/>
        <v>0.00701025</v>
      </c>
      <c r="G204">
        <f t="shared" si="181"/>
        <v>0.04059</v>
      </c>
      <c r="H204">
        <f t="shared" si="182"/>
        <v>15.518026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0.007021</v>
      </c>
      <c r="S204">
        <f t="shared" si="186"/>
        <v>0.04068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0.00872</v>
      </c>
      <c r="G205">
        <f t="shared" si="181"/>
        <v>0.02907</v>
      </c>
      <c r="H205">
        <f t="shared" si="182"/>
        <v>129.790649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0.00874</v>
      </c>
      <c r="S205">
        <f t="shared" si="186"/>
        <v>0.02914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0.04908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0.018564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0.04932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0.018649</v>
      </c>
    </row>
    <row r="210" spans="1:25">
      <c r="B210" s="4"/>
      <c r="C210" s="13"/>
      <c r="D210" s="12"/>
      <c r="E210" t="s">
        <v>47</v>
      </c>
      <c r="F210">
        <f t="shared" si="189"/>
        <v>0.007044</v>
      </c>
      <c r="G210">
        <f t="shared" si="190"/>
        <v>0.04086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0.007069</v>
      </c>
      <c r="S210">
        <f t="shared" si="194"/>
        <v>0.04104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0.00878</v>
      </c>
      <c r="G211">
        <f t="shared" si="190"/>
        <v>0.02928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0.00882</v>
      </c>
      <c r="S211">
        <f t="shared" si="194"/>
        <v>0.02942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0.04878</v>
      </c>
      <c r="H216">
        <f t="shared" ref="H216:H218" si="199">AI32+AE32+AA32+W32</f>
        <v>5.137125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0.018460725</v>
      </c>
      <c r="M216">
        <f>AI46+AE46+AA46+W46</f>
        <v>34.099309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0.04896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0.0185228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0.0070157375</v>
      </c>
      <c r="G217">
        <f t="shared" si="198"/>
        <v>0.0406350125</v>
      </c>
      <c r="H217">
        <f t="shared" si="199"/>
        <v>20.723492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0.0070329</v>
      </c>
      <c r="S217">
        <f t="shared" si="204"/>
        <v>0.0407701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0.00873</v>
      </c>
      <c r="G218">
        <f t="shared" si="198"/>
        <v>0.029105</v>
      </c>
      <c r="H218">
        <f t="shared" si="199"/>
        <v>173.118413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0.00876</v>
      </c>
      <c r="S218">
        <f t="shared" si="204"/>
        <v>0.02921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0.04932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0.0186504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0.04968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0.0187816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0.0070712</v>
      </c>
      <c r="G223">
        <f t="shared" si="208"/>
        <v>0.0410408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0.0071143</v>
      </c>
      <c r="S223">
        <f t="shared" si="212"/>
        <v>0.0413127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0.00882</v>
      </c>
      <c r="G224">
        <f t="shared" si="208"/>
        <v>0.02942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0.00888</v>
      </c>
      <c r="S224">
        <f t="shared" si="212"/>
        <v>0.02963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0.04866</v>
      </c>
      <c r="H229">
        <f t="shared" ref="H229:H231" si="217">I52+E52</f>
        <v>2.588814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0.007315</v>
      </c>
      <c r="M229">
        <f>I66+E66</f>
        <v>16.953663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0.04872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0.00693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0.026725</v>
      </c>
      <c r="H230">
        <f t="shared" si="217"/>
        <v>8.806153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0.02675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0.017325</v>
      </c>
      <c r="H231">
        <f t="shared" si="217"/>
        <v>69.327018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0.01735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0.04884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0.00616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0.04896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0.00539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0.0268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0.02685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0.0174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0.01745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0.04872</v>
      </c>
      <c r="H242">
        <f t="shared" ref="H242:H244" si="235">M52+I52+E52</f>
        <v>4.029747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0.0069695</v>
      </c>
      <c r="M242">
        <f>M66+I66+E66</f>
        <v>25.437529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0.04884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0.006318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0.02674975</v>
      </c>
      <c r="H243">
        <f t="shared" si="235"/>
        <v>13.313947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0.026799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0.01735</v>
      </c>
      <c r="H244">
        <f t="shared" si="235"/>
        <v>104.166501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0.0174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0.04908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0.005252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0.04932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0.004502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0.026896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0.026991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0.0175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0.0176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0.04878</v>
      </c>
      <c r="H255">
        <f t="shared" ref="H255:H257" si="253">Q52+M52+I52+E52</f>
        <v>5.167887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0.0066605625</v>
      </c>
      <c r="M255">
        <f>Q66+M66+I66+E66</f>
        <v>33.74453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0.04896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0.0058405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0.0267743</v>
      </c>
      <c r="H256">
        <f t="shared" si="253"/>
        <v>17.837239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0.0268474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0.017375</v>
      </c>
      <c r="H257">
        <f t="shared" si="253"/>
        <v>137.762926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0.01745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0.04932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0.004788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0.04968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0.0044015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0.0269912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0.0271338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0.0176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0.01775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0.0459</v>
      </c>
      <c r="E11">
        <v>1.177459</v>
      </c>
      <c r="F11" t="s">
        <v>31</v>
      </c>
      <c r="G11">
        <v>0.0026</v>
      </c>
      <c r="H11">
        <v>0.0471</v>
      </c>
      <c r="I11">
        <v>1.180442</v>
      </c>
      <c r="J11" t="s">
        <v>31</v>
      </c>
      <c r="K11">
        <v>0.0026</v>
      </c>
      <c r="L11">
        <v>0.0483</v>
      </c>
      <c r="M11">
        <v>1.191993</v>
      </c>
      <c r="N11" t="s">
        <v>31</v>
      </c>
      <c r="O11">
        <v>0.0026</v>
      </c>
      <c r="P11">
        <v>0.0495</v>
      </c>
      <c r="Q11">
        <v>1.156954</v>
      </c>
      <c r="S11" s="4"/>
      <c r="T11" t="s">
        <v>31</v>
      </c>
      <c r="U11">
        <v>0.0013</v>
      </c>
      <c r="V11">
        <v>0.0459</v>
      </c>
      <c r="W11">
        <v>1.208413</v>
      </c>
      <c r="X11" t="s">
        <v>31</v>
      </c>
      <c r="Y11">
        <v>0.0026</v>
      </c>
      <c r="Z11">
        <v>0.0471</v>
      </c>
      <c r="AA11">
        <v>1.180827</v>
      </c>
      <c r="AB11" t="s">
        <v>31</v>
      </c>
      <c r="AC11">
        <v>0.0026</v>
      </c>
      <c r="AD11">
        <v>0.0483</v>
      </c>
      <c r="AE11">
        <v>1.195314</v>
      </c>
      <c r="AF11" t="s">
        <v>31</v>
      </c>
      <c r="AG11">
        <v>0.0026</v>
      </c>
      <c r="AH11">
        <v>0.0495</v>
      </c>
      <c r="AI11">
        <v>1.186995</v>
      </c>
    </row>
    <row r="12" spans="1:35">
      <c r="A12" s="4"/>
      <c r="B12" t="s">
        <v>32</v>
      </c>
      <c r="C12">
        <v>0.0431</v>
      </c>
      <c r="D12">
        <v>0.0457</v>
      </c>
      <c r="E12">
        <v>5.0791</v>
      </c>
      <c r="F12" t="s">
        <v>32</v>
      </c>
      <c r="G12">
        <v>0.0442</v>
      </c>
      <c r="H12">
        <v>0.0469</v>
      </c>
      <c r="I12">
        <v>5.541817</v>
      </c>
      <c r="J12" t="s">
        <v>32</v>
      </c>
      <c r="K12">
        <v>0.0453</v>
      </c>
      <c r="L12">
        <v>0.0481</v>
      </c>
      <c r="M12">
        <v>5.118228</v>
      </c>
      <c r="N12" t="s">
        <v>32</v>
      </c>
      <c r="O12">
        <v>0.0464</v>
      </c>
      <c r="P12">
        <v>0.0493</v>
      </c>
      <c r="Q12">
        <v>5.135846</v>
      </c>
      <c r="S12" s="4"/>
      <c r="T12" t="s">
        <v>32</v>
      </c>
      <c r="U12">
        <v>0.0325</v>
      </c>
      <c r="V12">
        <v>0.0451</v>
      </c>
      <c r="W12">
        <v>4.927948</v>
      </c>
      <c r="X12" t="s">
        <v>32</v>
      </c>
      <c r="Y12">
        <v>0.0332</v>
      </c>
      <c r="Z12">
        <v>0.0463</v>
      </c>
      <c r="AA12">
        <v>4.964093</v>
      </c>
      <c r="AB12" t="s">
        <v>32</v>
      </c>
      <c r="AC12">
        <v>0.0339</v>
      </c>
      <c r="AD12">
        <v>0.0474</v>
      </c>
      <c r="AE12">
        <v>4.753293</v>
      </c>
      <c r="AF12" t="s">
        <v>32</v>
      </c>
      <c r="AG12">
        <v>0.0346</v>
      </c>
      <c r="AH12">
        <v>0.0486</v>
      </c>
      <c r="AI12">
        <v>5.049237</v>
      </c>
    </row>
    <row r="13" spans="1:35">
      <c r="A13" s="4"/>
      <c r="B13" t="s">
        <v>33</v>
      </c>
      <c r="C13">
        <v>0.0432</v>
      </c>
      <c r="D13">
        <v>0.0434</v>
      </c>
      <c r="E13">
        <v>39.591516</v>
      </c>
      <c r="F13" t="s">
        <v>33</v>
      </c>
      <c r="G13">
        <v>0.0442</v>
      </c>
      <c r="H13">
        <v>0.0445</v>
      </c>
      <c r="I13">
        <v>39.905074</v>
      </c>
      <c r="J13" t="s">
        <v>33</v>
      </c>
      <c r="K13">
        <v>0.0453</v>
      </c>
      <c r="L13">
        <v>0.0456</v>
      </c>
      <c r="M13">
        <v>39.802349</v>
      </c>
      <c r="N13" t="s">
        <v>33</v>
      </c>
      <c r="O13">
        <v>0.0464</v>
      </c>
      <c r="P13">
        <v>0.0466</v>
      </c>
      <c r="Q13">
        <v>40.055067</v>
      </c>
      <c r="S13" s="4"/>
      <c r="T13" t="s">
        <v>33</v>
      </c>
      <c r="U13">
        <v>0.0333</v>
      </c>
      <c r="V13">
        <v>0.039</v>
      </c>
      <c r="W13">
        <v>38.339462</v>
      </c>
      <c r="X13" t="s">
        <v>33</v>
      </c>
      <c r="Y13">
        <v>0.034</v>
      </c>
      <c r="Z13">
        <v>0.0399</v>
      </c>
      <c r="AA13">
        <v>38.797572</v>
      </c>
      <c r="AB13" t="s">
        <v>33</v>
      </c>
      <c r="AC13">
        <v>0.0347</v>
      </c>
      <c r="AD13">
        <v>0.0409</v>
      </c>
      <c r="AE13">
        <v>39.595306</v>
      </c>
      <c r="AF13" t="s">
        <v>33</v>
      </c>
      <c r="AG13">
        <v>0.0355</v>
      </c>
      <c r="AH13">
        <v>0.0419</v>
      </c>
      <c r="AI13">
        <v>38.699582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0.0434</v>
      </c>
      <c r="C25" s="7"/>
      <c r="D25" s="7"/>
      <c r="E25">
        <v>8.366399</v>
      </c>
      <c r="F25">
        <v>0.0445</v>
      </c>
      <c r="G25" s="7"/>
      <c r="H25" s="7"/>
      <c r="I25">
        <v>8.096125</v>
      </c>
      <c r="J25">
        <v>0.0456</v>
      </c>
      <c r="K25" s="7"/>
      <c r="L25" s="7"/>
      <c r="M25" s="16">
        <v>8.281834</v>
      </c>
      <c r="N25" s="7">
        <v>0.0466</v>
      </c>
      <c r="O25" s="7"/>
      <c r="P25" s="7"/>
      <c r="Q25">
        <v>9.703192</v>
      </c>
      <c r="S25" s="6"/>
      <c r="T25" s="7">
        <v>0.0372</v>
      </c>
      <c r="U25" s="7"/>
      <c r="V25" s="7"/>
      <c r="W25">
        <v>8.277367</v>
      </c>
      <c r="X25" s="7">
        <v>0.0381</v>
      </c>
      <c r="Y25" s="7"/>
      <c r="Z25" s="7"/>
      <c r="AA25">
        <v>8.487469</v>
      </c>
      <c r="AB25" s="7">
        <v>0.039</v>
      </c>
      <c r="AC25" s="7"/>
      <c r="AD25" s="7"/>
      <c r="AE25">
        <v>8.345229</v>
      </c>
      <c r="AF25" s="7">
        <v>0.0398</v>
      </c>
      <c r="AG25" s="7"/>
      <c r="AH25" s="7"/>
      <c r="AI25">
        <v>8.614943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0.0459</v>
      </c>
      <c r="E32">
        <v>1.200691</v>
      </c>
      <c r="F32" t="s">
        <v>31</v>
      </c>
      <c r="G32">
        <v>0.0026</v>
      </c>
      <c r="H32">
        <v>0.0471</v>
      </c>
      <c r="I32">
        <v>1.394537</v>
      </c>
      <c r="J32" t="s">
        <v>31</v>
      </c>
      <c r="K32">
        <v>0.0026</v>
      </c>
      <c r="L32">
        <v>0.0483</v>
      </c>
      <c r="M32">
        <v>1.201281</v>
      </c>
      <c r="N32" t="s">
        <v>31</v>
      </c>
      <c r="O32">
        <v>0.0026</v>
      </c>
      <c r="P32">
        <v>0.0495</v>
      </c>
      <c r="Q32">
        <v>1.37551</v>
      </c>
      <c r="S32" s="4"/>
      <c r="T32" t="s">
        <v>31</v>
      </c>
      <c r="U32">
        <v>0.0013</v>
      </c>
      <c r="V32">
        <v>0.0459</v>
      </c>
      <c r="W32">
        <v>1.38958</v>
      </c>
      <c r="X32" t="s">
        <v>31</v>
      </c>
      <c r="Y32">
        <v>0.0026</v>
      </c>
      <c r="Z32">
        <v>0.0471</v>
      </c>
      <c r="AA32">
        <v>1.155284</v>
      </c>
      <c r="AB32" t="s">
        <v>31</v>
      </c>
      <c r="AC32">
        <v>0.0026</v>
      </c>
      <c r="AD32">
        <v>0.0483</v>
      </c>
      <c r="AE32">
        <v>1.380393</v>
      </c>
      <c r="AF32" t="s">
        <v>31</v>
      </c>
      <c r="AG32">
        <v>0.0026</v>
      </c>
      <c r="AH32">
        <v>0.0495</v>
      </c>
      <c r="AI32">
        <v>1.176293</v>
      </c>
    </row>
    <row r="33" spans="1:35">
      <c r="A33" s="4"/>
      <c r="B33" t="s">
        <v>32</v>
      </c>
      <c r="C33">
        <v>0.0153</v>
      </c>
      <c r="D33">
        <v>0.0432</v>
      </c>
      <c r="E33">
        <v>4.788897</v>
      </c>
      <c r="F33" t="s">
        <v>32</v>
      </c>
      <c r="G33">
        <v>0.0157</v>
      </c>
      <c r="H33">
        <v>0.0443</v>
      </c>
      <c r="I33">
        <v>4.784338</v>
      </c>
      <c r="J33" t="s">
        <v>32</v>
      </c>
      <c r="K33">
        <v>0.016</v>
      </c>
      <c r="L33">
        <v>0.0453</v>
      </c>
      <c r="M33">
        <v>4.823712</v>
      </c>
      <c r="N33" t="s">
        <v>32</v>
      </c>
      <c r="O33">
        <v>0.0164</v>
      </c>
      <c r="P33">
        <v>0.0464</v>
      </c>
      <c r="Q33">
        <v>4.871476</v>
      </c>
      <c r="S33" s="4"/>
      <c r="T33" t="s">
        <v>32</v>
      </c>
      <c r="U33">
        <v>0.007</v>
      </c>
      <c r="V33">
        <v>0.0383</v>
      </c>
      <c r="W33">
        <v>4.410677</v>
      </c>
      <c r="X33" t="s">
        <v>32</v>
      </c>
      <c r="Y33">
        <v>0.0071</v>
      </c>
      <c r="Z33">
        <v>0.0392</v>
      </c>
      <c r="AA33">
        <v>4.451512</v>
      </c>
      <c r="AB33" t="s">
        <v>32</v>
      </c>
      <c r="AC33">
        <v>0.0073</v>
      </c>
      <c r="AD33">
        <v>0.04</v>
      </c>
      <c r="AE33">
        <v>4.381549</v>
      </c>
      <c r="AF33" t="s">
        <v>32</v>
      </c>
      <c r="AG33">
        <v>0.0075</v>
      </c>
      <c r="AH33">
        <v>0.041</v>
      </c>
      <c r="AI33">
        <v>4.202347</v>
      </c>
    </row>
    <row r="34" spans="1:35">
      <c r="A34" s="4"/>
      <c r="B34" t="s">
        <v>33</v>
      </c>
      <c r="C34">
        <v>0.0175</v>
      </c>
      <c r="D34">
        <v>0.0341</v>
      </c>
      <c r="E34">
        <v>36.46863</v>
      </c>
      <c r="F34" t="s">
        <v>33</v>
      </c>
      <c r="G34">
        <v>0.0179</v>
      </c>
      <c r="H34">
        <v>0.035</v>
      </c>
      <c r="I34">
        <v>36.400831</v>
      </c>
      <c r="J34" t="s">
        <v>33</v>
      </c>
      <c r="K34" s="16">
        <v>0.0183</v>
      </c>
      <c r="L34" s="18">
        <v>0.0358</v>
      </c>
      <c r="M34">
        <v>36.436393</v>
      </c>
      <c r="N34" t="s">
        <v>33</v>
      </c>
      <c r="O34">
        <v>0.0186</v>
      </c>
      <c r="P34">
        <v>0.0367</v>
      </c>
      <c r="Q34">
        <v>36.393214</v>
      </c>
      <c r="S34" s="4"/>
      <c r="T34" t="s">
        <v>33</v>
      </c>
      <c r="U34">
        <v>0.0086</v>
      </c>
      <c r="V34">
        <v>0.0276</v>
      </c>
      <c r="W34">
        <v>34.785562</v>
      </c>
      <c r="X34" t="s">
        <v>33</v>
      </c>
      <c r="Y34">
        <v>0.0088</v>
      </c>
      <c r="Z34">
        <v>0.0283</v>
      </c>
      <c r="AA34">
        <v>32.121241</v>
      </c>
      <c r="AB34" t="s">
        <v>33</v>
      </c>
      <c r="AC34">
        <v>0.0091</v>
      </c>
      <c r="AD34">
        <v>0.029</v>
      </c>
      <c r="AE34">
        <v>31.405937</v>
      </c>
      <c r="AF34" t="s">
        <v>33</v>
      </c>
      <c r="AG34">
        <v>0.0093</v>
      </c>
      <c r="AH34" s="1">
        <v>0.0296</v>
      </c>
      <c r="AI34">
        <v>32.00163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0.0282</v>
      </c>
      <c r="C46" s="7"/>
      <c r="D46" s="7"/>
      <c r="E46">
        <v>9.36597</v>
      </c>
      <c r="F46" s="7">
        <v>0.0288</v>
      </c>
      <c r="G46" s="7"/>
      <c r="H46" s="7"/>
      <c r="I46">
        <v>9.624346</v>
      </c>
      <c r="J46" s="7">
        <v>0.0294</v>
      </c>
      <c r="K46" s="7"/>
      <c r="L46" s="7"/>
      <c r="M46">
        <v>8.281423</v>
      </c>
      <c r="N46" s="7">
        <v>0.0301</v>
      </c>
      <c r="O46" s="7"/>
      <c r="P46" s="7"/>
      <c r="Q46">
        <v>8.695909</v>
      </c>
      <c r="S46" s="6"/>
      <c r="T46" s="7">
        <v>0.0178</v>
      </c>
      <c r="U46" s="7"/>
      <c r="V46" s="7"/>
      <c r="W46">
        <v>8.392403</v>
      </c>
      <c r="X46" s="7">
        <v>0.0183</v>
      </c>
      <c r="Y46" s="7"/>
      <c r="Z46" s="7"/>
      <c r="AA46">
        <v>8.344299</v>
      </c>
      <c r="AB46" s="7">
        <v>0.0188</v>
      </c>
      <c r="AC46" s="7"/>
      <c r="AD46" s="7"/>
      <c r="AE46">
        <v>8.44134</v>
      </c>
      <c r="AF46" s="7">
        <v>0.0193</v>
      </c>
      <c r="AG46" s="7"/>
      <c r="AH46" s="7"/>
      <c r="AI46">
        <v>8.319495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0.0459</v>
      </c>
      <c r="E52">
        <v>1.19364</v>
      </c>
      <c r="F52" t="s">
        <v>31</v>
      </c>
      <c r="G52">
        <v>0.0026</v>
      </c>
      <c r="H52">
        <v>0.0471</v>
      </c>
      <c r="I52">
        <v>1.382906</v>
      </c>
      <c r="J52" t="s">
        <v>31</v>
      </c>
      <c r="K52">
        <v>0.0026</v>
      </c>
      <c r="L52">
        <v>0.0483</v>
      </c>
      <c r="M52">
        <v>1.182272</v>
      </c>
      <c r="N52" t="s">
        <v>31</v>
      </c>
      <c r="O52">
        <v>0.0026</v>
      </c>
      <c r="P52">
        <v>0.0495</v>
      </c>
      <c r="Q52">
        <v>1.366548</v>
      </c>
    </row>
    <row r="53" spans="1:17">
      <c r="A53" s="4"/>
      <c r="B53" t="s">
        <v>32</v>
      </c>
      <c r="C53">
        <v>0.0028</v>
      </c>
      <c r="D53">
        <v>0.0252</v>
      </c>
      <c r="E53">
        <v>3.926304</v>
      </c>
      <c r="F53" t="s">
        <v>32</v>
      </c>
      <c r="G53">
        <v>0.0029</v>
      </c>
      <c r="H53">
        <v>0.0257</v>
      </c>
      <c r="I53">
        <v>3.815218</v>
      </c>
      <c r="J53" t="s">
        <v>32</v>
      </c>
      <c r="K53">
        <v>0.003</v>
      </c>
      <c r="L53">
        <v>0.0261</v>
      </c>
      <c r="M53">
        <v>3.89654</v>
      </c>
      <c r="N53" t="s">
        <v>32</v>
      </c>
      <c r="O53">
        <v>0.0031</v>
      </c>
      <c r="P53">
        <v>0.0268</v>
      </c>
      <c r="Q53">
        <v>3.874636</v>
      </c>
    </row>
    <row r="54" spans="1:17">
      <c r="A54" s="4"/>
      <c r="B54" t="s">
        <v>33</v>
      </c>
      <c r="C54">
        <v>0.0038</v>
      </c>
      <c r="D54">
        <v>0.0165</v>
      </c>
      <c r="E54">
        <v>25.359843</v>
      </c>
      <c r="F54" t="s">
        <v>33</v>
      </c>
      <c r="G54">
        <v>0.0039</v>
      </c>
      <c r="H54">
        <v>0.017</v>
      </c>
      <c r="I54">
        <v>25.769809</v>
      </c>
      <c r="J54" t="s">
        <v>33</v>
      </c>
      <c r="K54">
        <v>0.004</v>
      </c>
      <c r="L54">
        <v>0.0174</v>
      </c>
      <c r="M54">
        <v>25.701502</v>
      </c>
      <c r="N54" t="s">
        <v>33</v>
      </c>
      <c r="O54">
        <v>0.0041</v>
      </c>
      <c r="P54">
        <v>0.0179</v>
      </c>
      <c r="Q54">
        <v>25.941923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0.0075</v>
      </c>
      <c r="C66" s="7"/>
      <c r="D66" s="7"/>
      <c r="E66">
        <v>8.483763</v>
      </c>
      <c r="F66" s="7">
        <v>0.0078</v>
      </c>
      <c r="G66" s="7"/>
      <c r="H66" s="7"/>
      <c r="I66">
        <v>8.934542</v>
      </c>
      <c r="J66" s="7">
        <v>0.008</v>
      </c>
      <c r="K66" s="7"/>
      <c r="L66" s="7"/>
      <c r="M66">
        <v>8.390842</v>
      </c>
      <c r="N66" s="7">
        <v>0.0083</v>
      </c>
      <c r="O66" s="7"/>
      <c r="P66" s="7"/>
      <c r="Q66">
        <v>8.481113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0.04596</v>
      </c>
      <c r="H73">
        <f t="shared" ref="H73:H75" si="2">E11+I11</f>
        <v>2.357901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0.043455</v>
      </c>
      <c r="M73">
        <f>I25+E25</f>
        <v>16.462524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0.04602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0.04351</v>
      </c>
    </row>
    <row r="74" spans="1:27">
      <c r="C74" s="4"/>
      <c r="D74" s="12"/>
      <c r="E74" t="s">
        <v>47</v>
      </c>
      <c r="F74">
        <f t="shared" si="0"/>
        <v>0.043155</v>
      </c>
      <c r="G74">
        <f t="shared" si="1"/>
        <v>0.04576</v>
      </c>
      <c r="H74">
        <f t="shared" si="2"/>
        <v>10.620917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0.04321</v>
      </c>
      <c r="S74">
        <f t="shared" si="7"/>
        <v>0.04582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0.04325</v>
      </c>
      <c r="G75">
        <f t="shared" si="1"/>
        <v>0.043455</v>
      </c>
      <c r="H75">
        <f t="shared" si="2"/>
        <v>79.49659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0.0433</v>
      </c>
      <c r="S75">
        <f t="shared" si="7"/>
        <v>0.04351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0.04614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0.04362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0.04626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0.04373</v>
      </c>
    </row>
    <row r="80" spans="1:27">
      <c r="C80" s="4"/>
      <c r="D80" s="12"/>
      <c r="E80" t="s">
        <v>47</v>
      </c>
      <c r="F80">
        <f t="shared" si="10"/>
        <v>0.04332</v>
      </c>
      <c r="G80">
        <f t="shared" si="11"/>
        <v>0.04594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0.04343</v>
      </c>
      <c r="S80">
        <f t="shared" si="15"/>
        <v>0.04606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0.0434</v>
      </c>
      <c r="G81">
        <f t="shared" si="11"/>
        <v>0.04362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0.0435</v>
      </c>
      <c r="S81">
        <f t="shared" si="15"/>
        <v>0.04373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0.04602</v>
      </c>
      <c r="H86">
        <f t="shared" ref="H86:H88" si="20">M11+I11+E11</f>
        <v>3.549894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0.04351</v>
      </c>
      <c r="M86">
        <f>M25+I25+E25</f>
        <v>24.744358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0.04614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0.04362</v>
      </c>
    </row>
    <row r="87" spans="2:25">
      <c r="B87" s="4"/>
      <c r="C87" s="13"/>
      <c r="D87" s="12"/>
      <c r="E87" t="s">
        <v>47</v>
      </c>
      <c r="F87">
        <f t="shared" si="18"/>
        <v>0.04321</v>
      </c>
      <c r="G87">
        <f t="shared" si="19"/>
        <v>0.04582</v>
      </c>
      <c r="H87">
        <f t="shared" si="20"/>
        <v>15.739145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0.04332</v>
      </c>
      <c r="S87">
        <f t="shared" si="25"/>
        <v>0.04594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0.04330025</v>
      </c>
      <c r="G88">
        <f t="shared" si="19"/>
        <v>0.04351</v>
      </c>
      <c r="H88">
        <f t="shared" si="20"/>
        <v>119.298939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0.043401</v>
      </c>
      <c r="S88">
        <f t="shared" si="25"/>
        <v>0.04362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0.04638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0.04384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0.04662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0.04406</v>
      </c>
    </row>
    <row r="93" spans="2:25">
      <c r="B93" s="4"/>
      <c r="C93" s="13"/>
      <c r="D93" s="12"/>
      <c r="E93" t="s">
        <v>47</v>
      </c>
      <c r="F93">
        <f t="shared" si="28"/>
        <v>0.04354</v>
      </c>
      <c r="G93">
        <f t="shared" si="29"/>
        <v>0.04618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0.04376</v>
      </c>
      <c r="S93">
        <f t="shared" si="33"/>
        <v>0.04642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0.043604</v>
      </c>
      <c r="G94">
        <f t="shared" si="29"/>
        <v>0.04384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0.043809</v>
      </c>
      <c r="S94">
        <f t="shared" si="33"/>
        <v>0.04406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0.04608</v>
      </c>
      <c r="H99">
        <f t="shared" ref="H99:H101" si="38">Q11+M11+I11+E11</f>
        <v>4.706848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0.0435649875</v>
      </c>
      <c r="M99">
        <f>Q25+M25+I25+E25</f>
        <v>34.44755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0.04626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0.0437299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0.043265</v>
      </c>
      <c r="G100">
        <f t="shared" si="37"/>
        <v>0.04588</v>
      </c>
      <c r="H100">
        <f t="shared" si="38"/>
        <v>20.874991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0.04343</v>
      </c>
      <c r="S100">
        <f t="shared" si="43"/>
        <v>0.04606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0.0433507375</v>
      </c>
      <c r="G101">
        <f t="shared" si="37"/>
        <v>0.0435649875</v>
      </c>
      <c r="H101">
        <f t="shared" si="38"/>
        <v>159.354006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0.0435029</v>
      </c>
      <c r="S101">
        <f t="shared" si="43"/>
        <v>0.0437299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0.04662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0.0440592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0.04698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0.0443873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0.04376</v>
      </c>
      <c r="G106">
        <f t="shared" si="47"/>
        <v>0.04642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0.04409</v>
      </c>
      <c r="S106">
        <f t="shared" si="51"/>
        <v>0.04678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0.0438112</v>
      </c>
      <c r="G107">
        <f t="shared" si="47"/>
        <v>0.0440592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0.0441243</v>
      </c>
      <c r="S107">
        <f t="shared" si="51"/>
        <v>0.0443873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0.04596</v>
      </c>
      <c r="H112">
        <f t="shared" ref="H112:H114" si="56">AA11+W11</f>
        <v>2.38924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0.037245</v>
      </c>
      <c r="M112">
        <f>AA25+W25</f>
        <v>16.764836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0.04602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0.03729</v>
      </c>
    </row>
    <row r="113" spans="2:25">
      <c r="C113" s="4"/>
      <c r="D113" s="12"/>
      <c r="E113" t="s">
        <v>47</v>
      </c>
      <c r="F113">
        <f t="shared" si="54"/>
        <v>0.032535</v>
      </c>
      <c r="G113">
        <f t="shared" si="55"/>
        <v>0.04516</v>
      </c>
      <c r="H113">
        <f t="shared" si="56"/>
        <v>9.892041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0.03257</v>
      </c>
      <c r="S113">
        <f t="shared" si="61"/>
        <v>0.04522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0.033335</v>
      </c>
      <c r="G114">
        <f t="shared" si="55"/>
        <v>0.039045</v>
      </c>
      <c r="H114">
        <f t="shared" si="56"/>
        <v>77.137034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0.03337</v>
      </c>
      <c r="S114">
        <f t="shared" si="61"/>
        <v>0.03909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0.04614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0.03738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0.04626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0.03747</v>
      </c>
    </row>
    <row r="119" spans="2:25">
      <c r="C119" s="4"/>
      <c r="D119" s="12"/>
      <c r="E119" t="s">
        <v>47</v>
      </c>
      <c r="F119">
        <f t="shared" si="64"/>
        <v>0.03264</v>
      </c>
      <c r="G119">
        <f t="shared" si="65"/>
        <v>0.04534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0.03271</v>
      </c>
      <c r="S119">
        <f t="shared" si="69"/>
        <v>0.04546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0.03344</v>
      </c>
      <c r="G120">
        <f t="shared" si="65"/>
        <v>0.03918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0.03351</v>
      </c>
      <c r="S120">
        <f t="shared" si="69"/>
        <v>0.03927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0.04602</v>
      </c>
      <c r="H125">
        <f t="shared" ref="H125:H127" si="74">AE11+AA11+W11</f>
        <v>3.584554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0.03729</v>
      </c>
      <c r="M125">
        <f>AE25+AA25+W25</f>
        <v>25.110065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0.04614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0.03738</v>
      </c>
    </row>
    <row r="126" spans="2:25">
      <c r="B126" s="4"/>
      <c r="C126" s="13"/>
      <c r="D126" s="12"/>
      <c r="E126" t="s">
        <v>47</v>
      </c>
      <c r="F126">
        <f t="shared" si="72"/>
        <v>0.03257</v>
      </c>
      <c r="G126">
        <f t="shared" si="73"/>
        <v>0.04521975</v>
      </c>
      <c r="H126">
        <f t="shared" si="74"/>
        <v>14.645334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0.03264</v>
      </c>
      <c r="S126">
        <f t="shared" si="79"/>
        <v>0.045339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0.03337</v>
      </c>
      <c r="G127">
        <f t="shared" si="73"/>
        <v>0.03909025</v>
      </c>
      <c r="H127">
        <f t="shared" si="74"/>
        <v>116.73234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0.03344</v>
      </c>
      <c r="S127">
        <f t="shared" si="79"/>
        <v>0.039181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0.04638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0.03756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0.04662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0.03774</v>
      </c>
    </row>
    <row r="132" spans="1:25">
      <c r="B132" s="4"/>
      <c r="C132" s="13"/>
      <c r="D132" s="12"/>
      <c r="E132" t="s">
        <v>47</v>
      </c>
      <c r="F132">
        <f t="shared" si="82"/>
        <v>0.03278</v>
      </c>
      <c r="G132">
        <f t="shared" si="83"/>
        <v>0.045576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0.03292</v>
      </c>
      <c r="S132">
        <f t="shared" si="87"/>
        <v>0.045811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0.03358</v>
      </c>
      <c r="G133">
        <f t="shared" si="83"/>
        <v>0.039364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0.03372</v>
      </c>
      <c r="S133">
        <f t="shared" si="87"/>
        <v>0.039549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0.04608</v>
      </c>
      <c r="H138">
        <f t="shared" ref="H138:H140" si="92">AI11+AE11+AA11+W11</f>
        <v>4.771549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0.0373349875</v>
      </c>
      <c r="M138">
        <f>AI25+AE25+AA25+W25</f>
        <v>33.725008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0.04626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0.0374699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0.032605</v>
      </c>
      <c r="G139">
        <f t="shared" si="91"/>
        <v>0.045279275</v>
      </c>
      <c r="H139">
        <f t="shared" si="92"/>
        <v>19.694571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0.03271</v>
      </c>
      <c r="S139">
        <f t="shared" si="97"/>
        <v>0.0454572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0.0334050125</v>
      </c>
      <c r="G140">
        <f t="shared" si="91"/>
        <v>0.0391357375</v>
      </c>
      <c r="H140">
        <f t="shared" si="92"/>
        <v>155.431922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0.0335101</v>
      </c>
      <c r="S140">
        <f t="shared" si="97"/>
        <v>0.0392729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0.04662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0.0377392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0.04698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0.0380073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0.03292</v>
      </c>
      <c r="G145">
        <f t="shared" si="101"/>
        <v>0.0458096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0.03313</v>
      </c>
      <c r="S145">
        <f t="shared" si="105"/>
        <v>0.0461584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0.0337208</v>
      </c>
      <c r="G146">
        <f t="shared" si="101"/>
        <v>0.0395512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0.0339327</v>
      </c>
      <c r="S146">
        <f t="shared" si="105"/>
        <v>0.0398343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0.04596</v>
      </c>
      <c r="H151">
        <f t="shared" ref="H151:H153" si="110">I32++E32</f>
        <v>2.595228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0.02823</v>
      </c>
      <c r="M151">
        <f>I46+E46</f>
        <v>18.990316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0.04602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0.02826</v>
      </c>
    </row>
    <row r="152" spans="1:25">
      <c r="C152" s="4"/>
      <c r="D152" s="12"/>
      <c r="E152" t="s">
        <v>47</v>
      </c>
      <c r="F152">
        <f t="shared" si="108"/>
        <v>0.01532</v>
      </c>
      <c r="G152">
        <f t="shared" si="109"/>
        <v>0.043255</v>
      </c>
      <c r="H152">
        <f t="shared" si="110"/>
        <v>9.573235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0.01534</v>
      </c>
      <c r="S152">
        <f t="shared" si="115"/>
        <v>0.04331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0.01752</v>
      </c>
      <c r="G153">
        <f t="shared" si="109"/>
        <v>0.034145</v>
      </c>
      <c r="H153">
        <f t="shared" si="110"/>
        <v>72.869461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0.01754</v>
      </c>
      <c r="S153">
        <f t="shared" si="115"/>
        <v>0.03419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0.04614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0.02832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0.04626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0.02838</v>
      </c>
    </row>
    <row r="158" spans="1:25">
      <c r="C158" s="4"/>
      <c r="D158" s="12"/>
      <c r="E158" t="s">
        <v>47</v>
      </c>
      <c r="F158">
        <f t="shared" si="118"/>
        <v>0.01538</v>
      </c>
      <c r="G158">
        <f t="shared" si="119"/>
        <v>0.04342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0.01542</v>
      </c>
      <c r="S158">
        <f t="shared" si="123"/>
        <v>0.04353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0.01758</v>
      </c>
      <c r="G159">
        <f t="shared" si="119"/>
        <v>0.03428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0.01762</v>
      </c>
      <c r="S159">
        <f t="shared" si="123"/>
        <v>0.03437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0.04602</v>
      </c>
      <c r="H164">
        <f t="shared" ref="H164:H166" si="128">M32+I32+E32</f>
        <v>3.796509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0.02826</v>
      </c>
      <c r="M164">
        <f>M46+I46+E46</f>
        <v>27.271739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0.04614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0.02832</v>
      </c>
    </row>
    <row r="165" spans="2:25">
      <c r="B165" s="4"/>
      <c r="C165" s="13"/>
      <c r="D165" s="12"/>
      <c r="E165" t="s">
        <v>47</v>
      </c>
      <c r="F165">
        <f t="shared" si="126"/>
        <v>0.01533975</v>
      </c>
      <c r="G165">
        <f t="shared" si="127"/>
        <v>0.04330975</v>
      </c>
      <c r="H165">
        <f t="shared" si="128"/>
        <v>14.396947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0.015379</v>
      </c>
      <c r="S165">
        <f t="shared" si="133"/>
        <v>0.043419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0.01754</v>
      </c>
      <c r="G166">
        <f t="shared" si="127"/>
        <v>0.03418975</v>
      </c>
      <c r="H166">
        <f t="shared" si="128"/>
        <v>109.305854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0.01758</v>
      </c>
      <c r="S166">
        <f t="shared" si="133"/>
        <v>0.034279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0.04638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0.02844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0.04662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0.02856</v>
      </c>
    </row>
    <row r="171" spans="2:25">
      <c r="B171" s="4"/>
      <c r="C171" s="13"/>
      <c r="D171" s="12"/>
      <c r="E171" t="s">
        <v>47</v>
      </c>
      <c r="F171">
        <f t="shared" si="136"/>
        <v>0.015456</v>
      </c>
      <c r="G171">
        <f t="shared" si="137"/>
        <v>0.043636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0.015531</v>
      </c>
      <c r="S171">
        <f t="shared" si="141"/>
        <v>0.043851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0.01766</v>
      </c>
      <c r="G172">
        <f t="shared" si="137"/>
        <v>0.034456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0.01774</v>
      </c>
      <c r="S172">
        <f t="shared" si="141"/>
        <v>0.034631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0.04608</v>
      </c>
      <c r="H177">
        <f t="shared" ref="H177:H179" si="146">Q32+M32+I32+E32</f>
        <v>5.172019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0.0282900125</v>
      </c>
      <c r="M177">
        <f>Q46+M46+I46+E46</f>
        <v>35.967648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0.04626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0.0283801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0.015359275</v>
      </c>
      <c r="G178">
        <f t="shared" si="145"/>
        <v>0.043364275</v>
      </c>
      <c r="H178">
        <f t="shared" si="146"/>
        <v>19.268423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0.0154172</v>
      </c>
      <c r="S178">
        <f t="shared" si="151"/>
        <v>0.0435272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0.0175599875</v>
      </c>
      <c r="G179">
        <f t="shared" si="145"/>
        <v>0.034234275</v>
      </c>
      <c r="H179">
        <f t="shared" si="146"/>
        <v>145.699068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0.0176199</v>
      </c>
      <c r="S179">
        <f t="shared" si="151"/>
        <v>0.0343672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0.04662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0.0285608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0.04698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0.0287427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0.0155296</v>
      </c>
      <c r="G184">
        <f t="shared" si="155"/>
        <v>0.0438496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0.0156384</v>
      </c>
      <c r="S184">
        <f t="shared" si="159"/>
        <v>0.0441684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0.0177392</v>
      </c>
      <c r="G185">
        <f t="shared" si="155"/>
        <v>0.0346296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0.0178573</v>
      </c>
      <c r="S185">
        <f t="shared" si="159"/>
        <v>0.0348884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0.04596</v>
      </c>
      <c r="H190">
        <f t="shared" ref="H190:H192" si="164">AA32+W32</f>
        <v>2.544864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0.017825</v>
      </c>
      <c r="M190">
        <f>AA46+W46</f>
        <v>16.736702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0.04602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0.01785</v>
      </c>
    </row>
    <row r="191" spans="1:25">
      <c r="C191" s="4"/>
      <c r="D191" s="12"/>
      <c r="E191" t="s">
        <v>47</v>
      </c>
      <c r="F191">
        <f t="shared" si="162"/>
        <v>0.007005</v>
      </c>
      <c r="G191">
        <f t="shared" si="163"/>
        <v>0.038345</v>
      </c>
      <c r="H191">
        <f t="shared" si="164"/>
        <v>8.862189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0.00701</v>
      </c>
      <c r="S191">
        <f t="shared" si="169"/>
        <v>0.03839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0.00861</v>
      </c>
      <c r="G192">
        <f t="shared" si="163"/>
        <v>0.027635</v>
      </c>
      <c r="H192">
        <f t="shared" si="164"/>
        <v>66.906803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0.00862</v>
      </c>
      <c r="S192">
        <f t="shared" si="169"/>
        <v>0.02767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0.04614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0.0179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0.04626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0.01795</v>
      </c>
    </row>
    <row r="197" spans="2:25">
      <c r="C197" s="4"/>
      <c r="D197" s="12"/>
      <c r="E197" t="s">
        <v>47</v>
      </c>
      <c r="F197">
        <f t="shared" si="172"/>
        <v>0.00702</v>
      </c>
      <c r="G197">
        <f t="shared" si="173"/>
        <v>0.03848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0.00703</v>
      </c>
      <c r="S197">
        <f t="shared" si="177"/>
        <v>0.03857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0.00864</v>
      </c>
      <c r="G198">
        <f t="shared" si="173"/>
        <v>0.02774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0.00866</v>
      </c>
      <c r="S198">
        <f t="shared" si="177"/>
        <v>0.02781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0.04602</v>
      </c>
      <c r="H203">
        <f t="shared" ref="H203:H205" si="182">AE32+AA32+W32</f>
        <v>3.925257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0.01785</v>
      </c>
      <c r="M203">
        <f>AE46+AA46+W46</f>
        <v>25.178042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0.04614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0.0179</v>
      </c>
    </row>
    <row r="204" spans="2:25">
      <c r="B204" s="4"/>
      <c r="C204" s="13"/>
      <c r="D204" s="12"/>
      <c r="E204" t="s">
        <v>47</v>
      </c>
      <c r="F204">
        <f t="shared" si="180"/>
        <v>0.00701025</v>
      </c>
      <c r="G204">
        <f t="shared" si="181"/>
        <v>0.03838975</v>
      </c>
      <c r="H204">
        <f t="shared" si="182"/>
        <v>13.243738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0.007021</v>
      </c>
      <c r="S204">
        <f t="shared" si="186"/>
        <v>0.038479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0.00862025</v>
      </c>
      <c r="G205">
        <f t="shared" si="181"/>
        <v>0.02767</v>
      </c>
      <c r="H205">
        <f t="shared" si="182"/>
        <v>98.31274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0.008641</v>
      </c>
      <c r="S205">
        <f t="shared" si="186"/>
        <v>0.02774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0.04638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0.04662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0.0181</v>
      </c>
    </row>
    <row r="210" spans="1:25">
      <c r="B210" s="4"/>
      <c r="C210" s="13"/>
      <c r="D210" s="12"/>
      <c r="E210" t="s">
        <v>47</v>
      </c>
      <c r="F210">
        <f t="shared" si="189"/>
        <v>0.007044</v>
      </c>
      <c r="G210">
        <f t="shared" si="190"/>
        <v>0.038656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0.007069</v>
      </c>
      <c r="S210">
        <f t="shared" si="194"/>
        <v>0.038831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0.008684</v>
      </c>
      <c r="G211">
        <f t="shared" si="190"/>
        <v>0.02788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0.008729</v>
      </c>
      <c r="S211">
        <f t="shared" si="194"/>
        <v>0.02802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0.04608</v>
      </c>
      <c r="H216">
        <f t="shared" ref="H216:H218" si="199">AI32+AE32+AA32+W32</f>
        <v>5.10155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0.017875</v>
      </c>
      <c r="M216">
        <f>AI46+AE46+AA46+W46</f>
        <v>33.497537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0.04626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0.01795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0.0070157375</v>
      </c>
      <c r="G217">
        <f t="shared" si="198"/>
        <v>0.0384342875</v>
      </c>
      <c r="H217">
        <f t="shared" si="199"/>
        <v>17.446085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0.0070329</v>
      </c>
      <c r="S217">
        <f t="shared" si="204"/>
        <v>0.0385673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0.008630725</v>
      </c>
      <c r="G218">
        <f t="shared" si="198"/>
        <v>0.0277049875</v>
      </c>
      <c r="H218">
        <f t="shared" si="199"/>
        <v>130.31437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0.0086628</v>
      </c>
      <c r="S218">
        <f t="shared" si="204"/>
        <v>0.0278099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0.04662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0.0181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0.04698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0.01825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0.0070712</v>
      </c>
      <c r="G223">
        <f t="shared" si="208"/>
        <v>0.0388304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0.0071143</v>
      </c>
      <c r="S223">
        <f t="shared" si="212"/>
        <v>0.0390911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0.0087304</v>
      </c>
      <c r="G224">
        <f t="shared" si="208"/>
        <v>0.0280192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0.0088016</v>
      </c>
      <c r="S224">
        <f t="shared" si="212"/>
        <v>0.0282273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0.04596</v>
      </c>
      <c r="H229">
        <f t="shared" ref="H229:H231" si="217">I52+E52</f>
        <v>2.576546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0.007125</v>
      </c>
      <c r="M229">
        <f>I66+E66</f>
        <v>17.418305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0.04602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0.00675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0.025225</v>
      </c>
      <c r="H230">
        <f t="shared" si="217"/>
        <v>7.741522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0.02525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0.016525</v>
      </c>
      <c r="H231">
        <f t="shared" si="217"/>
        <v>51.129652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0.01655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0.04614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0.04626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0.00525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0.0253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0.02535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0.0166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0.01665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0.04602</v>
      </c>
      <c r="H242">
        <f t="shared" ref="H242:H244" si="235">M52+I52+E52</f>
        <v>3.758818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0.00678875</v>
      </c>
      <c r="M242">
        <f>M66+I66+E66</f>
        <v>25.809147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0.04614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0.006155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0.02524975</v>
      </c>
      <c r="H243">
        <f t="shared" si="235"/>
        <v>11.638062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0.025299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0.01654975</v>
      </c>
      <c r="H244">
        <f t="shared" si="235"/>
        <v>76.831154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0.016599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0.04638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0.00512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0.04662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0.004395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0.025396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0.025491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0.016696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0.016791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0.04608</v>
      </c>
      <c r="H255">
        <f t="shared" ref="H255:H257" si="253">Q52+M52+I52+E52</f>
        <v>5.125366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0.00648835</v>
      </c>
      <c r="M255">
        <f>Q66+M66+I66+E66</f>
        <v>34.29026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0.04626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0.0056918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0.0252743</v>
      </c>
      <c r="H256">
        <f t="shared" si="253"/>
        <v>15.512698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0.0253474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0.016574275</v>
      </c>
      <c r="H257">
        <f t="shared" si="253"/>
        <v>102.773077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0.0166472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0.04662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0.0046744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0.04698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0.0043086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0.0254912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0.0256338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0.0167896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0.0169284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59</v>
      </c>
      <c r="C9" s="3"/>
      <c r="D9" s="3"/>
      <c r="E9" s="3"/>
      <c r="F9" s="3" t="s">
        <v>60</v>
      </c>
      <c r="G9" s="3"/>
      <c r="H9" s="3"/>
      <c r="I9" s="3"/>
      <c r="J9" s="3" t="s">
        <v>61</v>
      </c>
      <c r="K9" s="3"/>
      <c r="L9" s="3"/>
      <c r="M9" s="3"/>
      <c r="N9" s="3" t="s">
        <v>62</v>
      </c>
      <c r="O9" s="3"/>
      <c r="P9" s="3"/>
      <c r="Q9" s="3"/>
      <c r="S9" s="4" t="s">
        <v>23</v>
      </c>
      <c r="T9" s="3" t="s">
        <v>59</v>
      </c>
      <c r="U9" s="3"/>
      <c r="V9" s="3"/>
      <c r="W9" s="3"/>
      <c r="X9" s="3" t="s">
        <v>60</v>
      </c>
      <c r="Y9" s="3"/>
      <c r="Z9" s="3"/>
      <c r="AA9" s="3"/>
      <c r="AB9" s="3" t="s">
        <v>61</v>
      </c>
      <c r="AC9" s="3"/>
      <c r="AD9" s="3"/>
      <c r="AE9" s="3"/>
      <c r="AF9" s="3" t="s">
        <v>62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0.0432</v>
      </c>
      <c r="E11">
        <v>1.199555</v>
      </c>
      <c r="F11" t="s">
        <v>31</v>
      </c>
      <c r="G11">
        <v>0.0026</v>
      </c>
      <c r="H11">
        <v>0.0444</v>
      </c>
      <c r="I11">
        <v>1.127797</v>
      </c>
      <c r="J11" t="s">
        <v>31</v>
      </c>
      <c r="K11">
        <v>0.0026</v>
      </c>
      <c r="L11">
        <v>0.0456</v>
      </c>
      <c r="M11">
        <v>1.180254</v>
      </c>
      <c r="N11" t="s">
        <v>31</v>
      </c>
      <c r="O11">
        <v>0.0026</v>
      </c>
      <c r="P11">
        <v>0.0468</v>
      </c>
      <c r="Q11">
        <v>1.162091</v>
      </c>
      <c r="S11" s="4"/>
      <c r="T11" t="s">
        <v>31</v>
      </c>
      <c r="U11">
        <v>0.0013</v>
      </c>
      <c r="V11">
        <v>0.0432</v>
      </c>
      <c r="W11">
        <v>1.12773</v>
      </c>
      <c r="X11" t="s">
        <v>31</v>
      </c>
      <c r="Y11">
        <v>0.0026</v>
      </c>
      <c r="Z11">
        <v>0.0444</v>
      </c>
      <c r="AA11">
        <v>1.228171</v>
      </c>
      <c r="AB11" t="s">
        <v>31</v>
      </c>
      <c r="AC11">
        <v>0.0026</v>
      </c>
      <c r="AD11">
        <v>0.0456</v>
      </c>
      <c r="AE11">
        <v>1.129744</v>
      </c>
      <c r="AF11" t="s">
        <v>31</v>
      </c>
      <c r="AG11">
        <v>0.0026</v>
      </c>
      <c r="AH11">
        <v>0.0468</v>
      </c>
      <c r="AI11">
        <v>1.116806</v>
      </c>
    </row>
    <row r="12" spans="1:35">
      <c r="A12" s="4"/>
      <c r="B12" t="s">
        <v>32</v>
      </c>
      <c r="C12">
        <v>0.0408</v>
      </c>
      <c r="D12">
        <v>0.043</v>
      </c>
      <c r="E12">
        <v>4.13471</v>
      </c>
      <c r="F12" t="s">
        <v>32</v>
      </c>
      <c r="G12">
        <v>0.0418</v>
      </c>
      <c r="H12">
        <v>0.0442</v>
      </c>
      <c r="I12">
        <v>4.255712</v>
      </c>
      <c r="J12" t="s">
        <v>32</v>
      </c>
      <c r="K12">
        <v>0.0429</v>
      </c>
      <c r="L12">
        <v>0.0454</v>
      </c>
      <c r="M12">
        <v>4.085665</v>
      </c>
      <c r="N12" t="s">
        <v>32</v>
      </c>
      <c r="O12">
        <v>0.044</v>
      </c>
      <c r="P12">
        <v>0.0466</v>
      </c>
      <c r="Q12">
        <v>4.180363</v>
      </c>
      <c r="S12" s="4"/>
      <c r="T12" t="s">
        <v>32</v>
      </c>
      <c r="U12">
        <v>0.0314</v>
      </c>
      <c r="V12">
        <v>0.0425</v>
      </c>
      <c r="W12">
        <v>3.893544</v>
      </c>
      <c r="X12" t="s">
        <v>32</v>
      </c>
      <c r="Y12">
        <v>0.0321</v>
      </c>
      <c r="Z12">
        <v>0.0436</v>
      </c>
      <c r="AA12">
        <v>3.741834</v>
      </c>
      <c r="AB12" t="s">
        <v>32</v>
      </c>
      <c r="AC12">
        <v>0.0328</v>
      </c>
      <c r="AD12">
        <v>0.0448</v>
      </c>
      <c r="AE12">
        <v>3.75773</v>
      </c>
      <c r="AF12" t="s">
        <v>32</v>
      </c>
      <c r="AG12">
        <v>0.0335</v>
      </c>
      <c r="AH12">
        <v>0.0459</v>
      </c>
      <c r="AI12">
        <v>4.217364</v>
      </c>
    </row>
    <row r="13" spans="1:35">
      <c r="A13" s="4"/>
      <c r="B13" t="s">
        <v>33</v>
      </c>
      <c r="C13">
        <v>0.0408</v>
      </c>
      <c r="D13">
        <v>0.041</v>
      </c>
      <c r="E13">
        <v>28.134735</v>
      </c>
      <c r="F13" t="s">
        <v>33</v>
      </c>
      <c r="G13">
        <v>0.0419</v>
      </c>
      <c r="H13">
        <v>0.042</v>
      </c>
      <c r="I13">
        <v>27.103413</v>
      </c>
      <c r="J13" t="s">
        <v>33</v>
      </c>
      <c r="K13">
        <v>0.0429</v>
      </c>
      <c r="L13">
        <v>0.0431</v>
      </c>
      <c r="M13">
        <v>27.81531</v>
      </c>
      <c r="N13" t="s">
        <v>33</v>
      </c>
      <c r="O13">
        <v>0.044</v>
      </c>
      <c r="P13">
        <v>0.0442</v>
      </c>
      <c r="Q13">
        <v>27.67589</v>
      </c>
      <c r="S13" s="4"/>
      <c r="T13" t="s">
        <v>33</v>
      </c>
      <c r="U13">
        <v>0.032</v>
      </c>
      <c r="V13">
        <v>0.0368</v>
      </c>
      <c r="W13">
        <v>25.231501</v>
      </c>
      <c r="X13" t="s">
        <v>33</v>
      </c>
      <c r="Y13">
        <v>0.0328</v>
      </c>
      <c r="Z13">
        <v>0.0378</v>
      </c>
      <c r="AA13">
        <v>25.264669</v>
      </c>
      <c r="AB13" t="s">
        <v>33</v>
      </c>
      <c r="AC13">
        <v>0.0336</v>
      </c>
      <c r="AD13">
        <v>0.0388</v>
      </c>
      <c r="AE13">
        <v>26.365299</v>
      </c>
      <c r="AF13" t="s">
        <v>33</v>
      </c>
      <c r="AG13">
        <v>0.0343</v>
      </c>
      <c r="AH13">
        <v>0.0398</v>
      </c>
      <c r="AI13">
        <v>26.352886</v>
      </c>
    </row>
    <row r="16" spans="1:35">
      <c r="A16" s="5" t="s">
        <v>35</v>
      </c>
      <c r="B16" s="3" t="s">
        <v>59</v>
      </c>
      <c r="C16" s="3"/>
      <c r="D16" s="3"/>
      <c r="E16" s="3"/>
      <c r="F16" s="3" t="s">
        <v>60</v>
      </c>
      <c r="G16" s="3"/>
      <c r="H16" s="3"/>
      <c r="I16" s="3"/>
      <c r="J16" s="3" t="s">
        <v>61</v>
      </c>
      <c r="K16" s="3"/>
      <c r="L16" s="3"/>
      <c r="M16" s="3"/>
      <c r="N16" s="3" t="s">
        <v>62</v>
      </c>
      <c r="O16" s="3"/>
      <c r="P16" s="3"/>
      <c r="Q16" s="3"/>
      <c r="S16" s="5" t="s">
        <v>35</v>
      </c>
      <c r="T16" s="3" t="s">
        <v>59</v>
      </c>
      <c r="U16" s="3"/>
      <c r="V16" s="3"/>
      <c r="W16" s="3"/>
      <c r="X16" s="3" t="s">
        <v>60</v>
      </c>
      <c r="Y16" s="3"/>
      <c r="Z16" s="3"/>
      <c r="AA16" s="3"/>
      <c r="AB16" s="3" t="s">
        <v>61</v>
      </c>
      <c r="AC16" s="3"/>
      <c r="AD16" s="3"/>
      <c r="AE16" s="3"/>
      <c r="AF16" s="3" t="s">
        <v>62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59</v>
      </c>
      <c r="C23" s="3"/>
      <c r="D23" s="3"/>
      <c r="E23" s="3"/>
      <c r="F23" s="3" t="s">
        <v>60</v>
      </c>
      <c r="G23" s="3"/>
      <c r="H23" s="3"/>
      <c r="I23" s="3"/>
      <c r="J23" s="3" t="s">
        <v>61</v>
      </c>
      <c r="K23" s="3"/>
      <c r="L23" s="3"/>
      <c r="M23" s="3"/>
      <c r="N23" s="3" t="s">
        <v>62</v>
      </c>
      <c r="O23" s="3"/>
      <c r="P23" s="3"/>
      <c r="Q23" s="3"/>
      <c r="S23" s="6" t="s">
        <v>36</v>
      </c>
      <c r="T23" s="3" t="s">
        <v>59</v>
      </c>
      <c r="U23" s="3"/>
      <c r="V23" s="3"/>
      <c r="W23" s="3"/>
      <c r="X23" s="3" t="s">
        <v>60</v>
      </c>
      <c r="Y23" s="3"/>
      <c r="Z23" s="3"/>
      <c r="AA23" s="3"/>
      <c r="AB23" s="3" t="s">
        <v>61</v>
      </c>
      <c r="AC23" s="3"/>
      <c r="AD23" s="3"/>
      <c r="AE23" s="3"/>
      <c r="AF23" s="3" t="s">
        <v>62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0.0408</v>
      </c>
      <c r="C25" s="7"/>
      <c r="D25" s="7"/>
      <c r="E25">
        <v>8.193804</v>
      </c>
      <c r="F25">
        <v>0.0422</v>
      </c>
      <c r="G25" s="7"/>
      <c r="H25" s="7"/>
      <c r="I25">
        <v>7.708291</v>
      </c>
      <c r="J25">
        <v>0.0431</v>
      </c>
      <c r="K25" s="7"/>
      <c r="L25" s="7"/>
      <c r="M25" s="16">
        <v>8.634038</v>
      </c>
      <c r="N25" s="7">
        <v>0.0442</v>
      </c>
      <c r="O25" s="7"/>
      <c r="P25" s="7"/>
      <c r="Q25">
        <v>8.446117</v>
      </c>
      <c r="S25" s="6"/>
      <c r="T25" s="7">
        <v>0.0354</v>
      </c>
      <c r="U25" s="7"/>
      <c r="V25" s="7"/>
      <c r="W25">
        <v>7.661166</v>
      </c>
      <c r="X25" s="7">
        <v>0.0363</v>
      </c>
      <c r="Y25" s="7"/>
      <c r="Z25" s="7"/>
      <c r="AA25">
        <v>7.83703</v>
      </c>
      <c r="AB25" s="7">
        <v>0.0371</v>
      </c>
      <c r="AC25" s="7"/>
      <c r="AD25" s="7"/>
      <c r="AE25">
        <v>7.758424</v>
      </c>
      <c r="AF25" s="7">
        <v>0.0381</v>
      </c>
      <c r="AG25" s="7"/>
      <c r="AH25" s="7"/>
      <c r="AI25">
        <v>7.864182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59</v>
      </c>
      <c r="C30" s="3"/>
      <c r="D30" s="3"/>
      <c r="E30" s="3"/>
      <c r="F30" s="3" t="s">
        <v>60</v>
      </c>
      <c r="G30" s="3"/>
      <c r="H30" s="3"/>
      <c r="I30" s="3"/>
      <c r="J30" s="3" t="s">
        <v>61</v>
      </c>
      <c r="K30" s="3"/>
      <c r="L30" s="3"/>
      <c r="M30" s="3"/>
      <c r="N30" s="3" t="s">
        <v>62</v>
      </c>
      <c r="O30" s="3"/>
      <c r="P30" s="3"/>
      <c r="Q30" s="3"/>
      <c r="S30" s="4" t="s">
        <v>23</v>
      </c>
      <c r="T30" s="3" t="s">
        <v>59</v>
      </c>
      <c r="U30" s="3"/>
      <c r="V30" s="3"/>
      <c r="W30" s="3"/>
      <c r="X30" s="3" t="s">
        <v>60</v>
      </c>
      <c r="Y30" s="3"/>
      <c r="Z30" s="3"/>
      <c r="AA30" s="3"/>
      <c r="AB30" s="3" t="s">
        <v>61</v>
      </c>
      <c r="AC30" s="3"/>
      <c r="AD30" s="3"/>
      <c r="AE30" s="3"/>
      <c r="AF30" s="3" t="s">
        <v>62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0.0432</v>
      </c>
      <c r="E32">
        <v>1.315265</v>
      </c>
      <c r="F32" t="s">
        <v>31</v>
      </c>
      <c r="G32">
        <v>0.0026</v>
      </c>
      <c r="H32">
        <v>0.0444</v>
      </c>
      <c r="I32">
        <v>1.131236</v>
      </c>
      <c r="J32" t="s">
        <v>31</v>
      </c>
      <c r="K32">
        <v>0.0026</v>
      </c>
      <c r="L32">
        <v>0.0456</v>
      </c>
      <c r="M32">
        <v>1.219603</v>
      </c>
      <c r="N32" t="s">
        <v>31</v>
      </c>
      <c r="O32">
        <v>0.0026</v>
      </c>
      <c r="P32">
        <v>0.0468</v>
      </c>
      <c r="Q32">
        <v>1.259509</v>
      </c>
      <c r="S32" s="4"/>
      <c r="T32" t="s">
        <v>31</v>
      </c>
      <c r="U32">
        <v>0.0013</v>
      </c>
      <c r="V32">
        <v>0.0432</v>
      </c>
      <c r="W32">
        <v>1.20134</v>
      </c>
      <c r="X32" t="s">
        <v>31</v>
      </c>
      <c r="Y32">
        <v>0.0026</v>
      </c>
      <c r="Z32">
        <v>0.0444</v>
      </c>
      <c r="AA32">
        <v>1.234254</v>
      </c>
      <c r="AB32" t="s">
        <v>31</v>
      </c>
      <c r="AC32">
        <v>0.0026</v>
      </c>
      <c r="AD32">
        <v>0.0456</v>
      </c>
      <c r="AE32">
        <v>1.123701</v>
      </c>
      <c r="AF32" t="s">
        <v>31</v>
      </c>
      <c r="AG32">
        <v>0.0026</v>
      </c>
      <c r="AH32">
        <v>0.0468</v>
      </c>
      <c r="AI32">
        <v>1.128131</v>
      </c>
    </row>
    <row r="33" spans="1:35">
      <c r="A33" s="4"/>
      <c r="B33" t="s">
        <v>32</v>
      </c>
      <c r="C33">
        <v>0.0153</v>
      </c>
      <c r="D33">
        <v>0.0407</v>
      </c>
      <c r="E33">
        <v>3.480496</v>
      </c>
      <c r="F33" t="s">
        <v>32</v>
      </c>
      <c r="G33">
        <v>0.0156</v>
      </c>
      <c r="H33">
        <v>0.0417</v>
      </c>
      <c r="I33">
        <v>3.796669</v>
      </c>
      <c r="J33" t="s">
        <v>32</v>
      </c>
      <c r="K33">
        <v>0.016</v>
      </c>
      <c r="L33">
        <v>0.0428</v>
      </c>
      <c r="M33">
        <v>3.438903</v>
      </c>
      <c r="N33" t="s">
        <v>32</v>
      </c>
      <c r="O33">
        <v>0.0163</v>
      </c>
      <c r="P33">
        <v>0.0439</v>
      </c>
      <c r="Q33">
        <v>3.597572</v>
      </c>
      <c r="S33" s="4"/>
      <c r="T33" t="s">
        <v>32</v>
      </c>
      <c r="U33">
        <v>0.0069</v>
      </c>
      <c r="V33">
        <v>0.036</v>
      </c>
      <c r="W33">
        <v>3.404415</v>
      </c>
      <c r="X33" t="s">
        <v>32</v>
      </c>
      <c r="Y33">
        <v>0.0071</v>
      </c>
      <c r="Z33">
        <v>0.0369</v>
      </c>
      <c r="AA33">
        <v>3.465657</v>
      </c>
      <c r="AB33" t="s">
        <v>32</v>
      </c>
      <c r="AC33">
        <v>0.0073</v>
      </c>
      <c r="AD33">
        <v>0.0378</v>
      </c>
      <c r="AE33">
        <v>3.305614</v>
      </c>
      <c r="AF33" t="s">
        <v>32</v>
      </c>
      <c r="AG33">
        <v>0.0075</v>
      </c>
      <c r="AH33">
        <v>0.0388</v>
      </c>
      <c r="AI33">
        <v>3.329973</v>
      </c>
    </row>
    <row r="34" spans="1:35">
      <c r="A34" s="4"/>
      <c r="B34" t="s">
        <v>33</v>
      </c>
      <c r="C34">
        <v>0.0172</v>
      </c>
      <c r="D34">
        <v>0.0323</v>
      </c>
      <c r="E34">
        <v>23.688385</v>
      </c>
      <c r="F34" t="s">
        <v>33</v>
      </c>
      <c r="G34">
        <v>0.0176</v>
      </c>
      <c r="H34">
        <v>0.0331</v>
      </c>
      <c r="I34">
        <v>23.598996</v>
      </c>
      <c r="J34" t="s">
        <v>33</v>
      </c>
      <c r="K34" s="16">
        <v>0.018</v>
      </c>
      <c r="L34" s="18">
        <v>0.034</v>
      </c>
      <c r="M34">
        <v>24.025262</v>
      </c>
      <c r="N34" t="s">
        <v>33</v>
      </c>
      <c r="O34">
        <v>0.0184</v>
      </c>
      <c r="P34">
        <v>0.0348</v>
      </c>
      <c r="Q34">
        <v>23.67327</v>
      </c>
      <c r="S34" s="4"/>
      <c r="T34" t="s">
        <v>33</v>
      </c>
      <c r="U34">
        <v>0.0086</v>
      </c>
      <c r="V34">
        <v>0.026</v>
      </c>
      <c r="W34">
        <v>21.091402</v>
      </c>
      <c r="X34" t="s">
        <v>33</v>
      </c>
      <c r="Y34">
        <v>0.0088</v>
      </c>
      <c r="Z34">
        <v>0.0268</v>
      </c>
      <c r="AA34">
        <v>21.284155</v>
      </c>
      <c r="AB34" t="s">
        <v>33</v>
      </c>
      <c r="AC34">
        <v>0.009</v>
      </c>
      <c r="AD34">
        <v>0.0275</v>
      </c>
      <c r="AE34">
        <v>25.291594</v>
      </c>
      <c r="AF34" t="s">
        <v>33</v>
      </c>
      <c r="AG34">
        <v>0.0093</v>
      </c>
      <c r="AH34" s="1">
        <v>0.0281</v>
      </c>
      <c r="AI34">
        <v>21.314828</v>
      </c>
    </row>
    <row r="37" spans="1:35">
      <c r="A37" s="5" t="s">
        <v>35</v>
      </c>
      <c r="B37" s="3" t="s">
        <v>59</v>
      </c>
      <c r="C37" s="3"/>
      <c r="D37" s="3"/>
      <c r="E37" s="3"/>
      <c r="F37" s="3" t="s">
        <v>60</v>
      </c>
      <c r="G37" s="3"/>
      <c r="H37" s="3"/>
      <c r="I37" s="3"/>
      <c r="J37" s="3" t="s">
        <v>61</v>
      </c>
      <c r="K37" s="3"/>
      <c r="L37" s="3"/>
      <c r="M37" s="3"/>
      <c r="N37" s="3" t="s">
        <v>62</v>
      </c>
      <c r="O37" s="3"/>
      <c r="P37" s="3"/>
      <c r="Q37" s="3"/>
      <c r="S37" s="5" t="s">
        <v>35</v>
      </c>
      <c r="T37" s="3" t="s">
        <v>59</v>
      </c>
      <c r="U37" s="3"/>
      <c r="V37" s="3"/>
      <c r="W37" s="3"/>
      <c r="X37" s="3" t="s">
        <v>60</v>
      </c>
      <c r="Y37" s="3"/>
      <c r="Z37" s="3"/>
      <c r="AA37" s="3"/>
      <c r="AB37" s="3" t="s">
        <v>61</v>
      </c>
      <c r="AC37" s="3"/>
      <c r="AD37" s="3"/>
      <c r="AE37" s="3"/>
      <c r="AF37" s="3" t="s">
        <v>62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59</v>
      </c>
      <c r="C44" s="3"/>
      <c r="D44" s="3"/>
      <c r="E44" s="3"/>
      <c r="F44" s="3" t="s">
        <v>60</v>
      </c>
      <c r="G44" s="3"/>
      <c r="H44" s="3"/>
      <c r="I44" s="3"/>
      <c r="J44" s="3" t="s">
        <v>61</v>
      </c>
      <c r="K44" s="3"/>
      <c r="L44" s="3"/>
      <c r="M44" s="3"/>
      <c r="N44" s="3" t="s">
        <v>62</v>
      </c>
      <c r="O44" s="3"/>
      <c r="P44" s="3"/>
      <c r="Q44" s="3"/>
      <c r="S44" s="6" t="s">
        <v>36</v>
      </c>
      <c r="T44" s="3" t="s">
        <v>59</v>
      </c>
      <c r="U44" s="3"/>
      <c r="V44" s="3"/>
      <c r="W44" s="3"/>
      <c r="X44" s="3" t="s">
        <v>60</v>
      </c>
      <c r="Y44" s="3"/>
      <c r="Z44" s="3"/>
      <c r="AA44" s="3"/>
      <c r="AB44" s="3" t="s">
        <v>61</v>
      </c>
      <c r="AC44" s="3"/>
      <c r="AD44" s="3"/>
      <c r="AE44" s="3"/>
      <c r="AF44" s="3" t="s">
        <v>62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0.0269</v>
      </c>
      <c r="C46" s="7"/>
      <c r="D46" s="7"/>
      <c r="E46">
        <v>7.733928</v>
      </c>
      <c r="F46" s="7">
        <v>0.0275</v>
      </c>
      <c r="G46" s="7"/>
      <c r="H46" s="7"/>
      <c r="I46">
        <v>7.676834</v>
      </c>
      <c r="J46" s="7">
        <v>0.0283</v>
      </c>
      <c r="K46" s="7"/>
      <c r="L46" s="7"/>
      <c r="M46">
        <v>7.795262</v>
      </c>
      <c r="N46" s="7">
        <v>0.0291</v>
      </c>
      <c r="O46" s="7"/>
      <c r="P46" s="7"/>
      <c r="Q46">
        <v>7.528255</v>
      </c>
      <c r="S46" s="6"/>
      <c r="T46" s="7">
        <v>0.0173</v>
      </c>
      <c r="U46" s="7"/>
      <c r="V46" s="7"/>
      <c r="W46">
        <v>7.895665</v>
      </c>
      <c r="X46" s="7">
        <v>0.0177</v>
      </c>
      <c r="Y46" s="7"/>
      <c r="Z46" s="7"/>
      <c r="AA46">
        <v>8.301734</v>
      </c>
      <c r="AB46" s="7">
        <v>0.0182</v>
      </c>
      <c r="AC46" s="7"/>
      <c r="AD46" s="7"/>
      <c r="AE46">
        <v>7.952657</v>
      </c>
      <c r="AF46" s="7">
        <v>0.0187</v>
      </c>
      <c r="AG46" s="7"/>
      <c r="AH46" s="7"/>
      <c r="AI46">
        <v>8.038801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59</v>
      </c>
      <c r="C50" s="3"/>
      <c r="D50" s="3"/>
      <c r="E50" s="3"/>
      <c r="F50" s="3" t="s">
        <v>60</v>
      </c>
      <c r="G50" s="3"/>
      <c r="H50" s="3"/>
      <c r="I50" s="3"/>
      <c r="J50" s="3" t="s">
        <v>61</v>
      </c>
      <c r="K50" s="3"/>
      <c r="L50" s="3"/>
      <c r="M50" s="3"/>
      <c r="N50" s="3" t="s">
        <v>62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0.0432</v>
      </c>
      <c r="E52">
        <v>1.316681</v>
      </c>
      <c r="F52" t="s">
        <v>31</v>
      </c>
      <c r="G52">
        <v>0.0026</v>
      </c>
      <c r="H52">
        <v>0.0444</v>
      </c>
      <c r="I52">
        <v>1.147513</v>
      </c>
      <c r="J52" t="s">
        <v>31</v>
      </c>
      <c r="K52">
        <v>0.0026</v>
      </c>
      <c r="L52">
        <v>0.0456</v>
      </c>
      <c r="M52">
        <v>1.306878</v>
      </c>
      <c r="N52" t="s">
        <v>31</v>
      </c>
      <c r="O52">
        <v>0.0026</v>
      </c>
      <c r="P52">
        <v>0.0468</v>
      </c>
      <c r="Q52">
        <v>1.315393</v>
      </c>
    </row>
    <row r="53" spans="1:17">
      <c r="A53" s="4"/>
      <c r="B53" t="s">
        <v>32</v>
      </c>
      <c r="C53">
        <v>0.0028</v>
      </c>
      <c r="D53">
        <v>0.0238</v>
      </c>
      <c r="E53">
        <v>3.013902</v>
      </c>
      <c r="F53" t="s">
        <v>32</v>
      </c>
      <c r="G53">
        <v>0.0029</v>
      </c>
      <c r="H53">
        <v>0.0243</v>
      </c>
      <c r="I53">
        <v>3.250444</v>
      </c>
      <c r="J53" t="s">
        <v>32</v>
      </c>
      <c r="K53">
        <v>0.003</v>
      </c>
      <c r="L53">
        <v>0.0247</v>
      </c>
      <c r="M53">
        <v>3.059249</v>
      </c>
      <c r="N53" t="s">
        <v>32</v>
      </c>
      <c r="O53">
        <v>0.0031</v>
      </c>
      <c r="P53">
        <v>0.0254</v>
      </c>
      <c r="Q53">
        <v>3.258034</v>
      </c>
    </row>
    <row r="54" spans="1:17">
      <c r="A54" s="4"/>
      <c r="B54" t="s">
        <v>33</v>
      </c>
      <c r="C54">
        <v>0.0038</v>
      </c>
      <c r="D54">
        <v>0.0156</v>
      </c>
      <c r="E54">
        <v>17.677469</v>
      </c>
      <c r="F54" t="s">
        <v>33</v>
      </c>
      <c r="G54">
        <v>0.0039</v>
      </c>
      <c r="H54">
        <v>0.0161</v>
      </c>
      <c r="I54">
        <v>17.568987</v>
      </c>
      <c r="J54" t="s">
        <v>33</v>
      </c>
      <c r="K54">
        <v>0.004</v>
      </c>
      <c r="L54">
        <v>0.0166</v>
      </c>
      <c r="M54">
        <v>17.840043</v>
      </c>
      <c r="N54" t="s">
        <v>33</v>
      </c>
      <c r="O54">
        <v>0.0041</v>
      </c>
      <c r="P54">
        <v>0.017</v>
      </c>
      <c r="Q54">
        <v>17.405257</v>
      </c>
    </row>
    <row r="57" spans="1:17">
      <c r="A57" s="5" t="s">
        <v>35</v>
      </c>
      <c r="B57" s="3" t="s">
        <v>59</v>
      </c>
      <c r="C57" s="3"/>
      <c r="D57" s="3"/>
      <c r="E57" s="3"/>
      <c r="F57" s="3" t="s">
        <v>60</v>
      </c>
      <c r="G57" s="3"/>
      <c r="H57" s="3"/>
      <c r="I57" s="3"/>
      <c r="J57" s="3" t="s">
        <v>61</v>
      </c>
      <c r="K57" s="3"/>
      <c r="L57" s="3"/>
      <c r="M57" s="3"/>
      <c r="N57" s="3" t="s">
        <v>62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59</v>
      </c>
      <c r="C64" s="3"/>
      <c r="D64" s="3"/>
      <c r="E64" s="3"/>
      <c r="F64" s="3" t="s">
        <v>60</v>
      </c>
      <c r="G64" s="3"/>
      <c r="H64" s="3"/>
      <c r="I64" s="3"/>
      <c r="J64" s="3" t="s">
        <v>61</v>
      </c>
      <c r="K64" s="3"/>
      <c r="L64" s="3"/>
      <c r="M64" s="3"/>
      <c r="N64" s="3" t="s">
        <v>62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0.0073</v>
      </c>
      <c r="C66" s="7"/>
      <c r="D66" s="7"/>
      <c r="E66">
        <v>7.903594</v>
      </c>
      <c r="F66" s="7">
        <v>0.0076</v>
      </c>
      <c r="G66" s="7"/>
      <c r="H66" s="7"/>
      <c r="I66">
        <v>7.916745</v>
      </c>
      <c r="J66" s="7">
        <v>0.0079</v>
      </c>
      <c r="K66" s="7"/>
      <c r="L66" s="7"/>
      <c r="M66">
        <v>7.906074</v>
      </c>
      <c r="N66" s="7">
        <v>0.0082</v>
      </c>
      <c r="O66" s="7"/>
      <c r="P66" s="7"/>
      <c r="Q66">
        <v>7.911568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0.04326</v>
      </c>
      <c r="H73">
        <f t="shared" ref="H73:H75" si="2">E11+I11</f>
        <v>2.327352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0.04087</v>
      </c>
      <c r="M73">
        <f>I25+E25</f>
        <v>15.902095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0.04332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0.04094</v>
      </c>
    </row>
    <row r="74" spans="1:27">
      <c r="C74" s="4"/>
      <c r="D74" s="12"/>
      <c r="E74" t="s">
        <v>47</v>
      </c>
      <c r="F74">
        <f t="shared" si="0"/>
        <v>0.04085</v>
      </c>
      <c r="G74">
        <f t="shared" si="1"/>
        <v>0.04306</v>
      </c>
      <c r="H74">
        <f t="shared" si="2"/>
        <v>8.390422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0.0409</v>
      </c>
      <c r="S74">
        <f t="shared" si="7"/>
        <v>0.04312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0.040855</v>
      </c>
      <c r="G75">
        <f t="shared" si="1"/>
        <v>0.04105</v>
      </c>
      <c r="H75">
        <f t="shared" si="2"/>
        <v>55.238148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0.04091</v>
      </c>
      <c r="S75">
        <f t="shared" si="7"/>
        <v>0.0411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0.04344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0.04108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0.04356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0.04122</v>
      </c>
    </row>
    <row r="80" spans="1:27">
      <c r="C80" s="4"/>
      <c r="D80" s="12"/>
      <c r="E80" t="s">
        <v>47</v>
      </c>
      <c r="F80">
        <f t="shared" si="10"/>
        <v>0.041</v>
      </c>
      <c r="G80">
        <f t="shared" si="11"/>
        <v>0.04324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0.0411</v>
      </c>
      <c r="S80">
        <f t="shared" si="15"/>
        <v>0.04336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0.04102</v>
      </c>
      <c r="G81">
        <f t="shared" si="11"/>
        <v>0.0412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0.04113</v>
      </c>
      <c r="S81">
        <f t="shared" si="15"/>
        <v>0.0413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0.04332</v>
      </c>
      <c r="H86">
        <f t="shared" ref="H86:H88" si="20">M11+I11+E11</f>
        <v>3.507606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0.04093875</v>
      </c>
      <c r="M86">
        <f>M25+I25+E25</f>
        <v>24.536133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0.04344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0.041075</v>
      </c>
    </row>
    <row r="87" spans="2:25">
      <c r="B87" s="4"/>
      <c r="C87" s="13"/>
      <c r="D87" s="12"/>
      <c r="E87" t="s">
        <v>47</v>
      </c>
      <c r="F87">
        <f t="shared" si="18"/>
        <v>0.04090025</v>
      </c>
      <c r="G87">
        <f t="shared" si="19"/>
        <v>0.04312</v>
      </c>
      <c r="H87">
        <f t="shared" si="20"/>
        <v>12.476087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0.041001</v>
      </c>
      <c r="S87">
        <f t="shared" si="25"/>
        <v>0.04324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0.04090975</v>
      </c>
      <c r="G88">
        <f t="shared" si="19"/>
        <v>0.04110025</v>
      </c>
      <c r="H88">
        <f t="shared" si="20"/>
        <v>83.053458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0.041019</v>
      </c>
      <c r="S88">
        <f t="shared" si="25"/>
        <v>0.041201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0.04368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0.04134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0.04392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0.041595</v>
      </c>
    </row>
    <row r="93" spans="2:25">
      <c r="B93" s="4"/>
      <c r="C93" s="13"/>
      <c r="D93" s="12"/>
      <c r="E93" t="s">
        <v>47</v>
      </c>
      <c r="F93">
        <f t="shared" si="28"/>
        <v>0.041204</v>
      </c>
      <c r="G93">
        <f t="shared" si="29"/>
        <v>0.04348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0.041409</v>
      </c>
      <c r="S93">
        <f t="shared" si="33"/>
        <v>0.04372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0.041236</v>
      </c>
      <c r="G94">
        <f t="shared" si="29"/>
        <v>0.041404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0.041451</v>
      </c>
      <c r="S94">
        <f t="shared" si="33"/>
        <v>0.041609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0.04338</v>
      </c>
      <c r="H99">
        <f t="shared" ref="H99:H101" si="38">Q11+M11+I11+E11</f>
        <v>4.669697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0.0410063375</v>
      </c>
      <c r="M99">
        <f>Q25+M25+I25+E25</f>
        <v>32.98225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0.04356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0.0412057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0.0409507375</v>
      </c>
      <c r="G100">
        <f t="shared" si="37"/>
        <v>0.04318</v>
      </c>
      <c r="H100">
        <f t="shared" si="38"/>
        <v>16.65645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0.0411029</v>
      </c>
      <c r="S100">
        <f t="shared" si="43"/>
        <v>0.04336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0.040964275</v>
      </c>
      <c r="G101">
        <f t="shared" si="37"/>
        <v>0.0411507375</v>
      </c>
      <c r="H101">
        <f t="shared" si="38"/>
        <v>110.729348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0.0411272</v>
      </c>
      <c r="S101">
        <f t="shared" si="43"/>
        <v>0.0413029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0.04392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0.0415856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0.04428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0.0419439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0.0414112</v>
      </c>
      <c r="G106">
        <f t="shared" si="47"/>
        <v>0.04372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0.0417243</v>
      </c>
      <c r="S106">
        <f t="shared" si="51"/>
        <v>0.04408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0.0414496</v>
      </c>
      <c r="G107">
        <f t="shared" si="47"/>
        <v>0.0416112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0.0417684</v>
      </c>
      <c r="S107">
        <f t="shared" si="51"/>
        <v>0.0419243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0.04326</v>
      </c>
      <c r="H112">
        <f t="shared" ref="H112:H114" si="56">AA11+W11</f>
        <v>2.355901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0.035445</v>
      </c>
      <c r="M112">
        <f>AA25+W25</f>
        <v>15.498196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0.04332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0.03549</v>
      </c>
    </row>
    <row r="113" spans="2:25">
      <c r="C113" s="4"/>
      <c r="D113" s="12"/>
      <c r="E113" t="s">
        <v>47</v>
      </c>
      <c r="F113">
        <f t="shared" si="54"/>
        <v>0.031435</v>
      </c>
      <c r="G113">
        <f t="shared" si="55"/>
        <v>0.042555</v>
      </c>
      <c r="H113">
        <f t="shared" si="56"/>
        <v>7.635378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0.03147</v>
      </c>
      <c r="S113">
        <f t="shared" si="61"/>
        <v>0.04261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0.03204</v>
      </c>
      <c r="G114">
        <f t="shared" si="55"/>
        <v>0.03685</v>
      </c>
      <c r="H114">
        <f t="shared" si="56"/>
        <v>50.49617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0.03208</v>
      </c>
      <c r="S114">
        <f t="shared" si="61"/>
        <v>0.0369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0.04344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0.03558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0.04356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0.03567</v>
      </c>
    </row>
    <row r="119" spans="2:25">
      <c r="C119" s="4"/>
      <c r="D119" s="12"/>
      <c r="E119" t="s">
        <v>47</v>
      </c>
      <c r="F119">
        <f t="shared" si="64"/>
        <v>0.03154</v>
      </c>
      <c r="G119">
        <f t="shared" si="65"/>
        <v>0.04272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0.03161</v>
      </c>
      <c r="S119">
        <f t="shared" si="69"/>
        <v>0.04283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0.03216</v>
      </c>
      <c r="G120">
        <f t="shared" si="65"/>
        <v>0.037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0.03224</v>
      </c>
      <c r="S120">
        <f t="shared" si="69"/>
        <v>0.0371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0.04332</v>
      </c>
      <c r="H125">
        <f t="shared" ref="H125:H127" si="74">AE11+AA11+W11</f>
        <v>3.485645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0.03548975</v>
      </c>
      <c r="M125">
        <f>AE25+AA25+W25</f>
        <v>23.25662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0.04344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0.035579</v>
      </c>
    </row>
    <row r="126" spans="2:25">
      <c r="B126" s="4"/>
      <c r="C126" s="13"/>
      <c r="D126" s="12"/>
      <c r="E126" t="s">
        <v>47</v>
      </c>
      <c r="F126">
        <f t="shared" si="72"/>
        <v>0.03147</v>
      </c>
      <c r="G126">
        <f t="shared" si="73"/>
        <v>0.04261025</v>
      </c>
      <c r="H126">
        <f t="shared" si="74"/>
        <v>11.393108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0.03154</v>
      </c>
      <c r="S126">
        <f t="shared" si="79"/>
        <v>0.042721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0.03208</v>
      </c>
      <c r="G127">
        <f t="shared" si="73"/>
        <v>0.0369</v>
      </c>
      <c r="H127">
        <f t="shared" si="74"/>
        <v>76.861469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0.03216</v>
      </c>
      <c r="S127">
        <f t="shared" si="79"/>
        <v>0.037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0.04368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0.035756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0.04392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0.035931</v>
      </c>
    </row>
    <row r="132" spans="1:25">
      <c r="B132" s="4"/>
      <c r="C132" s="13"/>
      <c r="D132" s="12"/>
      <c r="E132" t="s">
        <v>47</v>
      </c>
      <c r="F132">
        <f t="shared" si="82"/>
        <v>0.03168</v>
      </c>
      <c r="G132">
        <f t="shared" si="83"/>
        <v>0.042944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0.03182</v>
      </c>
      <c r="S132">
        <f t="shared" si="87"/>
        <v>0.043169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0.03232</v>
      </c>
      <c r="G133">
        <f t="shared" si="83"/>
        <v>0.0372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0.03248</v>
      </c>
      <c r="S133">
        <f t="shared" si="87"/>
        <v>0.0374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0.04338</v>
      </c>
      <c r="H138">
        <f t="shared" ref="H138:H140" si="92">AI11+AE11+AA11+W11</f>
        <v>4.602451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0.0355342875</v>
      </c>
      <c r="M138">
        <f>AI25+AE25+AA25+W25</f>
        <v>31.120802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0.04356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0.0356673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0.031505</v>
      </c>
      <c r="G139">
        <f t="shared" si="91"/>
        <v>0.042665725</v>
      </c>
      <c r="H139">
        <f t="shared" si="92"/>
        <v>15.610472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0.03161</v>
      </c>
      <c r="S139">
        <f t="shared" si="97"/>
        <v>0.0428328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0.0321199875</v>
      </c>
      <c r="G140">
        <f t="shared" si="91"/>
        <v>0.03695</v>
      </c>
      <c r="H140">
        <f t="shared" si="92"/>
        <v>103.214355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0.0322399</v>
      </c>
      <c r="S140">
        <f t="shared" si="97"/>
        <v>0.0371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0.04392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0.0359304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0.04428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0.0361911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0.03182</v>
      </c>
      <c r="G145">
        <f t="shared" si="101"/>
        <v>0.0431704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0.03203</v>
      </c>
      <c r="S145">
        <f t="shared" si="105"/>
        <v>0.0435116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0.0324792</v>
      </c>
      <c r="G146">
        <f t="shared" si="101"/>
        <v>0.0374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0.0327173</v>
      </c>
      <c r="S146">
        <f t="shared" si="105"/>
        <v>0.0377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0.04326</v>
      </c>
      <c r="H151">
        <f t="shared" ref="H151:H153" si="110">I32++E32</f>
        <v>2.446501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0.02693</v>
      </c>
      <c r="M151">
        <f>I46+E46</f>
        <v>15.410762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0.04332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0.02696</v>
      </c>
    </row>
    <row r="152" spans="1:25">
      <c r="C152" s="4"/>
      <c r="D152" s="12"/>
      <c r="E152" t="s">
        <v>47</v>
      </c>
      <c r="F152">
        <f t="shared" si="108"/>
        <v>0.015315</v>
      </c>
      <c r="G152">
        <f t="shared" si="109"/>
        <v>0.04075</v>
      </c>
      <c r="H152">
        <f t="shared" si="110"/>
        <v>7.277165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0.01533</v>
      </c>
      <c r="S152">
        <f t="shared" si="115"/>
        <v>0.0408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0.01722</v>
      </c>
      <c r="G153">
        <f t="shared" si="109"/>
        <v>0.03234</v>
      </c>
      <c r="H153">
        <f t="shared" si="110"/>
        <v>47.287381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0.01724</v>
      </c>
      <c r="S153">
        <f t="shared" si="115"/>
        <v>0.03238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0.04344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0.02702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0.04356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0.02708</v>
      </c>
    </row>
    <row r="158" spans="1:25">
      <c r="C158" s="4"/>
      <c r="D158" s="12"/>
      <c r="E158" t="s">
        <v>47</v>
      </c>
      <c r="F158">
        <f t="shared" si="118"/>
        <v>0.01536</v>
      </c>
      <c r="G158">
        <f t="shared" si="119"/>
        <v>0.0409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0.01539</v>
      </c>
      <c r="S158">
        <f t="shared" si="123"/>
        <v>0.041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0.01728</v>
      </c>
      <c r="G159">
        <f t="shared" si="119"/>
        <v>0.03246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0.01732</v>
      </c>
      <c r="S159">
        <f t="shared" si="123"/>
        <v>0.03254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0.04332</v>
      </c>
      <c r="H164">
        <f t="shared" ref="H164:H166" si="128">M32+I32+E32</f>
        <v>3.666104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0.0269605</v>
      </c>
      <c r="M164">
        <f>M46+I46+E46</f>
        <v>23.206024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0.04344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0.027022</v>
      </c>
    </row>
    <row r="165" spans="2:25">
      <c r="B165" s="4"/>
      <c r="C165" s="13"/>
      <c r="D165" s="12"/>
      <c r="E165" t="s">
        <v>47</v>
      </c>
      <c r="F165">
        <f t="shared" si="126"/>
        <v>0.01533025</v>
      </c>
      <c r="G165">
        <f t="shared" si="127"/>
        <v>0.04080025</v>
      </c>
      <c r="H165">
        <f t="shared" si="128"/>
        <v>10.716068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0.015361</v>
      </c>
      <c r="S165">
        <f t="shared" si="133"/>
        <v>0.040901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0.01724</v>
      </c>
      <c r="G166">
        <f t="shared" si="127"/>
        <v>0.03238025</v>
      </c>
      <c r="H166">
        <f t="shared" si="128"/>
        <v>71.312643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0.01728</v>
      </c>
      <c r="S166">
        <f t="shared" si="133"/>
        <v>0.032461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0.04368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0.027148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0.04392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0.027278</v>
      </c>
    </row>
    <row r="171" spans="2:25">
      <c r="B171" s="4"/>
      <c r="C171" s="13"/>
      <c r="D171" s="12"/>
      <c r="E171" t="s">
        <v>47</v>
      </c>
      <c r="F171">
        <f t="shared" si="136"/>
        <v>0.015424</v>
      </c>
      <c r="G171">
        <f t="shared" si="137"/>
        <v>0.041104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0.015489</v>
      </c>
      <c r="S171">
        <f t="shared" si="141"/>
        <v>0.041309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0.01736</v>
      </c>
      <c r="G172">
        <f t="shared" si="137"/>
        <v>0.032624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0.01744</v>
      </c>
      <c r="S172">
        <f t="shared" si="141"/>
        <v>0.032789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0.04338</v>
      </c>
      <c r="H177">
        <f t="shared" ref="H177:H179" si="146">Q32+M32+I32+E32</f>
        <v>4.925613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0.026991475</v>
      </c>
      <c r="M177">
        <f>Q46+M46+I46+E46</f>
        <v>30.734279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0.04356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0.0270858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0.015345725</v>
      </c>
      <c r="G178">
        <f t="shared" si="145"/>
        <v>0.0408507375</v>
      </c>
      <c r="H178">
        <f t="shared" si="146"/>
        <v>14.31364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0.0153928</v>
      </c>
      <c r="S178">
        <f t="shared" si="151"/>
        <v>0.0410029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0.01726</v>
      </c>
      <c r="G179">
        <f t="shared" si="145"/>
        <v>0.032420725</v>
      </c>
      <c r="H179">
        <f t="shared" si="146"/>
        <v>94.985913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0.01732</v>
      </c>
      <c r="S179">
        <f t="shared" si="151"/>
        <v>0.0325428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0.04392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0.0272824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0.04428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0.0274886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0.0154904</v>
      </c>
      <c r="G184">
        <f t="shared" si="155"/>
        <v>0.0413112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0.0155916</v>
      </c>
      <c r="S184">
        <f t="shared" si="159"/>
        <v>0.0416243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0.01744</v>
      </c>
      <c r="G185">
        <f t="shared" si="155"/>
        <v>0.0327904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0.01756</v>
      </c>
      <c r="S185">
        <f t="shared" si="159"/>
        <v>0.0330416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0.04326</v>
      </c>
      <c r="H190">
        <f t="shared" ref="H190:H192" si="164">AA32+W32</f>
        <v>2.435594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0.01732</v>
      </c>
      <c r="M190">
        <f>AA46+W46</f>
        <v>16.197399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0.04332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0.01734</v>
      </c>
    </row>
    <row r="191" spans="1:25">
      <c r="C191" s="4"/>
      <c r="D191" s="12"/>
      <c r="E191" t="s">
        <v>47</v>
      </c>
      <c r="F191">
        <f t="shared" si="162"/>
        <v>0.00691</v>
      </c>
      <c r="G191">
        <f t="shared" si="163"/>
        <v>0.036045</v>
      </c>
      <c r="H191">
        <f t="shared" si="164"/>
        <v>6.870072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0.00692</v>
      </c>
      <c r="S191">
        <f t="shared" si="169"/>
        <v>0.03609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0.00861</v>
      </c>
      <c r="G192">
        <f t="shared" si="163"/>
        <v>0.02604</v>
      </c>
      <c r="H192">
        <f t="shared" si="164"/>
        <v>42.375557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0.00862</v>
      </c>
      <c r="S192">
        <f t="shared" si="169"/>
        <v>0.02608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0.04344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0.01738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0.04356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0.01742</v>
      </c>
    </row>
    <row r="197" spans="2:25">
      <c r="C197" s="4"/>
      <c r="D197" s="12"/>
      <c r="E197" t="s">
        <v>47</v>
      </c>
      <c r="F197">
        <f t="shared" si="172"/>
        <v>0.00694</v>
      </c>
      <c r="G197">
        <f t="shared" si="173"/>
        <v>0.03618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0.00696</v>
      </c>
      <c r="S197">
        <f t="shared" si="177"/>
        <v>0.03627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0.00864</v>
      </c>
      <c r="G198">
        <f t="shared" si="173"/>
        <v>0.02616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0.00866</v>
      </c>
      <c r="S198">
        <f t="shared" si="177"/>
        <v>0.02624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0.04332</v>
      </c>
      <c r="H203">
        <f t="shared" ref="H203:H205" si="182">AE32+AA32+W32</f>
        <v>3.559295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0.01734025</v>
      </c>
      <c r="M203">
        <f>AE46+AA46+W46</f>
        <v>24.150056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0.04344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0.017381</v>
      </c>
    </row>
    <row r="204" spans="2:25">
      <c r="B204" s="4"/>
      <c r="C204" s="13"/>
      <c r="D204" s="12"/>
      <c r="E204" t="s">
        <v>47</v>
      </c>
      <c r="F204">
        <f t="shared" si="180"/>
        <v>0.00692</v>
      </c>
      <c r="G204">
        <f t="shared" si="181"/>
        <v>0.03609</v>
      </c>
      <c r="H204">
        <f t="shared" si="182"/>
        <v>10.175686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0.00694</v>
      </c>
      <c r="S204">
        <f t="shared" si="186"/>
        <v>0.03618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0.00862</v>
      </c>
      <c r="G205">
        <f t="shared" si="181"/>
        <v>0.02607975</v>
      </c>
      <c r="H205">
        <f t="shared" si="182"/>
        <v>67.667151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0.00864</v>
      </c>
      <c r="S205">
        <f t="shared" si="186"/>
        <v>0.026159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0.04368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0.017464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0.04392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0.017549</v>
      </c>
    </row>
    <row r="210" spans="1:25">
      <c r="B210" s="4"/>
      <c r="C210" s="13"/>
      <c r="D210" s="12"/>
      <c r="E210" t="s">
        <v>47</v>
      </c>
      <c r="F210">
        <f t="shared" si="189"/>
        <v>0.00698</v>
      </c>
      <c r="G210">
        <f t="shared" si="190"/>
        <v>0.03636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0.00702</v>
      </c>
      <c r="S210">
        <f t="shared" si="194"/>
        <v>0.03654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0.00868</v>
      </c>
      <c r="G211">
        <f t="shared" si="190"/>
        <v>0.026316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0.00872</v>
      </c>
      <c r="S211">
        <f t="shared" si="194"/>
        <v>0.026471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0.04338</v>
      </c>
      <c r="H216">
        <f t="shared" ref="H216:H218" si="199">AI32+AE32+AA32+W32</f>
        <v>4.687426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0.0173607375</v>
      </c>
      <c r="M216">
        <f>AI46+AE46+AA46+W46</f>
        <v>32.188857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0.04356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0.0174229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0.00693</v>
      </c>
      <c r="G217">
        <f t="shared" si="198"/>
        <v>0.0361350125</v>
      </c>
      <c r="H217">
        <f t="shared" si="199"/>
        <v>13.505659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0.00696</v>
      </c>
      <c r="S217">
        <f t="shared" si="204"/>
        <v>0.0362701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0.0086300125</v>
      </c>
      <c r="G218">
        <f t="shared" si="198"/>
        <v>0.02611925</v>
      </c>
      <c r="H218">
        <f t="shared" si="199"/>
        <v>88.981979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0.0086601</v>
      </c>
      <c r="S218">
        <f t="shared" si="204"/>
        <v>0.026237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0.04392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0.0175512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0.04428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0.0176843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0.00702</v>
      </c>
      <c r="G223">
        <f t="shared" si="208"/>
        <v>0.0365408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0.00708</v>
      </c>
      <c r="S223">
        <f t="shared" si="212"/>
        <v>0.0368127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0.0087208</v>
      </c>
      <c r="G224">
        <f t="shared" si="208"/>
        <v>0.026468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0.0087827</v>
      </c>
      <c r="S224">
        <f t="shared" si="212"/>
        <v>0.026693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0.04326</v>
      </c>
      <c r="H229">
        <f t="shared" ref="H229:H231" si="217">I52+E52</f>
        <v>2.464194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0.006935</v>
      </c>
      <c r="M229">
        <f>I66+E66</f>
        <v>15.820339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0.04332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0.00657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0.023825</v>
      </c>
      <c r="H230">
        <f t="shared" si="217"/>
        <v>6.264346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0.02385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0.015625</v>
      </c>
      <c r="H231">
        <f t="shared" si="217"/>
        <v>35.246456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0.01565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0.04344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0.00584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0.04356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0.00511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0.0239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0.02395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0.0157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0.01575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0.04332</v>
      </c>
      <c r="H242">
        <f t="shared" ref="H242:H244" si="235">M52+I52+E52</f>
        <v>3.771072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0.006608</v>
      </c>
      <c r="M242">
        <f>M66+I66+E66</f>
        <v>23.726413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0.04344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0.005992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0.02384975</v>
      </c>
      <c r="H243">
        <f t="shared" si="235"/>
        <v>9.323595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0.023899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0.01565</v>
      </c>
      <c r="H244">
        <f t="shared" si="235"/>
        <v>53.086499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0.0157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0.04368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0.004988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0.04392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0.004288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0.023996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0.024091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0.0158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0.0159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0.04338</v>
      </c>
      <c r="H255">
        <f t="shared" ref="H255:H257" si="253">Q52+M52+I52+E52</f>
        <v>5.086465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0.00631615</v>
      </c>
      <c r="M255">
        <f>Q66+M66+I66+E66</f>
        <v>31.637981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0.04356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0.0055432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0.0238743</v>
      </c>
      <c r="H256">
        <f t="shared" si="253"/>
        <v>12.581629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0.0239474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0.0156749875</v>
      </c>
      <c r="H257">
        <f t="shared" si="253"/>
        <v>70.491756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0.0157499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0.04392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0.0045616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0.04428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0.0042184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0.0240912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0.0242338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0.0158992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0.0160473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59</v>
      </c>
      <c r="C9" s="3"/>
      <c r="D9" s="3"/>
      <c r="E9" s="3"/>
      <c r="F9" s="3" t="s">
        <v>60</v>
      </c>
      <c r="G9" s="3"/>
      <c r="H9" s="3"/>
      <c r="I9" s="3"/>
      <c r="J9" s="3" t="s">
        <v>61</v>
      </c>
      <c r="K9" s="3"/>
      <c r="L9" s="3"/>
      <c r="M9" s="3"/>
      <c r="N9" s="3" t="s">
        <v>62</v>
      </c>
      <c r="O9" s="3"/>
      <c r="P9" s="3"/>
      <c r="Q9" s="3"/>
      <c r="S9" s="4" t="s">
        <v>23</v>
      </c>
      <c r="T9" s="3" t="s">
        <v>59</v>
      </c>
      <c r="U9" s="3"/>
      <c r="V9" s="3"/>
      <c r="W9" s="3"/>
      <c r="X9" s="3" t="s">
        <v>60</v>
      </c>
      <c r="Y9" s="3"/>
      <c r="Z9" s="3"/>
      <c r="AA9" s="3"/>
      <c r="AB9" s="3" t="s">
        <v>61</v>
      </c>
      <c r="AC9" s="3"/>
      <c r="AD9" s="3"/>
      <c r="AE9" s="3"/>
      <c r="AF9" s="3" t="s">
        <v>62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 s="19"/>
      <c r="D11" s="19"/>
      <c r="F11" t="s">
        <v>31</v>
      </c>
      <c r="G11" s="19"/>
      <c r="H11" s="19"/>
      <c r="J11" t="s">
        <v>31</v>
      </c>
      <c r="N11" t="s">
        <v>31</v>
      </c>
      <c r="S11" s="4"/>
      <c r="T11" t="s">
        <v>31</v>
      </c>
      <c r="U11" s="19"/>
      <c r="V11" s="19"/>
      <c r="X11" t="s">
        <v>31</v>
      </c>
      <c r="Y11" s="19"/>
      <c r="Z11" s="19"/>
      <c r="AB11" t="s">
        <v>31</v>
      </c>
      <c r="AF11" t="s">
        <v>31</v>
      </c>
    </row>
    <row r="12" spans="1:35">
      <c r="A12" s="4"/>
      <c r="B12" t="s">
        <v>32</v>
      </c>
      <c r="C12" s="19"/>
      <c r="D12" s="19"/>
      <c r="F12" t="s">
        <v>32</v>
      </c>
      <c r="G12" s="19"/>
      <c r="H12" s="19"/>
      <c r="J12" t="s">
        <v>32</v>
      </c>
      <c r="N12" t="s">
        <v>32</v>
      </c>
      <c r="S12" s="4"/>
      <c r="T12" t="s">
        <v>32</v>
      </c>
      <c r="U12" s="19"/>
      <c r="V12" s="19"/>
      <c r="X12" t="s">
        <v>32</v>
      </c>
      <c r="Y12" s="19"/>
      <c r="Z12" s="19"/>
      <c r="AB12" t="s">
        <v>32</v>
      </c>
      <c r="AF12" t="s">
        <v>32</v>
      </c>
    </row>
    <row r="13" spans="1:35">
      <c r="A13" s="4"/>
      <c r="B13" t="s">
        <v>33</v>
      </c>
      <c r="C13">
        <v>0.0396</v>
      </c>
      <c r="D13">
        <v>0.0397</v>
      </c>
      <c r="E13">
        <v>25.618591</v>
      </c>
      <c r="F13" t="s">
        <v>33</v>
      </c>
      <c r="G13">
        <v>0.0407</v>
      </c>
      <c r="H13">
        <v>0.0408</v>
      </c>
      <c r="I13">
        <v>25.698539</v>
      </c>
      <c r="J13" t="s">
        <v>33</v>
      </c>
      <c r="K13">
        <v>0.0418</v>
      </c>
      <c r="L13">
        <v>0.0419</v>
      </c>
      <c r="M13">
        <v>25.93242</v>
      </c>
      <c r="N13" t="s">
        <v>33</v>
      </c>
      <c r="O13">
        <v>0.0428</v>
      </c>
      <c r="P13">
        <v>0.043</v>
      </c>
      <c r="Q13">
        <v>24.218363</v>
      </c>
      <c r="S13" s="4"/>
      <c r="T13" t="s">
        <v>33</v>
      </c>
      <c r="U13">
        <v>0.0314</v>
      </c>
      <c r="V13">
        <v>0.0358</v>
      </c>
      <c r="W13">
        <v>24.745212</v>
      </c>
      <c r="X13" t="s">
        <v>33</v>
      </c>
      <c r="Y13">
        <v>0.0322</v>
      </c>
      <c r="Z13">
        <v>0.0368</v>
      </c>
      <c r="AA13">
        <v>24.35029</v>
      </c>
      <c r="AB13" t="s">
        <v>33</v>
      </c>
      <c r="AC13">
        <v>0.0329</v>
      </c>
      <c r="AD13">
        <v>0.0377</v>
      </c>
      <c r="AE13">
        <v>24.602435</v>
      </c>
      <c r="AF13" t="s">
        <v>33</v>
      </c>
      <c r="AG13">
        <v>0.0337</v>
      </c>
      <c r="AH13">
        <v>0.0387</v>
      </c>
      <c r="AI13">
        <v>24.790024</v>
      </c>
    </row>
    <row r="16" spans="1:35">
      <c r="A16" s="5" t="s">
        <v>35</v>
      </c>
      <c r="B16" s="3" t="s">
        <v>59</v>
      </c>
      <c r="C16" s="3"/>
      <c r="D16" s="3"/>
      <c r="E16" s="3"/>
      <c r="F16" s="3" t="s">
        <v>60</v>
      </c>
      <c r="G16" s="3"/>
      <c r="H16" s="3"/>
      <c r="I16" s="3"/>
      <c r="J16" s="3" t="s">
        <v>61</v>
      </c>
      <c r="K16" s="3"/>
      <c r="L16" s="3"/>
      <c r="M16" s="3"/>
      <c r="N16" s="3" t="s">
        <v>62</v>
      </c>
      <c r="O16" s="3"/>
      <c r="P16" s="3"/>
      <c r="Q16" s="3"/>
      <c r="S16" s="5" t="s">
        <v>35</v>
      </c>
      <c r="T16" s="3" t="s">
        <v>59</v>
      </c>
      <c r="U16" s="3"/>
      <c r="V16" s="3"/>
      <c r="W16" s="3"/>
      <c r="X16" s="3" t="s">
        <v>60</v>
      </c>
      <c r="Y16" s="3"/>
      <c r="Z16" s="3"/>
      <c r="AA16" s="3"/>
      <c r="AB16" s="3" t="s">
        <v>61</v>
      </c>
      <c r="AC16" s="3"/>
      <c r="AD16" s="3"/>
      <c r="AE16" s="3"/>
      <c r="AF16" s="3" t="s">
        <v>62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 s="19"/>
      <c r="D18" s="19"/>
      <c r="F18" t="s">
        <v>31</v>
      </c>
      <c r="G18" s="19"/>
      <c r="H18" s="19"/>
      <c r="J18" t="s">
        <v>31</v>
      </c>
      <c r="N18" t="s">
        <v>31</v>
      </c>
      <c r="S18" s="5"/>
      <c r="T18" t="s">
        <v>31</v>
      </c>
      <c r="U18" s="19"/>
      <c r="V18" s="19"/>
      <c r="X18" t="s">
        <v>31</v>
      </c>
      <c r="Y18" s="19"/>
      <c r="Z18" s="19"/>
      <c r="AB18" t="s">
        <v>31</v>
      </c>
      <c r="AF18" t="s">
        <v>31</v>
      </c>
    </row>
    <row r="19" spans="1:35">
      <c r="A19" s="5"/>
      <c r="B19" t="s">
        <v>32</v>
      </c>
      <c r="C19" s="19"/>
      <c r="D19" s="19"/>
      <c r="F19" t="s">
        <v>32</v>
      </c>
      <c r="G19" s="19"/>
      <c r="H19" s="19"/>
      <c r="J19" t="s">
        <v>32</v>
      </c>
      <c r="N19" t="s">
        <v>32</v>
      </c>
      <c r="S19" s="5"/>
      <c r="T19" t="s">
        <v>32</v>
      </c>
      <c r="U19" s="19"/>
      <c r="V19" s="19"/>
      <c r="X19" t="s">
        <v>32</v>
      </c>
      <c r="Y19" s="19"/>
      <c r="Z19" s="19"/>
      <c r="AB19" t="s">
        <v>32</v>
      </c>
      <c r="AF19" t="s">
        <v>32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59</v>
      </c>
      <c r="C23" s="3"/>
      <c r="D23" s="3"/>
      <c r="E23" s="3"/>
      <c r="F23" s="3" t="s">
        <v>60</v>
      </c>
      <c r="G23" s="3"/>
      <c r="H23" s="3"/>
      <c r="I23" s="3"/>
      <c r="J23" s="3" t="s">
        <v>61</v>
      </c>
      <c r="K23" s="3"/>
      <c r="L23" s="3"/>
      <c r="M23" s="3"/>
      <c r="N23" s="3" t="s">
        <v>62</v>
      </c>
      <c r="O23" s="3"/>
      <c r="P23" s="3"/>
      <c r="Q23" s="3"/>
      <c r="S23" s="6" t="s">
        <v>36</v>
      </c>
      <c r="T23" s="3" t="s">
        <v>59</v>
      </c>
      <c r="U23" s="3"/>
      <c r="V23" s="3"/>
      <c r="W23" s="3"/>
      <c r="X23" s="3" t="s">
        <v>60</v>
      </c>
      <c r="Y23" s="3"/>
      <c r="Z23" s="3"/>
      <c r="AA23" s="3"/>
      <c r="AB23" s="3" t="s">
        <v>61</v>
      </c>
      <c r="AC23" s="3"/>
      <c r="AD23" s="3"/>
      <c r="AE23" s="3"/>
      <c r="AF23" s="3" t="s">
        <v>62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0.0396</v>
      </c>
      <c r="C25" s="7"/>
      <c r="D25" s="7"/>
      <c r="E25">
        <v>9.530316</v>
      </c>
      <c r="F25">
        <v>0.0408</v>
      </c>
      <c r="G25" s="7"/>
      <c r="H25" s="7"/>
      <c r="I25">
        <v>9.556286</v>
      </c>
      <c r="J25">
        <v>0.042</v>
      </c>
      <c r="K25" s="7"/>
      <c r="L25" s="7"/>
      <c r="M25" s="16">
        <v>9.558163</v>
      </c>
      <c r="N25" s="7">
        <v>0.0431</v>
      </c>
      <c r="O25" s="7"/>
      <c r="P25" s="7"/>
      <c r="Q25">
        <v>9.760935</v>
      </c>
      <c r="S25" s="6"/>
      <c r="T25" s="7">
        <v>0.0345</v>
      </c>
      <c r="U25" s="7"/>
      <c r="V25" s="7"/>
      <c r="W25">
        <v>9.585348</v>
      </c>
      <c r="X25" s="7">
        <v>0.0353</v>
      </c>
      <c r="Y25" s="7"/>
      <c r="Z25" s="7"/>
      <c r="AA25">
        <v>9.761432</v>
      </c>
      <c r="AB25" s="7">
        <v>0.0362</v>
      </c>
      <c r="AC25" s="7"/>
      <c r="AD25" s="7"/>
      <c r="AE25">
        <v>9.724763</v>
      </c>
      <c r="AF25" s="7">
        <v>0.0371</v>
      </c>
      <c r="AG25" s="7"/>
      <c r="AH25" s="7"/>
      <c r="AI25">
        <v>9.575752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59</v>
      </c>
      <c r="C30" s="3"/>
      <c r="D30" s="3"/>
      <c r="E30" s="3"/>
      <c r="F30" s="3" t="s">
        <v>60</v>
      </c>
      <c r="G30" s="3"/>
      <c r="H30" s="3"/>
      <c r="I30" s="3"/>
      <c r="J30" s="3" t="s">
        <v>61</v>
      </c>
      <c r="K30" s="3"/>
      <c r="L30" s="3"/>
      <c r="M30" s="3"/>
      <c r="N30" s="3" t="s">
        <v>62</v>
      </c>
      <c r="O30" s="3"/>
      <c r="P30" s="3"/>
      <c r="Q30" s="3"/>
      <c r="S30" s="4" t="s">
        <v>23</v>
      </c>
      <c r="T30" s="3" t="s">
        <v>59</v>
      </c>
      <c r="U30" s="3"/>
      <c r="V30" s="3"/>
      <c r="W30" s="3"/>
      <c r="X30" s="3" t="s">
        <v>60</v>
      </c>
      <c r="Y30" s="3"/>
      <c r="Z30" s="3"/>
      <c r="AA30" s="3"/>
      <c r="AB30" s="3" t="s">
        <v>61</v>
      </c>
      <c r="AC30" s="3"/>
      <c r="AD30" s="3"/>
      <c r="AE30" s="3"/>
      <c r="AF30" s="3" t="s">
        <v>62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 s="19"/>
      <c r="D32" s="19"/>
      <c r="F32" t="s">
        <v>31</v>
      </c>
      <c r="G32" s="19"/>
      <c r="H32" s="19"/>
      <c r="J32" t="s">
        <v>31</v>
      </c>
      <c r="N32" t="s">
        <v>31</v>
      </c>
      <c r="S32" s="4"/>
      <c r="T32" t="s">
        <v>31</v>
      </c>
      <c r="U32" s="19"/>
      <c r="V32" s="19"/>
      <c r="X32" t="s">
        <v>31</v>
      </c>
      <c r="Y32" s="19"/>
      <c r="Z32" s="19"/>
      <c r="AB32" t="s">
        <v>31</v>
      </c>
      <c r="AF32" t="s">
        <v>31</v>
      </c>
    </row>
    <row r="33" spans="1:35">
      <c r="A33" s="4"/>
      <c r="B33" t="s">
        <v>32</v>
      </c>
      <c r="C33" s="19"/>
      <c r="D33" s="19"/>
      <c r="F33" t="s">
        <v>32</v>
      </c>
      <c r="G33" s="19"/>
      <c r="H33" s="19"/>
      <c r="J33" t="s">
        <v>32</v>
      </c>
      <c r="N33" t="s">
        <v>32</v>
      </c>
      <c r="S33" s="4"/>
      <c r="T33" t="s">
        <v>32</v>
      </c>
      <c r="U33" s="19"/>
      <c r="V33" s="19"/>
      <c r="X33" t="s">
        <v>32</v>
      </c>
      <c r="Y33" s="19"/>
      <c r="Z33" s="19"/>
      <c r="AB33" t="s">
        <v>32</v>
      </c>
      <c r="AF33" t="s">
        <v>32</v>
      </c>
    </row>
    <row r="34" spans="1:35">
      <c r="A34" s="4"/>
      <c r="B34" t="s">
        <v>33</v>
      </c>
      <c r="C34">
        <v>0.017</v>
      </c>
      <c r="D34">
        <v>0.0314</v>
      </c>
      <c r="E34">
        <v>22.929002</v>
      </c>
      <c r="F34" t="s">
        <v>33</v>
      </c>
      <c r="G34">
        <v>0.0175</v>
      </c>
      <c r="H34">
        <v>0.0322</v>
      </c>
      <c r="I34">
        <v>23.226016</v>
      </c>
      <c r="J34" t="s">
        <v>33</v>
      </c>
      <c r="K34" s="16">
        <v>0.0179</v>
      </c>
      <c r="L34" s="18">
        <v>0.0331</v>
      </c>
      <c r="M34">
        <v>23.105463</v>
      </c>
      <c r="N34" t="s">
        <v>33</v>
      </c>
      <c r="O34">
        <v>0.0183</v>
      </c>
      <c r="P34">
        <v>0.0339</v>
      </c>
      <c r="Q34">
        <v>22.895534</v>
      </c>
      <c r="S34" s="4"/>
      <c r="T34" t="s">
        <v>33</v>
      </c>
      <c r="U34">
        <v>0.0085</v>
      </c>
      <c r="V34">
        <v>0.0253</v>
      </c>
      <c r="W34">
        <v>17.009258</v>
      </c>
      <c r="X34" t="s">
        <v>33</v>
      </c>
      <c r="Y34">
        <v>0.0088</v>
      </c>
      <c r="Z34">
        <v>0.026</v>
      </c>
      <c r="AA34">
        <v>17.146704</v>
      </c>
      <c r="AB34" t="s">
        <v>33</v>
      </c>
      <c r="AC34">
        <v>0.009</v>
      </c>
      <c r="AD34">
        <v>0.0267</v>
      </c>
      <c r="AE34">
        <v>17.038477</v>
      </c>
      <c r="AF34" t="s">
        <v>33</v>
      </c>
      <c r="AG34">
        <v>0.0093</v>
      </c>
      <c r="AH34" s="1">
        <v>0.0274</v>
      </c>
      <c r="AI34">
        <v>19.440121</v>
      </c>
    </row>
    <row r="37" spans="1:35">
      <c r="A37" s="5" t="s">
        <v>35</v>
      </c>
      <c r="B37" s="3" t="s">
        <v>59</v>
      </c>
      <c r="C37" s="3"/>
      <c r="D37" s="3"/>
      <c r="E37" s="3"/>
      <c r="F37" s="3" t="s">
        <v>60</v>
      </c>
      <c r="G37" s="3"/>
      <c r="H37" s="3"/>
      <c r="I37" s="3"/>
      <c r="J37" s="3" t="s">
        <v>61</v>
      </c>
      <c r="K37" s="3"/>
      <c r="L37" s="3"/>
      <c r="M37" s="3"/>
      <c r="N37" s="3" t="s">
        <v>62</v>
      </c>
      <c r="O37" s="3"/>
      <c r="P37" s="3"/>
      <c r="Q37" s="3"/>
      <c r="S37" s="5" t="s">
        <v>35</v>
      </c>
      <c r="T37" s="3" t="s">
        <v>59</v>
      </c>
      <c r="U37" s="3"/>
      <c r="V37" s="3"/>
      <c r="W37" s="3"/>
      <c r="X37" s="3" t="s">
        <v>60</v>
      </c>
      <c r="Y37" s="3"/>
      <c r="Z37" s="3"/>
      <c r="AA37" s="3"/>
      <c r="AB37" s="3" t="s">
        <v>61</v>
      </c>
      <c r="AC37" s="3"/>
      <c r="AD37" s="3"/>
      <c r="AE37" s="3"/>
      <c r="AF37" s="3" t="s">
        <v>62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 s="19"/>
      <c r="D39" s="19"/>
      <c r="F39" t="s">
        <v>31</v>
      </c>
      <c r="G39" s="19"/>
      <c r="H39" s="19"/>
      <c r="J39" t="s">
        <v>31</v>
      </c>
      <c r="N39" t="s">
        <v>31</v>
      </c>
      <c r="S39" s="5"/>
      <c r="T39" t="s">
        <v>31</v>
      </c>
      <c r="U39" s="19"/>
      <c r="V39" s="19"/>
      <c r="X39" t="s">
        <v>31</v>
      </c>
      <c r="Y39" s="19"/>
      <c r="Z39" s="19"/>
      <c r="AB39" t="s">
        <v>31</v>
      </c>
      <c r="AF39" t="s">
        <v>31</v>
      </c>
    </row>
    <row r="40" spans="1:35">
      <c r="A40" s="5"/>
      <c r="B40" t="s">
        <v>32</v>
      </c>
      <c r="C40" s="19"/>
      <c r="D40" s="19"/>
      <c r="F40" t="s">
        <v>32</v>
      </c>
      <c r="G40" s="19"/>
      <c r="H40" s="19"/>
      <c r="J40" t="s">
        <v>32</v>
      </c>
      <c r="N40" t="s">
        <v>32</v>
      </c>
      <c r="S40" s="5"/>
      <c r="T40" t="s">
        <v>32</v>
      </c>
      <c r="U40" s="19"/>
      <c r="V40" s="19"/>
      <c r="X40" t="s">
        <v>32</v>
      </c>
      <c r="Y40" s="19"/>
      <c r="Z40" s="19"/>
      <c r="AB40" t="s">
        <v>32</v>
      </c>
      <c r="AF40" t="s">
        <v>32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59</v>
      </c>
      <c r="C44" s="3"/>
      <c r="D44" s="3"/>
      <c r="E44" s="3"/>
      <c r="F44" s="3" t="s">
        <v>60</v>
      </c>
      <c r="G44" s="3"/>
      <c r="H44" s="3"/>
      <c r="I44" s="3"/>
      <c r="J44" s="3" t="s">
        <v>61</v>
      </c>
      <c r="K44" s="3"/>
      <c r="L44" s="3"/>
      <c r="M44" s="3"/>
      <c r="N44" s="3" t="s">
        <v>62</v>
      </c>
      <c r="O44" s="3"/>
      <c r="P44" s="3"/>
      <c r="Q44" s="3"/>
      <c r="S44" s="6" t="s">
        <v>36</v>
      </c>
      <c r="T44" s="3" t="s">
        <v>59</v>
      </c>
      <c r="U44" s="3"/>
      <c r="V44" s="3"/>
      <c r="W44" s="3"/>
      <c r="X44" s="3" t="s">
        <v>60</v>
      </c>
      <c r="Y44" s="3"/>
      <c r="Z44" s="3"/>
      <c r="AA44" s="3"/>
      <c r="AB44" s="3" t="s">
        <v>61</v>
      </c>
      <c r="AC44" s="3"/>
      <c r="AD44" s="3"/>
      <c r="AE44" s="3"/>
      <c r="AF44" s="3" t="s">
        <v>62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0.0263</v>
      </c>
      <c r="C46" s="7"/>
      <c r="D46" s="7"/>
      <c r="E46">
        <v>9.595492</v>
      </c>
      <c r="F46" s="7">
        <v>0.0271</v>
      </c>
      <c r="G46" s="7"/>
      <c r="H46" s="7"/>
      <c r="I46">
        <v>9.68397</v>
      </c>
      <c r="J46" s="7">
        <v>0.0278</v>
      </c>
      <c r="K46" s="7"/>
      <c r="L46" s="7"/>
      <c r="M46">
        <v>9.566284</v>
      </c>
      <c r="N46" s="7">
        <v>0.0284</v>
      </c>
      <c r="O46" s="7"/>
      <c r="P46" s="7"/>
      <c r="Q46">
        <v>9.559832</v>
      </c>
      <c r="S46" s="6"/>
      <c r="T46" s="7">
        <v>0.017</v>
      </c>
      <c r="U46" s="7"/>
      <c r="V46" s="7"/>
      <c r="W46">
        <v>9.323299</v>
      </c>
      <c r="X46" s="7">
        <v>0.0174</v>
      </c>
      <c r="Y46" s="7"/>
      <c r="Z46" s="7"/>
      <c r="AA46">
        <v>9.204727</v>
      </c>
      <c r="AB46" s="7">
        <v>0.0179</v>
      </c>
      <c r="AC46" s="7"/>
      <c r="AD46" s="7"/>
      <c r="AE46">
        <v>8.829497</v>
      </c>
      <c r="AF46" s="7">
        <v>0.0184</v>
      </c>
      <c r="AG46" s="7"/>
      <c r="AH46" s="7"/>
      <c r="AI46">
        <v>9.633419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59</v>
      </c>
      <c r="C50" s="3"/>
      <c r="D50" s="3"/>
      <c r="E50" s="3"/>
      <c r="F50" s="3" t="s">
        <v>60</v>
      </c>
      <c r="G50" s="3"/>
      <c r="H50" s="3"/>
      <c r="I50" s="3"/>
      <c r="J50" s="3" t="s">
        <v>61</v>
      </c>
      <c r="K50" s="3"/>
      <c r="L50" s="3"/>
      <c r="M50" s="3"/>
      <c r="N50" s="3" t="s">
        <v>62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 s="19"/>
      <c r="D52" s="19"/>
      <c r="F52" t="s">
        <v>31</v>
      </c>
      <c r="G52" s="19"/>
      <c r="H52" s="19"/>
      <c r="J52" t="s">
        <v>31</v>
      </c>
      <c r="N52" t="s">
        <v>31</v>
      </c>
    </row>
    <row r="53" spans="1:17">
      <c r="A53" s="4"/>
      <c r="B53" t="s">
        <v>32</v>
      </c>
      <c r="C53" s="19"/>
      <c r="D53" s="19"/>
      <c r="F53" t="s">
        <v>32</v>
      </c>
      <c r="G53" s="19"/>
      <c r="H53" s="19"/>
      <c r="J53" t="s">
        <v>32</v>
      </c>
      <c r="N53" t="s">
        <v>32</v>
      </c>
    </row>
    <row r="54" spans="1:17">
      <c r="A54" s="4"/>
      <c r="B54" t="s">
        <v>33</v>
      </c>
      <c r="C54">
        <v>0.0038</v>
      </c>
      <c r="D54">
        <v>0.0152</v>
      </c>
      <c r="E54">
        <v>16.412321</v>
      </c>
      <c r="F54" t="s">
        <v>33</v>
      </c>
      <c r="G54">
        <v>0.0039</v>
      </c>
      <c r="H54">
        <v>0.0157</v>
      </c>
      <c r="I54">
        <v>16.528673</v>
      </c>
      <c r="J54" t="s">
        <v>33</v>
      </c>
      <c r="K54">
        <v>0.004</v>
      </c>
      <c r="L54">
        <v>0.0161</v>
      </c>
      <c r="M54">
        <v>16.484281</v>
      </c>
      <c r="N54" t="s">
        <v>33</v>
      </c>
      <c r="O54">
        <v>0.0042</v>
      </c>
      <c r="P54">
        <v>0.0166</v>
      </c>
      <c r="Q54">
        <v>16.515168</v>
      </c>
    </row>
    <row r="57" spans="1:17">
      <c r="A57" s="5" t="s">
        <v>35</v>
      </c>
      <c r="B57" s="3" t="s">
        <v>59</v>
      </c>
      <c r="C57" s="3"/>
      <c r="D57" s="3"/>
      <c r="E57" s="3"/>
      <c r="F57" s="3" t="s">
        <v>60</v>
      </c>
      <c r="G57" s="3"/>
      <c r="H57" s="3"/>
      <c r="I57" s="3"/>
      <c r="J57" s="3" t="s">
        <v>61</v>
      </c>
      <c r="K57" s="3"/>
      <c r="L57" s="3"/>
      <c r="M57" s="3"/>
      <c r="N57" s="3" t="s">
        <v>62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 s="19"/>
      <c r="D59" s="19"/>
      <c r="F59" t="s">
        <v>31</v>
      </c>
      <c r="G59" s="19"/>
      <c r="H59" s="19"/>
      <c r="J59" t="s">
        <v>31</v>
      </c>
      <c r="N59" t="s">
        <v>31</v>
      </c>
    </row>
    <row r="60" spans="1:17">
      <c r="A60" s="5"/>
      <c r="B60" t="s">
        <v>32</v>
      </c>
      <c r="C60" s="19"/>
      <c r="D60" s="19"/>
      <c r="F60" t="s">
        <v>32</v>
      </c>
      <c r="G60" s="19"/>
      <c r="H60" s="19"/>
      <c r="J60" t="s">
        <v>32</v>
      </c>
      <c r="N60" t="s">
        <v>32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59</v>
      </c>
      <c r="C64" s="3"/>
      <c r="D64" s="3"/>
      <c r="E64" s="3"/>
      <c r="F64" s="3" t="s">
        <v>60</v>
      </c>
      <c r="G64" s="3"/>
      <c r="H64" s="3"/>
      <c r="I64" s="3"/>
      <c r="J64" s="3" t="s">
        <v>61</v>
      </c>
      <c r="K64" s="3"/>
      <c r="L64" s="3"/>
      <c r="M64" s="3"/>
      <c r="N64" s="3" t="s">
        <v>62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0.0073</v>
      </c>
      <c r="C66" s="7"/>
      <c r="D66" s="7"/>
      <c r="E66">
        <v>9.69298</v>
      </c>
      <c r="F66" s="7">
        <v>0.0076</v>
      </c>
      <c r="G66" s="7"/>
      <c r="H66" s="7"/>
      <c r="I66">
        <v>9.49708</v>
      </c>
      <c r="J66" s="7">
        <v>0.0079</v>
      </c>
      <c r="K66" s="7"/>
      <c r="L66" s="7"/>
      <c r="M66">
        <v>9.688487</v>
      </c>
      <c r="N66" s="7">
        <v>0.0081</v>
      </c>
      <c r="O66" s="7"/>
      <c r="P66" s="7"/>
      <c r="Q66">
        <v>9.545436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L73">
        <f>0.05*F25+(1-0.05)*B25</f>
        <v>0.03966</v>
      </c>
      <c r="M73">
        <f>I25+E25</f>
        <v>19.086602</v>
      </c>
      <c r="P73" s="12" t="s">
        <v>46</v>
      </c>
      <c r="Q73" t="s">
        <v>45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  <c r="X73">
        <f>0.1*F25+(1-0.1)*B25</f>
        <v>0.03972</v>
      </c>
    </row>
    <row r="74" spans="1:27">
      <c r="C74" s="4"/>
      <c r="D74" s="12"/>
      <c r="E74" t="s">
        <v>47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2"/>
      <c r="Q74" t="s">
        <v>47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>
      <c r="C75" s="4"/>
      <c r="D75" s="12"/>
      <c r="E75" t="s">
        <v>48</v>
      </c>
      <c r="F75">
        <f t="shared" si="0"/>
        <v>0.039655</v>
      </c>
      <c r="G75">
        <f t="shared" si="1"/>
        <v>0.039755</v>
      </c>
      <c r="H75">
        <f t="shared" si="2"/>
        <v>51.31713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0.03971</v>
      </c>
      <c r="S75">
        <f t="shared" si="7"/>
        <v>0.03981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L79">
        <f>0.2*F25+(1-0.2)*B25</f>
        <v>0.03984</v>
      </c>
      <c r="P79" s="12" t="s">
        <v>50</v>
      </c>
      <c r="Q79" t="s">
        <v>45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  <c r="X79">
        <f>0.3*F25+(1-0.3)*B25</f>
        <v>0.03996</v>
      </c>
    </row>
    <row r="80" spans="1:27">
      <c r="C80" s="4"/>
      <c r="D80" s="12"/>
      <c r="E80" t="s">
        <v>47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2"/>
      <c r="Q80" t="s">
        <v>47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>
      <c r="C81" s="4"/>
      <c r="D81" s="12"/>
      <c r="E81" t="s">
        <v>48</v>
      </c>
      <c r="F81">
        <f t="shared" si="10"/>
        <v>0.03982</v>
      </c>
      <c r="G81">
        <f t="shared" si="11"/>
        <v>0.03992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0.03993</v>
      </c>
      <c r="S81">
        <f t="shared" si="15"/>
        <v>0.04003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L86">
        <f>(0.05*(1-0.05)+0.05*(1-0.05))*F25+0.05*0.05*J25+(1-0.05*(1-0.05)-0.05*(1-0.05)-0.05*0.05)*B25</f>
        <v>0.03972</v>
      </c>
      <c r="M86">
        <f>M25+I25+E25</f>
        <v>28.644765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  <c r="X86">
        <f>(0.1*0.9+0.1*0.9)*F25+0.1*0.1*J25+(1-0.1*0.9-0.1*0.9-0.1*0.1)*B25</f>
        <v>0.03984</v>
      </c>
    </row>
    <row r="87" spans="2:25">
      <c r="B87" s="4"/>
      <c r="C87" s="13"/>
      <c r="D87" s="12"/>
      <c r="E87" t="s">
        <v>47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3"/>
      <c r="P87" s="12"/>
      <c r="Q87" t="s">
        <v>47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>
      <c r="B88" s="4"/>
      <c r="C88" s="13"/>
      <c r="D88" s="12"/>
      <c r="E88" t="s">
        <v>48</v>
      </c>
      <c r="F88">
        <f t="shared" si="18"/>
        <v>0.03971</v>
      </c>
      <c r="G88">
        <f t="shared" si="19"/>
        <v>0.03981</v>
      </c>
      <c r="H88">
        <f t="shared" si="20"/>
        <v>77.24955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0.03982</v>
      </c>
      <c r="S88">
        <f t="shared" si="25"/>
        <v>0.03992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L92">
        <f>(0.2*0.8+0.2*0.8)*F25+0.2*0.2*J25+(1-0.2*0.8-0.2*0.8-0.2*0.2)*B25</f>
        <v>0.04008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  <c r="X92">
        <f>(0.3*0.7+0.3*0.7)*F25+0.3*0.3*J25+(1-0.3*0.7-0.3*0.7-0.3*0.3)*B25</f>
        <v>0.04032</v>
      </c>
    </row>
    <row r="93" spans="2:25">
      <c r="B93" s="4"/>
      <c r="C93" s="13"/>
      <c r="D93" s="12"/>
      <c r="E93" t="s">
        <v>47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3"/>
      <c r="P93" s="12"/>
      <c r="Q93" t="s">
        <v>47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>
      <c r="B94" s="4"/>
      <c r="C94" s="13"/>
      <c r="D94" s="12"/>
      <c r="E94" t="s">
        <v>48</v>
      </c>
      <c r="F94">
        <f t="shared" si="28"/>
        <v>0.04004</v>
      </c>
      <c r="G94">
        <f t="shared" si="29"/>
        <v>0.04014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0.04026</v>
      </c>
      <c r="S94">
        <f t="shared" si="33"/>
        <v>0.04036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L99">
        <f>3*0.05*(1-0.05)*(1-0.05)*F25+3*0.05*0.05*(1-0.05)*J25+0.05*0.05*0.05*N25+(1-3*0.05*(1-0.05)*(1-0.05)-3*0.05*0.05*(1-0.05)-0.05*0.05*0.05)*B25</f>
        <v>0.0397799875</v>
      </c>
      <c r="M99">
        <f>Q25+M25+I25+E25</f>
        <v>38.4057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  <c r="X99">
        <f>3*0.1*(1-0.1)*(1-0.1)*F25+3*0.1*0.1*(1-0.1)*J25+0.1*0.1*0.1*N25+(1-3*0.1*(1-0.1)*(1-0.1)-3*0.1*0.1*(1-0.1)-0.1*0.1*0.1)*B25</f>
        <v>0.0399599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4"/>
      <c r="O100" s="13"/>
      <c r="P100" s="12"/>
      <c r="Q100" t="s">
        <v>47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0.0397649875</v>
      </c>
      <c r="G101">
        <f t="shared" si="37"/>
        <v>0.039865</v>
      </c>
      <c r="H101">
        <f t="shared" si="38"/>
        <v>101.467913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0.0399299</v>
      </c>
      <c r="S101">
        <f t="shared" si="43"/>
        <v>0.04003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L105">
        <f>3*0.2*(1-0.2)*(1-0.2)*F25+3*0.2*0.2*(1-0.2)*J25+0.2*0.2*0.2*N25+(1-3*0.2*(1-0.2)*(1-0.2)-3*0.2*0.2*(1-0.2)-0.2*0.2*0.2)*B25</f>
        <v>0.0403192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  <c r="X105">
        <f>3*0.3*(1-0.3)*(1-0.3)*F25+3*0.3*0.3*(1-0.3)*J25+0.3*0.3*0.3*N25+(1-3*0.3*(1-0.3)*(1-0.3)-3*0.3*0.3*(1-0.3)-0.3*0.3*0.3)*B25</f>
        <v>0.0406773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4"/>
      <c r="O106" s="13"/>
      <c r="P106" s="12"/>
      <c r="Q106" t="s">
        <v>47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0.0402592</v>
      </c>
      <c r="G107">
        <f t="shared" si="47"/>
        <v>0.04036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0.0405873</v>
      </c>
      <c r="S107">
        <f t="shared" si="51"/>
        <v>0.04069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L112">
        <f>0.05*X25+(1-0.05)*T25</f>
        <v>0.03454</v>
      </c>
      <c r="M112">
        <f>AA25+W25</f>
        <v>19.34678</v>
      </c>
      <c r="P112" s="12" t="s">
        <v>46</v>
      </c>
      <c r="Q112" t="s">
        <v>45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  <c r="X112">
        <f>0.1*X25+(1-0.1)*T25</f>
        <v>0.03458</v>
      </c>
    </row>
    <row r="113" spans="2:25">
      <c r="C113" s="4"/>
      <c r="D113" s="12"/>
      <c r="E113" t="s">
        <v>47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2"/>
      <c r="Q113" t="s">
        <v>47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>
      <c r="C114" s="4"/>
      <c r="D114" s="12"/>
      <c r="E114" t="s">
        <v>48</v>
      </c>
      <c r="F114">
        <f t="shared" si="54"/>
        <v>0.03144</v>
      </c>
      <c r="G114">
        <f t="shared" si="55"/>
        <v>0.03585</v>
      </c>
      <c r="H114">
        <f t="shared" si="56"/>
        <v>49.095502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0.03148</v>
      </c>
      <c r="S114">
        <f t="shared" si="61"/>
        <v>0.0359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L118">
        <f>0.2*X25+(1-0.2)*T25</f>
        <v>0.03466</v>
      </c>
      <c r="P118" s="12" t="s">
        <v>50</v>
      </c>
      <c r="Q118" t="s">
        <v>45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  <c r="X118">
        <f>0.3*X25+(1-0.3)*T25</f>
        <v>0.03474</v>
      </c>
    </row>
    <row r="119" spans="2:25">
      <c r="C119" s="4"/>
      <c r="D119" s="12"/>
      <c r="E119" t="s">
        <v>47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2"/>
      <c r="Q119" t="s">
        <v>47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>
      <c r="C120" s="4"/>
      <c r="D120" s="12"/>
      <c r="E120" t="s">
        <v>48</v>
      </c>
      <c r="F120">
        <f t="shared" si="64"/>
        <v>0.03156</v>
      </c>
      <c r="G120">
        <f t="shared" si="65"/>
        <v>0.036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0.03164</v>
      </c>
      <c r="S120">
        <f t="shared" si="69"/>
        <v>0.0361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L125">
        <f>(0.05*(1-0.05)+0.05*(1-0.05))*X25+0.05*0.05*AB25+(1-0.05*(1-0.05)-0.05*(1-0.05)-0.05*0.05)*T25</f>
        <v>0.03458025</v>
      </c>
      <c r="M125">
        <f>AE25+AA25+W25</f>
        <v>29.071543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  <c r="X125">
        <f>(0.1*0.9+0.1*0.9)*X25+0.1*0.1*AB25+(1-0.1*0.9-0.1*0.9-0.1*0.1)*T25</f>
        <v>0.034661</v>
      </c>
    </row>
    <row r="126" spans="2:25">
      <c r="B126" s="4"/>
      <c r="C126" s="13"/>
      <c r="D126" s="12"/>
      <c r="E126" t="s">
        <v>47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3"/>
      <c r="P126" s="12"/>
      <c r="Q126" t="s">
        <v>47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>
      <c r="B127" s="4"/>
      <c r="C127" s="13"/>
      <c r="D127" s="12"/>
      <c r="E127" t="s">
        <v>48</v>
      </c>
      <c r="F127">
        <f t="shared" si="72"/>
        <v>0.03147975</v>
      </c>
      <c r="G127">
        <f t="shared" si="73"/>
        <v>0.03589975</v>
      </c>
      <c r="H127">
        <f t="shared" si="74"/>
        <v>73.697937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0.031559</v>
      </c>
      <c r="S127">
        <f t="shared" si="79"/>
        <v>0.035999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L131">
        <f>(0.2*0.8+0.2*0.8)*X25+0.2*0.2*AB25+(1-0.2*0.8-0.2*0.8-0.2*0.2)*T25</f>
        <v>0.034824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>
        <f>(0.3*0.7+0.3*0.7)*X25+0.3*0.3*AB25+(1-0.3*0.7-0.3*0.7-0.3*0.3)*T25</f>
        <v>0.034989</v>
      </c>
    </row>
    <row r="132" spans="1:25">
      <c r="B132" s="4"/>
      <c r="C132" s="13"/>
      <c r="D132" s="12"/>
      <c r="E132" t="s">
        <v>47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3"/>
      <c r="P132" s="12"/>
      <c r="Q132" t="s">
        <v>47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>
      <c r="B133" s="4"/>
      <c r="C133" s="13"/>
      <c r="D133" s="12"/>
      <c r="E133" t="s">
        <v>48</v>
      </c>
      <c r="F133">
        <f t="shared" si="82"/>
        <v>0.031716</v>
      </c>
      <c r="G133">
        <f t="shared" si="83"/>
        <v>0.036196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0.031871</v>
      </c>
      <c r="S133">
        <f t="shared" si="87"/>
        <v>0.036391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L138">
        <f>3*0.05*(1-0.05)*(1-0.05)*X25+3*0.05*0.05*(1-0.05)*AB25+0.05*0.05*0.05*AF25+(1-3*0.05*(1-0.05)*(1-0.05)-3*0.05*0.05*(1-0.05)-0.05*0.05*0.05)*T25</f>
        <v>0.0346207375</v>
      </c>
      <c r="M138">
        <f>AI25+AE25+AA25+W25</f>
        <v>38.647295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  <c r="X138">
        <f>3*0.1*(1-0.1)*(1-0.1)*X25+3*0.1*0.1*(1-0.1)*AB25+0.1*0.1*0.1*AF25+(1-3*0.1*(1-0.1)*(1-0.1)-3*0.1*0.1*(1-0.1)-0.1*0.1*0.1)*T25</f>
        <v>0.0347429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4"/>
      <c r="O139" s="13"/>
      <c r="P139" s="12"/>
      <c r="Q139" t="s">
        <v>47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0.031519275</v>
      </c>
      <c r="G140">
        <f t="shared" si="91"/>
        <v>0.035949275</v>
      </c>
      <c r="H140">
        <f t="shared" si="92"/>
        <v>98.487961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0.0316372</v>
      </c>
      <c r="S140">
        <f t="shared" si="97"/>
        <v>0.0360972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L144">
        <f>3*0.2*(1-0.2)*(1-0.2)*X25+3*0.2*0.2*(1-0.2)*AB25+0.2*0.2*0.2*AF25+(1-3*0.2*(1-0.2)*(1-0.2)-3*0.2*0.2*(1-0.2)-0.2*0.2*0.2)*T25</f>
        <v>0.0349912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  <c r="X144">
        <f>3*0.3*(1-0.3)*(1-0.3)*X25+3*0.3*0.3*(1-0.3)*AB25+0.3*0.3*0.3*AF25+(1-3*0.3*(1-0.3)*(1-0.3)-3*0.3*0.3*(1-0.3)-0.3*0.3*0.3)*T25</f>
        <v>0.0352443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4"/>
      <c r="O145" s="13"/>
      <c r="P145" s="12"/>
      <c r="Q145" t="s">
        <v>47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0.0318696</v>
      </c>
      <c r="G146">
        <f t="shared" si="101"/>
        <v>0.0363896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0.0320984</v>
      </c>
      <c r="S146">
        <f t="shared" si="105"/>
        <v>0.0366784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L151">
        <f>0.05*F46+(1-0.05)*B46</f>
        <v>0.02634</v>
      </c>
      <c r="M151">
        <f>I46+E46</f>
        <v>19.279462</v>
      </c>
      <c r="P151" s="12" t="s">
        <v>46</v>
      </c>
      <c r="Q151" t="s">
        <v>45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  <c r="X151">
        <f>0.1*F46+(1-0.1)*B46</f>
        <v>0.02638</v>
      </c>
    </row>
    <row r="152" spans="1:25">
      <c r="C152" s="4"/>
      <c r="D152" s="12"/>
      <c r="E152" t="s">
        <v>47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2"/>
      <c r="Q152" t="s">
        <v>47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>
      <c r="C153" s="4"/>
      <c r="D153" s="12"/>
      <c r="E153" t="s">
        <v>48</v>
      </c>
      <c r="F153">
        <f t="shared" si="108"/>
        <v>0.017025</v>
      </c>
      <c r="G153">
        <f t="shared" si="109"/>
        <v>0.03144</v>
      </c>
      <c r="H153">
        <f t="shared" si="110"/>
        <v>46.155018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0.01705</v>
      </c>
      <c r="S153">
        <f t="shared" si="115"/>
        <v>0.03148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L157">
        <f>0.2*F46+(1-0.2)*B46</f>
        <v>0.02646</v>
      </c>
      <c r="P157" s="12" t="s">
        <v>50</v>
      </c>
      <c r="Q157" t="s">
        <v>45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  <c r="X157">
        <f>0.3*F46+(1-0.3)*B46</f>
        <v>0.02654</v>
      </c>
    </row>
    <row r="158" spans="1:25">
      <c r="C158" s="4"/>
      <c r="D158" s="12"/>
      <c r="E158" t="s">
        <v>47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2"/>
      <c r="Q158" t="s">
        <v>47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>
      <c r="C159" s="4"/>
      <c r="D159" s="12"/>
      <c r="E159" t="s">
        <v>48</v>
      </c>
      <c r="F159">
        <f t="shared" si="118"/>
        <v>0.0171</v>
      </c>
      <c r="G159">
        <f t="shared" si="119"/>
        <v>0.03156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0.01715</v>
      </c>
      <c r="S159">
        <f t="shared" si="123"/>
        <v>0.03164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L164">
        <f>(0.05*(1-0.05)+0.05*(1-0.05))*F46+0.05*0.05*J46+(1-0.05*(1-0.05)-0.05*(1-0.05)-0.05*0.05)*B46</f>
        <v>0.02637975</v>
      </c>
      <c r="M164">
        <f>M46+I46+E46</f>
        <v>28.845746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  <c r="X164">
        <f>(0.1*0.9+0.1*0.9)*F46+0.1*0.1*J46+(1-0.1*0.9-0.1*0.9-0.1*0.1)*B46</f>
        <v>0.026459</v>
      </c>
    </row>
    <row r="165" spans="2:25">
      <c r="B165" s="4"/>
      <c r="C165" s="13"/>
      <c r="D165" s="12"/>
      <c r="E165" t="s">
        <v>47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3"/>
      <c r="P165" s="12"/>
      <c r="Q165" t="s">
        <v>47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>
      <c r="B166" s="4"/>
      <c r="C166" s="13"/>
      <c r="D166" s="12"/>
      <c r="E166" t="s">
        <v>48</v>
      </c>
      <c r="F166">
        <f t="shared" si="126"/>
        <v>0.01704975</v>
      </c>
      <c r="G166">
        <f t="shared" si="127"/>
        <v>0.03148025</v>
      </c>
      <c r="H166">
        <f t="shared" si="128"/>
        <v>69.260481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0.017099</v>
      </c>
      <c r="S166">
        <f t="shared" si="133"/>
        <v>0.031561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L170">
        <f>(0.2*0.8+0.2*0.8)*F46+0.2*0.2*J46+(1-0.2*0.8-0.2*0.8-0.2*0.2)*B46</f>
        <v>0.026616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  <c r="X170">
        <f>(0.3*0.7+0.3*0.7)*F46+0.3*0.3*J46+(1-0.3*0.7-0.3*0.7-0.3*0.3)*B46</f>
        <v>0.026771</v>
      </c>
    </row>
    <row r="171" spans="2:25">
      <c r="B171" s="4"/>
      <c r="C171" s="13"/>
      <c r="D171" s="12"/>
      <c r="E171" t="s">
        <v>47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3"/>
      <c r="P171" s="12"/>
      <c r="Q171" t="s">
        <v>47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>
      <c r="B172" s="4"/>
      <c r="C172" s="13"/>
      <c r="D172" s="12"/>
      <c r="E172" t="s">
        <v>48</v>
      </c>
      <c r="F172">
        <f t="shared" si="136"/>
        <v>0.017196</v>
      </c>
      <c r="G172">
        <f t="shared" si="137"/>
        <v>0.031724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0.017291</v>
      </c>
      <c r="S172">
        <f t="shared" si="141"/>
        <v>0.031889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L177">
        <f>3*0.05*(1-0.05)*(1-0.05)*F46+3*0.05*0.05*(1-0.05)*J46+0.05*0.05*0.05*N46+(1-3*0.05*(1-0.05)*(1-0.05)-3*0.05*0.05*(1-0.05)-0.05*0.05*0.05)*B46</f>
        <v>0.02641925</v>
      </c>
      <c r="M177">
        <f>Q46+M46+I46+E46</f>
        <v>38.405578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  <c r="X177">
        <f>3*0.1*(1-0.1)*(1-0.1)*F46+3*0.1*0.1*(1-0.1)*J46+0.1*0.1*0.1*N46+(1-3*0.1*(1-0.1)*(1-0.1)-3*0.1*0.1*(1-0.1)-0.1*0.1*0.1)*B46</f>
        <v>0.026537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4"/>
      <c r="O178" s="13"/>
      <c r="P178" s="12"/>
      <c r="Q178" t="s">
        <v>47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0.0170742625</v>
      </c>
      <c r="G179">
        <f t="shared" si="145"/>
        <v>0.031520725</v>
      </c>
      <c r="H179">
        <f t="shared" si="146"/>
        <v>92.156015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0.0171471</v>
      </c>
      <c r="S179">
        <f t="shared" si="151"/>
        <v>0.0316428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L183">
        <f>3*0.2*(1-0.2)*(1-0.2)*F46+3*0.2*0.2*(1-0.2)*J46+0.2*0.2*0.2*N46+(1-3*0.2*(1-0.2)*(1-0.2)-3*0.2*0.2*(1-0.2)-0.2*0.2*0.2)*B46</f>
        <v>0.026768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  <c r="X183">
        <f>3*0.3*(1-0.3)*(1-0.3)*F46+3*0.3*0.3*(1-0.3)*J46+0.3*0.3*0.3*N46+(1-3*0.3*(1-0.3)*(1-0.3)-3*0.3*0.3*(1-0.3)-0.3*0.3*0.3)*B46</f>
        <v>0.026993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4"/>
      <c r="O184" s="13"/>
      <c r="P184" s="12"/>
      <c r="Q184" t="s">
        <v>47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0.0172888</v>
      </c>
      <c r="G185">
        <f t="shared" si="155"/>
        <v>0.0318904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0.0174257</v>
      </c>
      <c r="S185">
        <f t="shared" si="159"/>
        <v>0.0321416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L190">
        <f>0.05*X46+(1-0.05)*T46</f>
        <v>0.01702</v>
      </c>
      <c r="M190">
        <f>AA46+W46</f>
        <v>18.528026</v>
      </c>
      <c r="P190" s="12" t="s">
        <v>46</v>
      </c>
      <c r="Q190" t="s">
        <v>45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  <c r="X190">
        <f>0.1*X46+(1-0.1)*T46</f>
        <v>0.01704</v>
      </c>
    </row>
    <row r="191" spans="1:25">
      <c r="C191" s="4"/>
      <c r="D191" s="12"/>
      <c r="E191" t="s">
        <v>47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2"/>
      <c r="Q191" t="s">
        <v>47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>
      <c r="C192" s="4"/>
      <c r="D192" s="12"/>
      <c r="E192" t="s">
        <v>48</v>
      </c>
      <c r="F192">
        <f t="shared" si="162"/>
        <v>0.008515</v>
      </c>
      <c r="G192">
        <f t="shared" si="163"/>
        <v>0.025335</v>
      </c>
      <c r="H192">
        <f t="shared" si="164"/>
        <v>34.155962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0.00853</v>
      </c>
      <c r="S192">
        <f t="shared" si="169"/>
        <v>0.02537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>
        <f>0.2*X46+(1-0.2)*T46</f>
        <v>0.01708</v>
      </c>
      <c r="P196" s="12" t="s">
        <v>50</v>
      </c>
      <c r="Q196" t="s">
        <v>45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  <c r="X196">
        <f>0.3*X46+(1-0.3)*T46</f>
        <v>0.01712</v>
      </c>
    </row>
    <row r="197" spans="2:25">
      <c r="C197" s="4"/>
      <c r="D197" s="12"/>
      <c r="E197" t="s">
        <v>47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2"/>
      <c r="Q197" t="s">
        <v>47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>
      <c r="C198" s="4"/>
      <c r="D198" s="12"/>
      <c r="E198" t="s">
        <v>48</v>
      </c>
      <c r="F198">
        <f t="shared" si="172"/>
        <v>0.00856</v>
      </c>
      <c r="G198">
        <f t="shared" si="173"/>
        <v>0.02544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0.00859</v>
      </c>
      <c r="S198">
        <f t="shared" si="177"/>
        <v>0.02551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L203">
        <f>(0.05*(1-0.05)+0.05*(1-0.05))*X46+0.05*0.05*AB46+(1-0.05*(1-0.05)-0.05*(1-0.05)-0.05*0.05)*T46</f>
        <v>0.01704025</v>
      </c>
      <c r="M203">
        <f>AE46+AA46+W46</f>
        <v>27.357523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  <c r="X203">
        <f>(0.1*0.9+0.1*0.9)*X46+0.1*0.1*AB46+(1-0.1*0.9-0.1*0.9-0.1*0.1)*T46</f>
        <v>0.017081</v>
      </c>
    </row>
    <row r="204" spans="2:25">
      <c r="B204" s="4"/>
      <c r="C204" s="13"/>
      <c r="D204" s="12"/>
      <c r="E204" t="s">
        <v>47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3"/>
      <c r="P204" s="12"/>
      <c r="Q204" t="s">
        <v>47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>
      <c r="B205" s="4"/>
      <c r="C205" s="13"/>
      <c r="D205" s="12"/>
      <c r="E205" t="s">
        <v>48</v>
      </c>
      <c r="F205">
        <f t="shared" si="180"/>
        <v>0.00852975</v>
      </c>
      <c r="G205">
        <f t="shared" si="181"/>
        <v>0.02537</v>
      </c>
      <c r="H205">
        <f t="shared" si="182"/>
        <v>51.194439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0.008559</v>
      </c>
      <c r="S205">
        <f t="shared" si="187"/>
        <v>0.02544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L209">
        <f>(0.2*0.8+0.2*0.8)*X46+0.2*0.2*AB46+(1-0.2*0.8-0.2*0.8-0.2*0.2)*T46</f>
        <v>0.017164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  <c r="X209">
        <f>(0.3*0.7+0.3*0.7)*X46+0.3*0.3*AB46+(1-0.3*0.7-0.3*0.7-0.3*0.3)*T46</f>
        <v>0.017249</v>
      </c>
    </row>
    <row r="210" spans="1:25">
      <c r="B210" s="4"/>
      <c r="C210" s="13"/>
      <c r="D210" s="12"/>
      <c r="E210" t="s">
        <v>47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3"/>
      <c r="P210" s="12"/>
      <c r="Q210" t="s">
        <v>47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>
      <c r="B211" s="4"/>
      <c r="C211" s="13"/>
      <c r="D211" s="12"/>
      <c r="E211" t="s">
        <v>48</v>
      </c>
      <c r="F211">
        <f t="shared" si="190"/>
        <v>0.008616</v>
      </c>
      <c r="G211">
        <f t="shared" si="191"/>
        <v>0.02558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0.008671</v>
      </c>
      <c r="S211">
        <f t="shared" si="195"/>
        <v>0.02572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L216">
        <f>3*0.05*(1-0.05)*(1-0.05)*X46+3*0.05*0.05*(1-0.05)*AB46+0.05*0.05*0.05*AF46+(1-3*0.05*(1-0.05)*(1-0.05)-3*0.05*0.05*(1-0.05)-0.05*0.05*0.05)*T46</f>
        <v>0.0170607375</v>
      </c>
      <c r="M216">
        <f>AI46+AE46+AA46+W46</f>
        <v>36.990942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  <c r="X216">
        <f>3*0.1*(1-0.1)*(1-0.1)*X46+3*0.1*0.1*(1-0.1)*AB46+0.1*0.1*0.1*AF46+(1-3*0.1*(1-0.1)*(1-0.1)-3*0.1*0.1*(1-0.1)-0.1*0.1*0.1)*T46</f>
        <v>0.0171229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4"/>
      <c r="O217" s="13"/>
      <c r="P217" s="12"/>
      <c r="Q217" t="s">
        <v>47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0.008544275</v>
      </c>
      <c r="G218">
        <f t="shared" si="199"/>
        <v>0.025405</v>
      </c>
      <c r="H218">
        <f t="shared" si="200"/>
        <v>70.63456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0.0085872</v>
      </c>
      <c r="S218">
        <f t="shared" si="205"/>
        <v>0.02551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L222">
        <f>3*0.2*(1-0.2)*(1-0.2)*X46+3*0.2*0.2*(1-0.2)*AB46+0.2*0.2*0.2*AF46+(1-3*0.2*(1-0.2)*(1-0.2)-3*0.2*0.2*(1-0.2)-0.2*0.2*0.2)*T46</f>
        <v>0.0172512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  <c r="X222">
        <f>3*0.3*(1-0.3)*(1-0.3)*X46+3*0.3*0.3*(1-0.3)*AB46+0.3*0.3*0.3*AF46+(1-3*0.3*(1-0.3)*(1-0.3)-3*0.3*0.3*(1-0.3)-0.3*0.3*0.3)*T46</f>
        <v>0.0173843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4"/>
      <c r="O223" s="13"/>
      <c r="P223" s="12"/>
      <c r="Q223" t="s">
        <v>47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0.0086696</v>
      </c>
      <c r="G224">
        <f t="shared" si="209"/>
        <v>0.02572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0.0087484</v>
      </c>
      <c r="S224">
        <f t="shared" si="213"/>
        <v>0.02593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L229">
        <f>0.05*G66+(1-0.05)*B66</f>
        <v>0.006935</v>
      </c>
      <c r="M229">
        <f>I66+E66</f>
        <v>19.19006</v>
      </c>
      <c r="P229" s="12" t="s">
        <v>46</v>
      </c>
      <c r="Q229" t="s">
        <v>45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  <c r="X229">
        <f>0.1*G66+(1-0.1)*B66</f>
        <v>0.00657</v>
      </c>
    </row>
    <row r="230" spans="1:25">
      <c r="C230" s="4"/>
      <c r="D230" s="12"/>
      <c r="E230" t="s">
        <v>47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2"/>
      <c r="Q230" t="s">
        <v>47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0.015225</v>
      </c>
      <c r="H231">
        <f t="shared" si="218"/>
        <v>32.940994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0.01525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L235">
        <f>0.2*G66+(1-0.2)*B66</f>
        <v>0.00584</v>
      </c>
      <c r="P235" s="12" t="s">
        <v>50</v>
      </c>
      <c r="Q235" t="s">
        <v>45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  <c r="X235">
        <f>0.3*G66+(1-0.3)*B66</f>
        <v>0.00511</v>
      </c>
    </row>
    <row r="236" spans="1:25">
      <c r="C236" s="4"/>
      <c r="D236" s="12"/>
      <c r="E236" t="s">
        <v>47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2"/>
      <c r="Q236" t="s">
        <v>47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0.0153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0.01535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L242">
        <f>(0.05*(1-0.05)+0.05*(1-0.05))*G66+0.05*0.05*J66+(1-0.05*(1-0.05)-0.05*(1-0.05)-0.05*0.05)*B66</f>
        <v>0.006608</v>
      </c>
      <c r="M242">
        <f>M66+I66+E66</f>
        <v>28.878547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  <c r="X242">
        <f>(0.1*0.9+0.1*0.9)*G66+0.1*0.1*J66+(1-0.1*0.9-0.1*0.9-0.1*0.1)*B66</f>
        <v>0.005992</v>
      </c>
    </row>
    <row r="243" spans="1:25">
      <c r="B243" s="4"/>
      <c r="C243" s="13"/>
      <c r="D243" s="12"/>
      <c r="E243" t="s">
        <v>47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3"/>
      <c r="P243" s="12"/>
      <c r="Q243" t="s">
        <v>47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0.01524975</v>
      </c>
      <c r="H244">
        <f t="shared" si="236"/>
        <v>49.425275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0.015299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L248">
        <f>(0.2*0.8+0.2*0.8)*G66+0.2*0.2*J66+(1-0.2*0.8-0.2*0.8-0.2*0.2)*B66</f>
        <v>0.004988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  <c r="X248">
        <f>(0.3*0.7+0.3*0.7)*G66+0.3*0.3*J66+(1-0.3*0.7-0.3*0.7-0.3*0.3)*B66</f>
        <v>0.004288</v>
      </c>
    </row>
    <row r="249" spans="1:25">
      <c r="B249" s="4"/>
      <c r="C249" s="13"/>
      <c r="D249" s="12"/>
      <c r="E249" t="s">
        <v>47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3"/>
      <c r="P249" s="12"/>
      <c r="Q249" t="s">
        <v>47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0.015396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0.015491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L255">
        <f>3*0.05*(1-0.05)*(1-0.05)*G66+3*0.05*0.05*(1-0.05)*J66+0.05*0.05*0.05*N66+(1-3*0.05*(1-0.05)*(1-0.05)-3*0.05*0.05*(1-0.05)-0.05*0.05*0.05)*B66</f>
        <v>0.0063161375</v>
      </c>
      <c r="M255">
        <f>Q66+M66+I66+E66</f>
        <v>38.423983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  <c r="X255">
        <f>3*0.1*(1-0.1)*(1-0.1)*G66+3*0.1*0.1*(1-0.1)*J66+0.1*0.1*0.1*N66+(1-3*0.1*(1-0.1)*(1-0.1)-3*0.1*0.1*(1-0.1)-0.1*0.1*0.1)*B66</f>
        <v>0.0055431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4"/>
      <c r="O256" s="13"/>
      <c r="P256" s="12"/>
      <c r="Q256" t="s">
        <v>47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0.0038150125</v>
      </c>
      <c r="G257">
        <f t="shared" si="253"/>
        <v>0.015274275</v>
      </c>
      <c r="H257">
        <f t="shared" si="254"/>
        <v>65.940443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0.0038301</v>
      </c>
      <c r="S257">
        <f t="shared" si="259"/>
        <v>0.0153472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L261">
        <f>3*0.2*(1-0.2)*(1-0.2)*G66+3*0.2*0.2*(1-0.2)*J66+0.2*0.2*0.2*N66+(1-3*0.2*(1-0.2)*(1-0.2)-3*0.2*0.2*(1-0.2)-0.2*0.2*0.2)*B66</f>
        <v>0.0045608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  <c r="X261">
        <f>3*0.3*(1-0.3)*(1-0.3)*G66+3*0.3*0.3*(1-0.3)*J66+0.3*0.3*0.3*N66+(1-3*0.3*(1-0.3)*(1-0.3)-3*0.3*0.3*(1-0.3)-0.3*0.3*0.3)*B66</f>
        <v>0.0042157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4"/>
      <c r="O262" s="13"/>
      <c r="P262" s="12"/>
      <c r="Q262" t="s">
        <v>47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0.0038608</v>
      </c>
      <c r="G263">
        <f t="shared" si="263"/>
        <v>0.0154896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0.0038927</v>
      </c>
      <c r="S263">
        <f t="shared" si="267"/>
        <v>0.0156284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63</v>
      </c>
      <c r="C9" s="3"/>
      <c r="D9" s="3"/>
      <c r="E9" s="3"/>
      <c r="F9" s="3" t="s">
        <v>64</v>
      </c>
      <c r="G9" s="3"/>
      <c r="H9" s="3"/>
      <c r="I9" s="3"/>
      <c r="J9" s="3" t="s">
        <v>65</v>
      </c>
      <c r="K9" s="3"/>
      <c r="L9" s="3"/>
      <c r="M9" s="3"/>
      <c r="N9" s="3" t="s">
        <v>66</v>
      </c>
      <c r="O9" s="3"/>
      <c r="P9" s="3"/>
      <c r="Q9" s="3"/>
      <c r="S9" s="4" t="s">
        <v>23</v>
      </c>
      <c r="T9" s="3" t="s">
        <v>63</v>
      </c>
      <c r="U9" s="3"/>
      <c r="V9" s="3"/>
      <c r="W9" s="3"/>
      <c r="X9" s="3" t="s">
        <v>64</v>
      </c>
      <c r="Y9" s="3"/>
      <c r="Z9" s="3"/>
      <c r="AA9" s="3"/>
      <c r="AB9" s="3" t="s">
        <v>65</v>
      </c>
      <c r="AC9" s="3"/>
      <c r="AD9" s="3"/>
      <c r="AE9" s="3"/>
      <c r="AF9" s="3" t="s">
        <v>66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0.0405</v>
      </c>
      <c r="E11">
        <v>1.282607</v>
      </c>
      <c r="F11" t="s">
        <v>31</v>
      </c>
      <c r="G11">
        <v>0.0026</v>
      </c>
      <c r="H11">
        <v>0.0417</v>
      </c>
      <c r="I11">
        <v>1.244096</v>
      </c>
      <c r="J11" t="s">
        <v>31</v>
      </c>
      <c r="K11">
        <v>0.0026</v>
      </c>
      <c r="L11">
        <v>0.0429</v>
      </c>
      <c r="M11">
        <v>0.998072</v>
      </c>
      <c r="N11" t="s">
        <v>31</v>
      </c>
      <c r="O11">
        <v>0.0026</v>
      </c>
      <c r="P11">
        <v>0.0441</v>
      </c>
      <c r="Q11">
        <v>0.983726</v>
      </c>
      <c r="S11" s="4"/>
      <c r="T11" t="s">
        <v>31</v>
      </c>
      <c r="U11">
        <v>0.0013</v>
      </c>
      <c r="V11">
        <v>0.0405</v>
      </c>
      <c r="W11">
        <v>1.015585</v>
      </c>
      <c r="X11" t="s">
        <v>31</v>
      </c>
      <c r="Y11">
        <v>0.0026</v>
      </c>
      <c r="Z11">
        <v>0.0417</v>
      </c>
      <c r="AA11">
        <v>1.255514</v>
      </c>
      <c r="AB11" t="s">
        <v>31</v>
      </c>
      <c r="AC11">
        <v>0.0026</v>
      </c>
      <c r="AD11">
        <v>0.0429</v>
      </c>
      <c r="AE11">
        <v>1.038753</v>
      </c>
      <c r="AF11" t="s">
        <v>31</v>
      </c>
      <c r="AG11">
        <v>0.0026</v>
      </c>
      <c r="AH11">
        <v>0.0441</v>
      </c>
      <c r="AI11">
        <v>0.982995</v>
      </c>
    </row>
    <row r="12" spans="1:35">
      <c r="A12" s="4"/>
      <c r="B12" t="s">
        <v>32</v>
      </c>
      <c r="C12">
        <v>0.0384</v>
      </c>
      <c r="D12">
        <v>0.0404</v>
      </c>
      <c r="E12">
        <v>3.343087</v>
      </c>
      <c r="F12" t="s">
        <v>32</v>
      </c>
      <c r="G12">
        <v>0.0395</v>
      </c>
      <c r="H12">
        <v>0.0415</v>
      </c>
      <c r="I12">
        <v>2.69581</v>
      </c>
      <c r="J12" t="s">
        <v>32</v>
      </c>
      <c r="K12">
        <v>0.0405</v>
      </c>
      <c r="L12">
        <v>0.0427</v>
      </c>
      <c r="M12">
        <v>3.137624</v>
      </c>
      <c r="N12" t="s">
        <v>32</v>
      </c>
      <c r="O12">
        <v>0.0416</v>
      </c>
      <c r="P12">
        <v>0.0439</v>
      </c>
      <c r="Q12">
        <v>3.383517</v>
      </c>
      <c r="S12" s="4"/>
      <c r="T12" t="s">
        <v>32</v>
      </c>
      <c r="U12">
        <v>0.0301</v>
      </c>
      <c r="V12">
        <v>0.0398</v>
      </c>
      <c r="W12">
        <v>2.676923</v>
      </c>
      <c r="X12" t="s">
        <v>32</v>
      </c>
      <c r="Y12">
        <v>0.0309</v>
      </c>
      <c r="Z12">
        <v>0.041</v>
      </c>
      <c r="AA12">
        <v>3.287013</v>
      </c>
      <c r="AB12" t="s">
        <v>32</v>
      </c>
      <c r="AC12">
        <v>0.0317</v>
      </c>
      <c r="AD12">
        <v>0.0421</v>
      </c>
      <c r="AE12">
        <v>3.091794</v>
      </c>
      <c r="AF12" t="s">
        <v>32</v>
      </c>
      <c r="AG12">
        <v>0.0324</v>
      </c>
      <c r="AH12">
        <v>0.0433</v>
      </c>
      <c r="AI12">
        <v>2.685429</v>
      </c>
    </row>
    <row r="13" spans="1:35">
      <c r="A13" s="4"/>
      <c r="B13" t="s">
        <v>33</v>
      </c>
      <c r="C13">
        <v>0.0384</v>
      </c>
      <c r="D13">
        <v>0.0385</v>
      </c>
      <c r="E13">
        <v>16.699096</v>
      </c>
      <c r="F13" t="s">
        <v>33</v>
      </c>
      <c r="G13">
        <v>0.0395</v>
      </c>
      <c r="H13">
        <v>0.0396</v>
      </c>
      <c r="I13">
        <v>17.209555</v>
      </c>
      <c r="J13" t="s">
        <v>33</v>
      </c>
      <c r="K13">
        <v>0.0406</v>
      </c>
      <c r="L13">
        <v>0.0407</v>
      </c>
      <c r="M13">
        <v>17.928236</v>
      </c>
      <c r="N13" t="s">
        <v>33</v>
      </c>
      <c r="O13">
        <v>0.0416</v>
      </c>
      <c r="P13">
        <v>0.0418</v>
      </c>
      <c r="Q13">
        <v>18.934559</v>
      </c>
      <c r="S13" s="4"/>
      <c r="T13" t="s">
        <v>33</v>
      </c>
      <c r="U13">
        <v>0.0307</v>
      </c>
      <c r="V13">
        <v>0.0347</v>
      </c>
      <c r="W13">
        <v>17.225559</v>
      </c>
      <c r="X13" t="s">
        <v>33</v>
      </c>
      <c r="Y13">
        <v>0.0315</v>
      </c>
      <c r="Z13">
        <v>0.0357</v>
      </c>
      <c r="AA13">
        <v>16.661596</v>
      </c>
      <c r="AB13" t="s">
        <v>33</v>
      </c>
      <c r="AC13">
        <v>0.0323</v>
      </c>
      <c r="AD13">
        <v>0.0367</v>
      </c>
      <c r="AE13">
        <v>16.759731</v>
      </c>
      <c r="AF13" t="s">
        <v>33</v>
      </c>
      <c r="AG13">
        <v>0.0331</v>
      </c>
      <c r="AH13">
        <v>0.0376</v>
      </c>
      <c r="AI13">
        <v>15.766661</v>
      </c>
    </row>
    <row r="16" spans="1:35">
      <c r="A16" s="5" t="s">
        <v>35</v>
      </c>
      <c r="B16" s="3" t="s">
        <v>63</v>
      </c>
      <c r="C16" s="3"/>
      <c r="D16" s="3"/>
      <c r="E16" s="3"/>
      <c r="F16" s="3" t="s">
        <v>64</v>
      </c>
      <c r="G16" s="3"/>
      <c r="H16" s="3"/>
      <c r="I16" s="3"/>
      <c r="J16" s="3" t="s">
        <v>65</v>
      </c>
      <c r="K16" s="3"/>
      <c r="L16" s="3"/>
      <c r="M16" s="3"/>
      <c r="N16" s="3" t="s">
        <v>66</v>
      </c>
      <c r="O16" s="3"/>
      <c r="P16" s="3"/>
      <c r="Q16" s="3"/>
      <c r="S16" s="5" t="s">
        <v>35</v>
      </c>
      <c r="T16" s="3" t="s">
        <v>63</v>
      </c>
      <c r="U16" s="3"/>
      <c r="V16" s="3"/>
      <c r="W16" s="3"/>
      <c r="X16" s="3" t="s">
        <v>64</v>
      </c>
      <c r="Y16" s="3"/>
      <c r="Z16" s="3"/>
      <c r="AA16" s="3"/>
      <c r="AB16" s="3" t="s">
        <v>65</v>
      </c>
      <c r="AC16" s="3"/>
      <c r="AD16" s="3"/>
      <c r="AE16" s="3"/>
      <c r="AF16" s="3" t="s">
        <v>66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63</v>
      </c>
      <c r="C23" s="3"/>
      <c r="D23" s="3"/>
      <c r="E23" s="3"/>
      <c r="F23" s="3" t="s">
        <v>64</v>
      </c>
      <c r="G23" s="3"/>
      <c r="H23" s="3"/>
      <c r="I23" s="3"/>
      <c r="J23" s="3" t="s">
        <v>65</v>
      </c>
      <c r="K23" s="3"/>
      <c r="L23" s="3"/>
      <c r="M23" s="3"/>
      <c r="N23" s="3" t="s">
        <v>66</v>
      </c>
      <c r="O23" s="3"/>
      <c r="P23" s="3"/>
      <c r="Q23" s="3"/>
      <c r="S23" s="6" t="s">
        <v>36</v>
      </c>
      <c r="T23" s="3" t="s">
        <v>63</v>
      </c>
      <c r="U23" s="3"/>
      <c r="V23" s="3"/>
      <c r="W23" s="3"/>
      <c r="X23" s="3" t="s">
        <v>64</v>
      </c>
      <c r="Y23" s="3"/>
      <c r="Z23" s="3"/>
      <c r="AA23" s="3"/>
      <c r="AB23" s="3" t="s">
        <v>65</v>
      </c>
      <c r="AC23" s="3"/>
      <c r="AD23" s="3"/>
      <c r="AE23" s="3"/>
      <c r="AF23" s="3" t="s">
        <v>66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0.0385</v>
      </c>
      <c r="C25" s="7"/>
      <c r="D25" s="7"/>
      <c r="E25">
        <v>9.034168</v>
      </c>
      <c r="F25">
        <v>0.0396</v>
      </c>
      <c r="G25" s="7"/>
      <c r="H25" s="7"/>
      <c r="I25">
        <v>8.221673</v>
      </c>
      <c r="J25">
        <v>0.0407</v>
      </c>
      <c r="K25" s="7"/>
      <c r="L25" s="7"/>
      <c r="M25" s="16">
        <v>7.370219</v>
      </c>
      <c r="N25" s="7">
        <v>0.0418</v>
      </c>
      <c r="O25" s="7"/>
      <c r="P25" s="7"/>
      <c r="Q25">
        <v>7.615351</v>
      </c>
      <c r="S25" s="6"/>
      <c r="T25" s="7">
        <v>0.0335</v>
      </c>
      <c r="U25" s="7"/>
      <c r="V25" s="7"/>
      <c r="W25">
        <v>7.609658</v>
      </c>
      <c r="X25" s="7">
        <v>0.0342</v>
      </c>
      <c r="Y25" s="7"/>
      <c r="Z25" s="7"/>
      <c r="AA25">
        <v>7.379652</v>
      </c>
      <c r="AB25" s="7">
        <v>0.0353</v>
      </c>
      <c r="AC25" s="7"/>
      <c r="AD25" s="7"/>
      <c r="AE25">
        <v>7.292602</v>
      </c>
      <c r="AF25" s="7">
        <v>0.0364</v>
      </c>
      <c r="AG25" s="7"/>
      <c r="AH25" s="7"/>
      <c r="AI25">
        <v>7.728105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63</v>
      </c>
      <c r="C30" s="3"/>
      <c r="D30" s="3"/>
      <c r="E30" s="3"/>
      <c r="F30" s="3" t="s">
        <v>64</v>
      </c>
      <c r="G30" s="3"/>
      <c r="H30" s="3"/>
      <c r="I30" s="3"/>
      <c r="J30" s="3" t="s">
        <v>65</v>
      </c>
      <c r="K30" s="3"/>
      <c r="L30" s="3"/>
      <c r="M30" s="3"/>
      <c r="N30" s="3" t="s">
        <v>66</v>
      </c>
      <c r="O30" s="3"/>
      <c r="P30" s="3"/>
      <c r="Q30" s="3"/>
      <c r="S30" s="4" t="s">
        <v>23</v>
      </c>
      <c r="T30" s="3" t="s">
        <v>63</v>
      </c>
      <c r="U30" s="3"/>
      <c r="V30" s="3"/>
      <c r="W30" s="3"/>
      <c r="X30" s="3" t="s">
        <v>64</v>
      </c>
      <c r="Y30" s="3"/>
      <c r="Z30" s="3"/>
      <c r="AA30" s="3"/>
      <c r="AB30" s="3" t="s">
        <v>65</v>
      </c>
      <c r="AC30" s="3"/>
      <c r="AD30" s="3"/>
      <c r="AE30" s="3"/>
      <c r="AF30" s="3" t="s">
        <v>66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0.0405</v>
      </c>
      <c r="E32">
        <v>0.964412</v>
      </c>
      <c r="F32" t="s">
        <v>31</v>
      </c>
      <c r="G32">
        <v>0.0026</v>
      </c>
      <c r="H32">
        <v>0.0417</v>
      </c>
      <c r="I32">
        <v>0.996892</v>
      </c>
      <c r="J32" t="s">
        <v>31</v>
      </c>
      <c r="K32">
        <v>0.0026</v>
      </c>
      <c r="L32">
        <v>0.0429</v>
      </c>
      <c r="M32">
        <v>0.976382</v>
      </c>
      <c r="N32" t="s">
        <v>31</v>
      </c>
      <c r="O32">
        <v>0.0026</v>
      </c>
      <c r="P32">
        <v>0.0441</v>
      </c>
      <c r="Q32">
        <v>1.253807</v>
      </c>
      <c r="S32" s="4"/>
      <c r="T32" t="s">
        <v>31</v>
      </c>
      <c r="U32">
        <v>0.0013</v>
      </c>
      <c r="V32">
        <v>0.0405</v>
      </c>
      <c r="W32">
        <v>0.997879</v>
      </c>
      <c r="X32" t="s">
        <v>31</v>
      </c>
      <c r="Y32">
        <v>0.0026</v>
      </c>
      <c r="Z32">
        <v>0.0417</v>
      </c>
      <c r="AA32">
        <v>1.256332</v>
      </c>
      <c r="AB32" t="s">
        <v>31</v>
      </c>
      <c r="AC32">
        <v>0.0026</v>
      </c>
      <c r="AD32">
        <v>0.0429</v>
      </c>
      <c r="AE32">
        <v>1.24563</v>
      </c>
      <c r="AF32" t="s">
        <v>31</v>
      </c>
      <c r="AG32">
        <v>0.0026</v>
      </c>
      <c r="AH32">
        <v>0.0441</v>
      </c>
      <c r="AI32">
        <v>1.244468</v>
      </c>
    </row>
    <row r="33" spans="1:35">
      <c r="A33" s="4"/>
      <c r="B33" t="s">
        <v>32</v>
      </c>
      <c r="C33">
        <v>0.0152</v>
      </c>
      <c r="D33">
        <v>0.0381</v>
      </c>
      <c r="E33">
        <v>3.184867</v>
      </c>
      <c r="F33" t="s">
        <v>32</v>
      </c>
      <c r="G33">
        <v>0.0155</v>
      </c>
      <c r="H33">
        <v>0.0392</v>
      </c>
      <c r="I33">
        <v>3.166823</v>
      </c>
      <c r="J33" t="s">
        <v>32</v>
      </c>
      <c r="K33">
        <v>0.0159</v>
      </c>
      <c r="L33">
        <v>0.0403</v>
      </c>
      <c r="M33">
        <v>3.153224</v>
      </c>
      <c r="N33" t="s">
        <v>32</v>
      </c>
      <c r="O33">
        <v>0.0163</v>
      </c>
      <c r="P33">
        <v>0.0414</v>
      </c>
      <c r="Q33">
        <v>2.586068</v>
      </c>
      <c r="S33" s="4"/>
      <c r="T33" t="s">
        <v>32</v>
      </c>
      <c r="U33">
        <v>0.0068</v>
      </c>
      <c r="V33">
        <v>0.0338</v>
      </c>
      <c r="W33">
        <v>2.399472</v>
      </c>
      <c r="X33" t="s">
        <v>32</v>
      </c>
      <c r="Y33">
        <v>0.007</v>
      </c>
      <c r="Z33">
        <v>0.0347</v>
      </c>
      <c r="AA33">
        <v>3.138494</v>
      </c>
      <c r="AB33" t="s">
        <v>32</v>
      </c>
      <c r="AC33">
        <v>0.0072</v>
      </c>
      <c r="AD33">
        <v>0.0356</v>
      </c>
      <c r="AE33">
        <v>2.84403</v>
      </c>
      <c r="AF33" t="s">
        <v>32</v>
      </c>
      <c r="AG33">
        <v>0.0074</v>
      </c>
      <c r="AH33">
        <v>0.0365</v>
      </c>
      <c r="AI33">
        <v>2.994252</v>
      </c>
    </row>
    <row r="34" spans="1:35">
      <c r="A34" s="4"/>
      <c r="B34" t="s">
        <v>33</v>
      </c>
      <c r="C34">
        <v>0.0168</v>
      </c>
      <c r="D34">
        <v>0.0305</v>
      </c>
      <c r="E34">
        <v>15.375108</v>
      </c>
      <c r="F34" t="s">
        <v>33</v>
      </c>
      <c r="G34">
        <v>0.0173</v>
      </c>
      <c r="H34">
        <v>0.0313</v>
      </c>
      <c r="I34">
        <v>15.799028</v>
      </c>
      <c r="J34" t="s">
        <v>33</v>
      </c>
      <c r="K34" s="16">
        <v>0.0177</v>
      </c>
      <c r="L34" s="18">
        <v>0.0322</v>
      </c>
      <c r="M34">
        <v>15.615404</v>
      </c>
      <c r="N34" t="s">
        <v>33</v>
      </c>
      <c r="O34">
        <v>0.0181</v>
      </c>
      <c r="P34">
        <v>0.033</v>
      </c>
      <c r="Q34">
        <v>15.033389</v>
      </c>
      <c r="S34" s="4"/>
      <c r="T34" t="s">
        <v>33</v>
      </c>
      <c r="U34">
        <v>0.0085</v>
      </c>
      <c r="V34">
        <v>0.0245</v>
      </c>
      <c r="W34">
        <v>14.445954</v>
      </c>
      <c r="X34" t="s">
        <v>33</v>
      </c>
      <c r="Y34">
        <v>0.0088</v>
      </c>
      <c r="Z34">
        <v>0.0253</v>
      </c>
      <c r="AA34">
        <v>14.276623</v>
      </c>
      <c r="AB34" t="s">
        <v>33</v>
      </c>
      <c r="AC34">
        <v>0.009</v>
      </c>
      <c r="AD34">
        <v>0.026</v>
      </c>
      <c r="AE34">
        <v>14.295804</v>
      </c>
      <c r="AF34" t="s">
        <v>33</v>
      </c>
      <c r="AG34">
        <v>0.0092</v>
      </c>
      <c r="AH34" s="1">
        <v>0.0267</v>
      </c>
      <c r="AI34">
        <v>13.344731</v>
      </c>
    </row>
    <row r="37" spans="1:35">
      <c r="A37" s="5" t="s">
        <v>35</v>
      </c>
      <c r="B37" s="3" t="s">
        <v>63</v>
      </c>
      <c r="C37" s="3"/>
      <c r="D37" s="3"/>
      <c r="E37" s="3"/>
      <c r="F37" s="3" t="s">
        <v>64</v>
      </c>
      <c r="G37" s="3"/>
      <c r="H37" s="3"/>
      <c r="I37" s="3"/>
      <c r="J37" s="3" t="s">
        <v>65</v>
      </c>
      <c r="K37" s="3"/>
      <c r="L37" s="3"/>
      <c r="M37" s="3"/>
      <c r="N37" s="3" t="s">
        <v>66</v>
      </c>
      <c r="O37" s="3"/>
      <c r="P37" s="3"/>
      <c r="Q37" s="3"/>
      <c r="S37" s="5" t="s">
        <v>35</v>
      </c>
      <c r="T37" s="3" t="s">
        <v>63</v>
      </c>
      <c r="U37" s="3"/>
      <c r="V37" s="3"/>
      <c r="W37" s="3"/>
      <c r="X37" s="3" t="s">
        <v>64</v>
      </c>
      <c r="Y37" s="3"/>
      <c r="Z37" s="3"/>
      <c r="AA37" s="3"/>
      <c r="AB37" s="3" t="s">
        <v>65</v>
      </c>
      <c r="AC37" s="3"/>
      <c r="AD37" s="3"/>
      <c r="AE37" s="3"/>
      <c r="AF37" s="3" t="s">
        <v>66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63</v>
      </c>
      <c r="C44" s="3"/>
      <c r="D44" s="3"/>
      <c r="E44" s="3"/>
      <c r="F44" s="3" t="s">
        <v>64</v>
      </c>
      <c r="G44" s="3"/>
      <c r="H44" s="3"/>
      <c r="I44" s="3"/>
      <c r="J44" s="3" t="s">
        <v>65</v>
      </c>
      <c r="K44" s="3"/>
      <c r="L44" s="3"/>
      <c r="M44" s="3"/>
      <c r="N44" s="3" t="s">
        <v>66</v>
      </c>
      <c r="O44" s="3"/>
      <c r="P44" s="3"/>
      <c r="Q44" s="3"/>
      <c r="S44" s="6" t="s">
        <v>36</v>
      </c>
      <c r="T44" s="3" t="s">
        <v>63</v>
      </c>
      <c r="U44" s="3"/>
      <c r="V44" s="3"/>
      <c r="W44" s="3"/>
      <c r="X44" s="3" t="s">
        <v>64</v>
      </c>
      <c r="Y44" s="3"/>
      <c r="Z44" s="3"/>
      <c r="AA44" s="3"/>
      <c r="AB44" s="3" t="s">
        <v>65</v>
      </c>
      <c r="AC44" s="3"/>
      <c r="AD44" s="3"/>
      <c r="AE44" s="3"/>
      <c r="AF44" s="3" t="s">
        <v>66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0.0257</v>
      </c>
      <c r="C46" s="7"/>
      <c r="D46" s="7"/>
      <c r="E46">
        <v>7.590846</v>
      </c>
      <c r="F46" s="7">
        <v>0.0264</v>
      </c>
      <c r="G46" s="7"/>
      <c r="H46" s="7"/>
      <c r="I46">
        <v>7.364152</v>
      </c>
      <c r="J46" s="7">
        <v>0.0272</v>
      </c>
      <c r="K46" s="7"/>
      <c r="L46" s="7"/>
      <c r="M46">
        <v>7.33967</v>
      </c>
      <c r="N46" s="7">
        <v>0.0278</v>
      </c>
      <c r="O46" s="7"/>
      <c r="P46" s="7"/>
      <c r="Q46">
        <v>7.479008</v>
      </c>
      <c r="S46" s="6"/>
      <c r="T46" s="7">
        <v>0.0167</v>
      </c>
      <c r="U46" s="7"/>
      <c r="V46" s="7"/>
      <c r="W46">
        <v>7.709723</v>
      </c>
      <c r="X46" s="7">
        <v>0.0171</v>
      </c>
      <c r="Y46" s="7"/>
      <c r="Z46" s="7"/>
      <c r="AA46">
        <v>7.683542</v>
      </c>
      <c r="AB46" s="7">
        <v>0.0176</v>
      </c>
      <c r="AC46" s="7"/>
      <c r="AD46" s="7"/>
      <c r="AE46">
        <v>7.617716</v>
      </c>
      <c r="AF46" s="7">
        <v>0.0181</v>
      </c>
      <c r="AG46" s="7"/>
      <c r="AH46" s="7"/>
      <c r="AI46">
        <v>9.163559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63</v>
      </c>
      <c r="C50" s="3"/>
      <c r="D50" s="3"/>
      <c r="E50" s="3"/>
      <c r="F50" s="3" t="s">
        <v>64</v>
      </c>
      <c r="G50" s="3"/>
      <c r="H50" s="3"/>
      <c r="I50" s="3"/>
      <c r="J50" s="3" t="s">
        <v>65</v>
      </c>
      <c r="K50" s="3"/>
      <c r="L50" s="3"/>
      <c r="M50" s="3"/>
      <c r="N50" s="3" t="s">
        <v>66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0.0405</v>
      </c>
      <c r="E52">
        <v>1.243313</v>
      </c>
      <c r="F52" t="s">
        <v>31</v>
      </c>
      <c r="G52">
        <v>0.0026</v>
      </c>
      <c r="H52">
        <v>0.0417</v>
      </c>
      <c r="I52">
        <v>1.247268</v>
      </c>
      <c r="J52" t="s">
        <v>31</v>
      </c>
      <c r="K52">
        <v>0.0026</v>
      </c>
      <c r="L52">
        <v>0.0429</v>
      </c>
      <c r="M52">
        <v>1.257048</v>
      </c>
      <c r="N52" t="s">
        <v>31</v>
      </c>
      <c r="O52">
        <v>0.0026</v>
      </c>
      <c r="P52">
        <v>0.0441</v>
      </c>
      <c r="Q52">
        <v>0.989639</v>
      </c>
    </row>
    <row r="53" spans="1:17">
      <c r="A53" s="4"/>
      <c r="B53" t="s">
        <v>32</v>
      </c>
      <c r="C53">
        <v>0.0028</v>
      </c>
      <c r="D53">
        <v>0.0223</v>
      </c>
      <c r="E53">
        <v>2.63473</v>
      </c>
      <c r="F53" t="s">
        <v>32</v>
      </c>
      <c r="G53">
        <v>0.0029</v>
      </c>
      <c r="H53">
        <v>0.0229</v>
      </c>
      <c r="I53">
        <v>2.245969</v>
      </c>
      <c r="J53" t="s">
        <v>32</v>
      </c>
      <c r="K53">
        <v>0.003</v>
      </c>
      <c r="L53">
        <v>0.0232</v>
      </c>
      <c r="M53">
        <v>2.67452</v>
      </c>
      <c r="N53" t="s">
        <v>32</v>
      </c>
      <c r="O53">
        <v>0.0031</v>
      </c>
      <c r="P53">
        <v>0.0239</v>
      </c>
      <c r="Q53">
        <v>2.668615</v>
      </c>
    </row>
    <row r="54" spans="1:17">
      <c r="A54" s="4"/>
      <c r="B54" t="s">
        <v>33</v>
      </c>
      <c r="C54">
        <v>0.0038</v>
      </c>
      <c r="D54">
        <v>0.0147</v>
      </c>
      <c r="E54">
        <v>10.988931</v>
      </c>
      <c r="F54" t="s">
        <v>33</v>
      </c>
      <c r="G54">
        <v>0.0039</v>
      </c>
      <c r="H54">
        <v>0.0152</v>
      </c>
      <c r="I54">
        <v>11.285222</v>
      </c>
      <c r="J54" t="s">
        <v>33</v>
      </c>
      <c r="K54">
        <v>0.004</v>
      </c>
      <c r="L54">
        <v>0.0157</v>
      </c>
      <c r="M54">
        <v>10.978337</v>
      </c>
      <c r="N54" t="s">
        <v>33</v>
      </c>
      <c r="O54">
        <v>0.0042</v>
      </c>
      <c r="P54">
        <v>0.0162</v>
      </c>
      <c r="Q54">
        <v>10.602063</v>
      </c>
    </row>
    <row r="57" spans="1:17">
      <c r="A57" s="5" t="s">
        <v>35</v>
      </c>
      <c r="B57" s="3" t="s">
        <v>63</v>
      </c>
      <c r="C57" s="3"/>
      <c r="D57" s="3"/>
      <c r="E57" s="3"/>
      <c r="F57" s="3" t="s">
        <v>64</v>
      </c>
      <c r="G57" s="3"/>
      <c r="H57" s="3"/>
      <c r="I57" s="3"/>
      <c r="J57" s="3" t="s">
        <v>65</v>
      </c>
      <c r="K57" s="3"/>
      <c r="L57" s="3"/>
      <c r="M57" s="3"/>
      <c r="N57" s="3" t="s">
        <v>66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63</v>
      </c>
      <c r="C64" s="3"/>
      <c r="D64" s="3"/>
      <c r="E64" s="3"/>
      <c r="F64" s="3" t="s">
        <v>64</v>
      </c>
      <c r="G64" s="3"/>
      <c r="H64" s="3"/>
      <c r="I64" s="3"/>
      <c r="J64" s="3" t="s">
        <v>65</v>
      </c>
      <c r="K64" s="3"/>
      <c r="L64" s="3"/>
      <c r="M64" s="3"/>
      <c r="N64" s="3" t="s">
        <v>66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0.0072</v>
      </c>
      <c r="C66" s="7"/>
      <c r="D66" s="7"/>
      <c r="E66">
        <v>8.572516</v>
      </c>
      <c r="F66" s="7">
        <v>0.0075</v>
      </c>
      <c r="G66" s="7"/>
      <c r="H66" s="7"/>
      <c r="I66">
        <v>7.554398</v>
      </c>
      <c r="J66" s="7">
        <v>0.0078</v>
      </c>
      <c r="K66" s="7"/>
      <c r="L66" s="7"/>
      <c r="M66">
        <v>7.350393</v>
      </c>
      <c r="N66" s="7">
        <v>0.0081</v>
      </c>
      <c r="O66" s="7"/>
      <c r="P66" s="7"/>
      <c r="Q66">
        <v>7.614474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0.04056</v>
      </c>
      <c r="H73">
        <f t="shared" ref="H73:H75" si="2">E11+I11</f>
        <v>2.526703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0.038555</v>
      </c>
      <c r="M73">
        <f>I25+E25</f>
        <v>17.255841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0.04062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0.03861</v>
      </c>
    </row>
    <row r="74" spans="1:27">
      <c r="C74" s="4"/>
      <c r="D74" s="12"/>
      <c r="E74" t="s">
        <v>47</v>
      </c>
      <c r="F74">
        <f t="shared" si="0"/>
        <v>0.038455</v>
      </c>
      <c r="G74">
        <f t="shared" si="1"/>
        <v>0.040455</v>
      </c>
      <c r="H74">
        <f t="shared" si="2"/>
        <v>6.038897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0.03851</v>
      </c>
      <c r="S74">
        <f t="shared" si="7"/>
        <v>0.04051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0.038455</v>
      </c>
      <c r="G75">
        <f t="shared" si="1"/>
        <v>0.038555</v>
      </c>
      <c r="H75">
        <f t="shared" si="2"/>
        <v>33.908651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0.03851</v>
      </c>
      <c r="S75">
        <f t="shared" si="7"/>
        <v>0.03861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0.04074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0.03872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0.04086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0.03883</v>
      </c>
    </row>
    <row r="80" spans="1:27">
      <c r="C80" s="4"/>
      <c r="D80" s="12"/>
      <c r="E80" t="s">
        <v>47</v>
      </c>
      <c r="F80">
        <f t="shared" si="10"/>
        <v>0.03862</v>
      </c>
      <c r="G80">
        <f t="shared" si="11"/>
        <v>0.04062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0.03873</v>
      </c>
      <c r="S80">
        <f t="shared" si="15"/>
        <v>0.04073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0.03862</v>
      </c>
      <c r="G81">
        <f t="shared" si="11"/>
        <v>0.03872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0.03873</v>
      </c>
      <c r="S81">
        <f t="shared" si="15"/>
        <v>0.03883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0.04062</v>
      </c>
      <c r="H86">
        <f t="shared" ref="H86:H88" si="20">M11+I11+E11</f>
        <v>3.524775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0.03861</v>
      </c>
      <c r="M86">
        <f>M25+I25+E25</f>
        <v>24.62606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0.04074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0.03872</v>
      </c>
    </row>
    <row r="87" spans="2:25">
      <c r="B87" s="4"/>
      <c r="C87" s="13"/>
      <c r="D87" s="12"/>
      <c r="E87" t="s">
        <v>47</v>
      </c>
      <c r="F87">
        <f t="shared" si="18"/>
        <v>0.03850975</v>
      </c>
      <c r="G87">
        <f t="shared" si="19"/>
        <v>0.04051025</v>
      </c>
      <c r="H87">
        <f t="shared" si="20"/>
        <v>9.176521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0.038619</v>
      </c>
      <c r="S87">
        <f t="shared" si="25"/>
        <v>0.040621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0.03851</v>
      </c>
      <c r="G88">
        <f t="shared" si="19"/>
        <v>0.03861</v>
      </c>
      <c r="H88">
        <f t="shared" si="20"/>
        <v>51.836887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0.03862</v>
      </c>
      <c r="S88">
        <f t="shared" si="25"/>
        <v>0.03872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0.04098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0.03894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0.04122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0.03916</v>
      </c>
    </row>
    <row r="93" spans="2:25">
      <c r="B93" s="4"/>
      <c r="C93" s="13"/>
      <c r="D93" s="12"/>
      <c r="E93" t="s">
        <v>47</v>
      </c>
      <c r="F93">
        <f t="shared" si="28"/>
        <v>0.038836</v>
      </c>
      <c r="G93">
        <f t="shared" si="29"/>
        <v>0.040844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0.039051</v>
      </c>
      <c r="S93">
        <f t="shared" si="33"/>
        <v>0.041069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0.03884</v>
      </c>
      <c r="G94">
        <f t="shared" si="29"/>
        <v>0.03894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0.03906</v>
      </c>
      <c r="S94">
        <f t="shared" si="33"/>
        <v>0.03916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0.04068</v>
      </c>
      <c r="H99">
        <f t="shared" ref="H99:H101" si="38">Q11+M11+I11+E11</f>
        <v>4.508501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0.038665</v>
      </c>
      <c r="M99">
        <f>Q25+M25+I25+E25</f>
        <v>32.241411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0.04086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0.03883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0.038564275</v>
      </c>
      <c r="G100">
        <f t="shared" si="37"/>
        <v>0.0405657375</v>
      </c>
      <c r="H100">
        <f t="shared" si="38"/>
        <v>12.560038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0.0387272</v>
      </c>
      <c r="S100">
        <f t="shared" si="43"/>
        <v>0.0407329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0.0385649875</v>
      </c>
      <c r="G101">
        <f t="shared" si="37"/>
        <v>0.038665</v>
      </c>
      <c r="H101">
        <f t="shared" si="38"/>
        <v>70.771446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0.0387299</v>
      </c>
      <c r="S101">
        <f t="shared" si="43"/>
        <v>0.03883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0.04122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0.03916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0.04158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0.03949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0.0390496</v>
      </c>
      <c r="G106">
        <f t="shared" si="47"/>
        <v>0.0410712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0.0393684</v>
      </c>
      <c r="S106">
        <f t="shared" si="51"/>
        <v>0.0414143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0.0390592</v>
      </c>
      <c r="G107">
        <f t="shared" si="47"/>
        <v>0.03916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0.0393873</v>
      </c>
      <c r="S107">
        <f t="shared" si="51"/>
        <v>0.03949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>0.05*Y11+(1-0.05)*U11</f>
        <v>0.001365</v>
      </c>
      <c r="G112">
        <f t="shared" ref="G112:G114" si="54">0.05*Z11+(1-0.05)*V11</f>
        <v>0.04056</v>
      </c>
      <c r="H112">
        <f t="shared" ref="H112:H114" si="55">AA11+W11</f>
        <v>2.271099</v>
      </c>
      <c r="I112">
        <f t="shared" ref="I112:I114" si="56">0.05*Y18+(1-0.05)*U18</f>
        <v>0.001365</v>
      </c>
      <c r="J112">
        <f t="shared" ref="J112:J114" si="57">0.05*Z18+(1-0.05)*V18</f>
        <v>0.020265</v>
      </c>
      <c r="K112">
        <f t="shared" ref="K112:K114" si="58">AA18+W18</f>
        <v>61.463003</v>
      </c>
      <c r="L112">
        <f>0.05*X25+(1-0.05)*T25</f>
        <v>0.033535</v>
      </c>
      <c r="M112">
        <f>AA25+W25</f>
        <v>14.98931</v>
      </c>
      <c r="P112" s="12" t="s">
        <v>46</v>
      </c>
      <c r="Q112" t="s">
        <v>45</v>
      </c>
      <c r="R112">
        <f>0.1*Y11+(1-0.1)*U11</f>
        <v>0.00143</v>
      </c>
      <c r="S112">
        <f t="shared" ref="S112:S114" si="59">0.1*Z11+(1-0.1)*V11</f>
        <v>0.04062</v>
      </c>
      <c r="U112">
        <f t="shared" ref="U112:U114" si="60">0.1*Y18+(1-0.1)*U18</f>
        <v>0.00143</v>
      </c>
      <c r="V112">
        <f t="shared" ref="V112:V114" si="61">0.1*Z18+(1-0.1)*V18</f>
        <v>0.02033</v>
      </c>
      <c r="X112">
        <f>0.1*X25+(1-0.1)*T25</f>
        <v>0.03357</v>
      </c>
    </row>
    <row r="113" spans="2:25">
      <c r="C113" s="4"/>
      <c r="D113" s="12"/>
      <c r="E113" t="s">
        <v>47</v>
      </c>
      <c r="F113">
        <f>0.05*Y12+(1-0.05)*U12</f>
        <v>0.03014</v>
      </c>
      <c r="G113">
        <f t="shared" si="54"/>
        <v>0.03986</v>
      </c>
      <c r="H113">
        <f t="shared" si="55"/>
        <v>5.963936</v>
      </c>
      <c r="I113">
        <f t="shared" si="56"/>
        <v>0.01775</v>
      </c>
      <c r="J113">
        <f t="shared" si="57"/>
        <v>0.01995</v>
      </c>
      <c r="K113">
        <f t="shared" si="58"/>
        <v>160.866553</v>
      </c>
      <c r="P113" s="12"/>
      <c r="Q113" t="s">
        <v>47</v>
      </c>
      <c r="R113">
        <f>0.1*Y12+(1-0.1)*U12</f>
        <v>0.03018</v>
      </c>
      <c r="S113">
        <f t="shared" si="59"/>
        <v>0.03992</v>
      </c>
      <c r="U113">
        <f t="shared" si="60"/>
        <v>0.0178</v>
      </c>
      <c r="V113">
        <f t="shared" si="61"/>
        <v>0.02</v>
      </c>
    </row>
    <row r="114" spans="2:25">
      <c r="C114" s="4"/>
      <c r="D114" s="12"/>
      <c r="E114" t="s">
        <v>48</v>
      </c>
      <c r="F114">
        <f>0.05*Y13+(1-0.05)*U13</f>
        <v>0.03074</v>
      </c>
      <c r="G114">
        <f t="shared" si="54"/>
        <v>0.03475</v>
      </c>
      <c r="H114">
        <f t="shared" si="55"/>
        <v>33.887155</v>
      </c>
      <c r="I114">
        <f t="shared" si="56"/>
        <v>0.01795</v>
      </c>
      <c r="J114">
        <f t="shared" si="57"/>
        <v>0.01845</v>
      </c>
      <c r="K114">
        <f t="shared" si="58"/>
        <v>781.468895</v>
      </c>
      <c r="P114" s="12"/>
      <c r="Q114" t="s">
        <v>48</v>
      </c>
      <c r="R114">
        <f>0.1*Y13+(1-0.1)*U13</f>
        <v>0.03078</v>
      </c>
      <c r="S114">
        <f t="shared" si="59"/>
        <v>0.0348</v>
      </c>
      <c r="U114">
        <f t="shared" si="60"/>
        <v>0.018</v>
      </c>
      <c r="V114">
        <f t="shared" si="61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>0.2*Y11+(1-0.2)*U11</f>
        <v>0.00156</v>
      </c>
      <c r="G118">
        <f t="shared" ref="G118:G120" si="62">0.2*Z11+(1-0.2)*V11</f>
        <v>0.04074</v>
      </c>
      <c r="I118">
        <f t="shared" ref="I118:I120" si="63">0.2*Y18+(1-0.2)*U18</f>
        <v>0.00156</v>
      </c>
      <c r="J118">
        <f t="shared" ref="J118:J120" si="64">0.2*Z18+(1-0.2)*V18</f>
        <v>0.02046</v>
      </c>
      <c r="L118">
        <f>0.2*X25+(1-0.2)*T25</f>
        <v>0.03364</v>
      </c>
      <c r="P118" s="12" t="s">
        <v>50</v>
      </c>
      <c r="Q118" t="s">
        <v>45</v>
      </c>
      <c r="R118">
        <f>0.3*Y11+(1-0.3)*U11</f>
        <v>0.00169</v>
      </c>
      <c r="S118">
        <f t="shared" ref="S118:S120" si="65">0.3*Z11+(1-0.3)*V11</f>
        <v>0.04086</v>
      </c>
      <c r="U118">
        <f t="shared" ref="U118:U120" si="66">0.3*Y18+(1-0.3)*U18</f>
        <v>0.00169</v>
      </c>
      <c r="V118">
        <f t="shared" ref="V118:V120" si="67">0.3*Z18+(1-0.3)*V18</f>
        <v>0.02059</v>
      </c>
      <c r="X118">
        <f>0.3*X25+(1-0.3)*T25</f>
        <v>0.03371</v>
      </c>
    </row>
    <row r="119" spans="2:25">
      <c r="C119" s="4"/>
      <c r="D119" s="12"/>
      <c r="E119" t="s">
        <v>47</v>
      </c>
      <c r="F119">
        <f>0.2*Y12+(1-0.2)*U12</f>
        <v>0.03026</v>
      </c>
      <c r="G119">
        <f t="shared" si="62"/>
        <v>0.04004</v>
      </c>
      <c r="I119">
        <f t="shared" si="63"/>
        <v>0.0179</v>
      </c>
      <c r="J119">
        <f t="shared" si="64"/>
        <v>0.0201</v>
      </c>
      <c r="P119" s="12"/>
      <c r="Q119" t="s">
        <v>47</v>
      </c>
      <c r="R119">
        <f>0.3*Y12+(1-0.3)*U12</f>
        <v>0.03034</v>
      </c>
      <c r="S119">
        <f t="shared" si="65"/>
        <v>0.04016</v>
      </c>
      <c r="U119">
        <f t="shared" si="66"/>
        <v>0.018</v>
      </c>
      <c r="V119">
        <f t="shared" si="67"/>
        <v>0.0202</v>
      </c>
    </row>
    <row r="120" spans="2:25">
      <c r="C120" s="4"/>
      <c r="D120" s="12"/>
      <c r="E120" t="s">
        <v>48</v>
      </c>
      <c r="F120">
        <f>0.2*Y13+(1-0.2)*U13</f>
        <v>0.03086</v>
      </c>
      <c r="G120">
        <f t="shared" si="62"/>
        <v>0.0349</v>
      </c>
      <c r="I120">
        <f t="shared" si="63"/>
        <v>0.0181</v>
      </c>
      <c r="J120">
        <f t="shared" si="64"/>
        <v>0.0186</v>
      </c>
      <c r="P120" s="12"/>
      <c r="Q120" t="s">
        <v>48</v>
      </c>
      <c r="R120">
        <f>0.3*Y13+(1-0.3)*U13</f>
        <v>0.03094</v>
      </c>
      <c r="S120">
        <f t="shared" si="65"/>
        <v>0.035</v>
      </c>
      <c r="U120">
        <f t="shared" si="66"/>
        <v>0.0182</v>
      </c>
      <c r="V120">
        <f t="shared" si="67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>(0.05*(1-0.05)+0.05*(1-0.05))*Y11+0.05*0.05*AC11+(1-0.05*(1-0.05)-0.05*(1-0.05)-0.05*0.05)*U11</f>
        <v>0.00142675</v>
      </c>
      <c r="G125">
        <f t="shared" ref="G125:G127" si="68">(0.05*(1-0.05)+0.05*(1-0.05))*Z11+0.05*0.05*AD11+(1-0.05*(1-0.05)-0.05*(1-0.05)-0.05*0.05)*V11</f>
        <v>0.04062</v>
      </c>
      <c r="H125">
        <f t="shared" ref="H125:H127" si="69">AE11+AA11+W11</f>
        <v>3.309852</v>
      </c>
      <c r="I125">
        <f t="shared" ref="I125:I127" si="70">(0.05*(1-0.05)+0.05*(1-0.05))*Y18+0.05*0.05*AC18+(1-0.05*(1-0.05)-0.05*(1-0.05)-0.05*0.05)*U18</f>
        <v>0.00142675</v>
      </c>
      <c r="J125">
        <f t="shared" ref="J125:J127" si="71">(0.05*(1-0.05)+0.05*(1-0.05))*Z18+0.05*0.05*AD18+(1-0.05*(1-0.05)-0.05*(1-0.05)-0.05*0.05)*V18</f>
        <v>0.02032975</v>
      </c>
      <c r="K125">
        <f t="shared" ref="K125:K127" si="72">AE18+AA18+W18</f>
        <v>94.520921</v>
      </c>
      <c r="L125">
        <f>(0.05*(1-0.05)+0.05*(1-0.05))*X25+0.05*0.05*AB25+(1-0.05*(1-0.05)-0.05*(1-0.05)-0.05*0.05)*T25</f>
        <v>0.033571</v>
      </c>
      <c r="M125">
        <f>AE25+AA25+W25</f>
        <v>22.281912</v>
      </c>
      <c r="O125" s="13" t="s">
        <v>52</v>
      </c>
      <c r="P125" s="12" t="s">
        <v>46</v>
      </c>
      <c r="Q125" t="s">
        <v>45</v>
      </c>
      <c r="R125">
        <f>(0.1*0.9+0.1*0.9)*Y11+0.1*0.1*AC11+(1-0.1*0.9-0.1*0.9-0.1*0.1)*U11</f>
        <v>0.001547</v>
      </c>
      <c r="S125">
        <f t="shared" ref="S125:S127" si="73">(0.1*0.9+0.1*0.9)*Z11+0.1*0.1*AD11+(1-0.1*0.9-0.1*0.9-0.1*0.1)*V11</f>
        <v>0.04074</v>
      </c>
      <c r="U125">
        <f t="shared" ref="U125:U127" si="74">(0.1*0.9+0.1*0.9)*Y18+0.1*0.1*AC18+(1-0.1*0.9-0.1*0.9-0.1*0.1)*U18</f>
        <v>0.001547</v>
      </c>
      <c r="V125">
        <f t="shared" ref="V125:V127" si="75">(0.1*0.9+0.1*0.9)*Z18+0.1*0.1*AD18+(1-0.1*0.9-0.1*0.9-0.1*0.1)*V18</f>
        <v>0.020459</v>
      </c>
      <c r="X125">
        <f>(0.1*0.9+0.1*0.9)*X25+0.1*0.1*AB25+(1-0.1*0.9-0.1*0.9-0.1*0.1)*T25</f>
        <v>0.033644</v>
      </c>
    </row>
    <row r="126" spans="2:25">
      <c r="B126" s="4"/>
      <c r="C126" s="13"/>
      <c r="D126" s="12"/>
      <c r="E126" t="s">
        <v>47</v>
      </c>
      <c r="F126">
        <f>(0.05*(1-0.05)+0.05*(1-0.05))*Y12+0.05*0.05*AC12+(1-0.05*(1-0.05)-0.05*(1-0.05)-0.05*0.05)*U12</f>
        <v>0.03018</v>
      </c>
      <c r="G126">
        <f t="shared" si="68"/>
        <v>0.03991975</v>
      </c>
      <c r="H126">
        <f t="shared" si="69"/>
        <v>9.05573</v>
      </c>
      <c r="I126">
        <f t="shared" si="70"/>
        <v>0.0178</v>
      </c>
      <c r="J126">
        <f t="shared" si="71"/>
        <v>0.0200005</v>
      </c>
      <c r="K126">
        <f t="shared" si="72"/>
        <v>240.47435</v>
      </c>
      <c r="O126" s="13"/>
      <c r="P126" s="12"/>
      <c r="Q126" t="s">
        <v>47</v>
      </c>
      <c r="R126">
        <f>(0.1*0.9+0.1*0.9)*Y12+0.1*0.1*AC12+(1-0.1*0.9-0.1*0.9-0.1*0.1)*U12</f>
        <v>0.03026</v>
      </c>
      <c r="S126">
        <f t="shared" si="73"/>
        <v>0.040039</v>
      </c>
      <c r="U126">
        <f t="shared" si="74"/>
        <v>0.0179</v>
      </c>
      <c r="V126">
        <f t="shared" si="75"/>
        <v>0.020102</v>
      </c>
    </row>
    <row r="127" spans="2:25">
      <c r="B127" s="4"/>
      <c r="C127" s="13"/>
      <c r="D127" s="12"/>
      <c r="E127" t="s">
        <v>48</v>
      </c>
      <c r="F127">
        <f>(0.05*(1-0.05)+0.05*(1-0.05))*Y13+0.05*0.05*AC13+(1-0.05*(1-0.05)-0.05*(1-0.05)-0.05*0.05)*U13</f>
        <v>0.03078</v>
      </c>
      <c r="G127">
        <f t="shared" si="68"/>
        <v>0.0348</v>
      </c>
      <c r="H127">
        <f t="shared" si="69"/>
        <v>50.646886</v>
      </c>
      <c r="I127">
        <f t="shared" si="70"/>
        <v>0.018</v>
      </c>
      <c r="J127">
        <f t="shared" si="71"/>
        <v>0.01850025</v>
      </c>
      <c r="K127">
        <f t="shared" si="72"/>
        <v>1302.014178</v>
      </c>
      <c r="O127" s="13"/>
      <c r="P127" s="12"/>
      <c r="Q127" t="s">
        <v>48</v>
      </c>
      <c r="R127">
        <f>(0.1*0.9+0.1*0.9)*Y13+0.1*0.1*AC13+(1-0.1*0.9-0.1*0.9-0.1*0.1)*U13</f>
        <v>0.03086</v>
      </c>
      <c r="S127">
        <f t="shared" si="73"/>
        <v>0.0349</v>
      </c>
      <c r="U127">
        <f t="shared" si="74"/>
        <v>0.0181</v>
      </c>
      <c r="V127">
        <f t="shared" si="75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>(0.2*0.8+0.2*0.8)*Y11+0.2*0.2*AC11+(1-0.2*0.8-0.2*0.8-0.2*0.2)*U11</f>
        <v>0.001768</v>
      </c>
      <c r="G131">
        <f t="shared" ref="G131:G133" si="76">(0.2*0.8+0.2*0.8)*Z11+0.2*0.2*AD11+(1-0.2*0.8-0.2*0.8-0.2*0.2)*V11</f>
        <v>0.04098</v>
      </c>
      <c r="I131">
        <f t="shared" ref="I131:I133" si="77">(0.2*0.8+0.2*0.8)*Y18+0.2*0.2*AC18+(1-0.2*0.8-0.2*0.8-0.2*0.2)*U18</f>
        <v>0.001768</v>
      </c>
      <c r="J131">
        <f t="shared" ref="J131:J133" si="78">(0.2*0.8+0.2*0.8)*Z18+0.2*0.2*AD18+(1-0.2*0.8-0.2*0.8-0.2*0.2)*V18</f>
        <v>0.020716</v>
      </c>
      <c r="L131">
        <f>(0.2*0.8+0.2*0.8)*X25+0.2*0.2*AB25+(1-0.2*0.8-0.2*0.8-0.2*0.2)*T25</f>
        <v>0.033796</v>
      </c>
      <c r="O131" s="13" t="s">
        <v>54</v>
      </c>
      <c r="P131" s="12" t="s">
        <v>50</v>
      </c>
      <c r="Q131" t="s">
        <v>45</v>
      </c>
      <c r="R131">
        <f>(0.3*0.7+0.3*0.7)*Y11+0.3*0.3*AC11+(1-0.3*0.7-0.3*0.7-0.3*0.3)*U11</f>
        <v>0.001963</v>
      </c>
      <c r="S131">
        <f t="shared" ref="S131:S133" si="79">(0.3*0.7+0.3*0.7)*Z11+0.3*0.3*AD11+(1-0.3*0.7-0.3*0.7-0.3*0.3)*V11</f>
        <v>0.04122</v>
      </c>
      <c r="U131">
        <f t="shared" ref="U131:U133" si="80">(0.3*0.7+0.3*0.7)*Y18+0.3*0.3*AC18+(1-0.3*0.7-0.3*0.7-0.3*0.3)*U18</f>
        <v>0.001963</v>
      </c>
      <c r="V131">
        <f t="shared" ref="V131:V133" si="81">(0.3*0.7+0.3*0.7)*Z18+0.3*0.3*AD18+(1-0.3*0.7-0.3*0.7-0.3*0.3)*V18</f>
        <v>0.020971</v>
      </c>
      <c r="X131">
        <f>(0.3*0.7+0.3*0.7)*X25+0.3*0.3*AB25+(1-0.3*0.7-0.3*0.7-0.3*0.3)*T25</f>
        <v>0.033956</v>
      </c>
    </row>
    <row r="132" spans="1:25">
      <c r="B132" s="4"/>
      <c r="C132" s="13"/>
      <c r="D132" s="12"/>
      <c r="E132" t="s">
        <v>47</v>
      </c>
      <c r="F132">
        <f>(0.2*0.8+0.2*0.8)*Y12+0.2*0.2*AC12+(1-0.2*0.8-0.2*0.8-0.2*0.2)*U12</f>
        <v>0.03042</v>
      </c>
      <c r="G132">
        <f t="shared" si="76"/>
        <v>0.040276</v>
      </c>
      <c r="I132">
        <f t="shared" si="77"/>
        <v>0.0181</v>
      </c>
      <c r="J132">
        <f t="shared" si="78"/>
        <v>0.020308</v>
      </c>
      <c r="O132" s="13"/>
      <c r="P132" s="12"/>
      <c r="Q132" t="s">
        <v>47</v>
      </c>
      <c r="R132">
        <f>(0.3*0.7+0.3*0.7)*Y12+0.3*0.3*AC12+(1-0.3*0.7-0.3*0.7-0.3*0.3)*U12</f>
        <v>0.03058</v>
      </c>
      <c r="S132">
        <f t="shared" si="79"/>
        <v>0.040511</v>
      </c>
      <c r="U132">
        <f t="shared" si="80"/>
        <v>0.0183</v>
      </c>
      <c r="V132">
        <f t="shared" si="81"/>
        <v>0.020518</v>
      </c>
    </row>
    <row r="133" spans="1:25">
      <c r="B133" s="4"/>
      <c r="C133" s="13"/>
      <c r="D133" s="12"/>
      <c r="E133" t="s">
        <v>48</v>
      </c>
      <c r="F133">
        <f>(0.2*0.8+0.2*0.8)*Y13+0.2*0.2*AC13+(1-0.2*0.8-0.2*0.8-0.2*0.2)*U13</f>
        <v>0.03102</v>
      </c>
      <c r="G133">
        <f t="shared" si="76"/>
        <v>0.0351</v>
      </c>
      <c r="I133">
        <f t="shared" si="77"/>
        <v>0.0183</v>
      </c>
      <c r="J133">
        <f t="shared" si="78"/>
        <v>0.018804</v>
      </c>
      <c r="O133" s="13"/>
      <c r="P133" s="12"/>
      <c r="Q133" t="s">
        <v>48</v>
      </c>
      <c r="R133">
        <f>(0.3*0.7+0.3*0.7)*Y13+0.3*0.3*AC13+(1-0.3*0.7-0.3*0.7-0.3*0.3)*U13</f>
        <v>0.03118</v>
      </c>
      <c r="S133">
        <f t="shared" si="79"/>
        <v>0.0353</v>
      </c>
      <c r="U133">
        <f t="shared" si="80"/>
        <v>0.0185</v>
      </c>
      <c r="V133">
        <f t="shared" si="81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>3*0.05*(1-0.05)*(1-0.05)*Y11+3*0.05*0.05*(1-0.05)*AC11+0.05*0.05*0.05*AG11+(1-3*0.05*(1-0.05)*(1-0.05)-3*0.05*0.05*(1-0.05)-0.05*0.05*0.05)*U11</f>
        <v>0.0014854125</v>
      </c>
      <c r="G138">
        <f t="shared" ref="G138:G140" si="82">3*0.05*(1-0.05)*(1-0.05)*Z11+3*0.05*0.05*(1-0.05)*AD11+0.05*0.05*0.05*AH11+(1-3*0.05*(1-0.05)*(1-0.05)-3*0.05*0.05*(1-0.05)-0.05*0.05*0.05)*V11</f>
        <v>0.04068</v>
      </c>
      <c r="H138">
        <f t="shared" ref="H138:H140" si="83">AI11+AE11+AA11+W11</f>
        <v>4.292847</v>
      </c>
      <c r="I138">
        <f t="shared" ref="I138:I140" si="84">3*0.05*(1-0.05)*(1-0.05)*Y18+3*0.05*0.05*(1-0.05)*AC18+0.05*0.05*0.05*AG18+(1-3*0.05*(1-0.05)*(1-0.05)-3*0.05*0.05*(1-0.05)-0.05*0.05*0.05)*U18</f>
        <v>0.0014854125</v>
      </c>
      <c r="J138">
        <f t="shared" ref="J138:J140" si="85">3*0.05*(1-0.05)*(1-0.05)*Z18+3*0.05*0.05*(1-0.05)*AD18+0.05*0.05*0.05*AH18+(1-3*0.05*(1-0.05)*(1-0.05)-3*0.05*0.05*(1-0.05)-0.05*0.05*0.05)*V18</f>
        <v>0.0203942625</v>
      </c>
      <c r="K138">
        <f t="shared" ref="K138:K140" si="86">AI18+AE18+AA18+W18</f>
        <v>124.757386</v>
      </c>
      <c r="L138">
        <f>3*0.05*(1-0.05)*(1-0.05)*X25+3*0.05*0.05*(1-0.05)*AB25+0.05*0.05*0.05*AF25+(1-3*0.05*(1-0.05)*(1-0.05)-3*0.05*0.05*(1-0.05)-0.05*0.05*0.05)*T25</f>
        <v>0.03360795</v>
      </c>
      <c r="M138">
        <f>AI25+AE25+AA25+W25</f>
        <v>30.010017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>3*0.1*(1-0.1)*(1-0.1)*Y11+3*0.1*0.1*(1-0.1)*AC11+0.1*0.1*0.1*AG11+(1-3*0.1*(1-0.1)*(1-0.1)-3*0.1*0.1*(1-0.1)-0.1*0.1*0.1)*U11</f>
        <v>0.0016523</v>
      </c>
      <c r="S138">
        <f t="shared" ref="S138:S140" si="87">3*0.1*(1-0.1)*(1-0.1)*Z11+3*0.1*0.1*(1-0.1)*AD11+0.1*0.1*0.1*AH11+(1-3*0.1*(1-0.1)*(1-0.1)-3*0.1*0.1*(1-0.1)-0.1*0.1*0.1)*V11</f>
        <v>0.04086</v>
      </c>
      <c r="U138">
        <f t="shared" ref="U138:U140" si="88">3*0.1*(1-0.1)*(1-0.1)*Y18+3*0.1*0.1*(1-0.1)*AC18+0.1*0.1*0.1*AG18+(1-3*0.1*(1-0.1)*(1-0.1)-3*0.1*0.1*(1-0.1)-0.1*0.1*0.1)*U18</f>
        <v>0.0016523</v>
      </c>
      <c r="V138">
        <f t="shared" ref="V138:V140" si="8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0.0337216</v>
      </c>
    </row>
    <row r="139" spans="1:25">
      <c r="A139" s="4"/>
      <c r="B139" s="14"/>
      <c r="C139" s="13"/>
      <c r="D139" s="12"/>
      <c r="E139" t="s">
        <v>47</v>
      </c>
      <c r="F139">
        <f>3*0.05*(1-0.05)*(1-0.05)*Y12+3*0.05*0.05*(1-0.05)*AC12+0.05*0.05*0.05*AG12+(1-3*0.05*(1-0.05)*(1-0.05)-3*0.05*0.05*(1-0.05)-0.05*0.05*0.05)*U12</f>
        <v>0.0302199875</v>
      </c>
      <c r="G139">
        <f t="shared" si="82"/>
        <v>0.039979275</v>
      </c>
      <c r="H139">
        <f t="shared" si="83"/>
        <v>11.741159</v>
      </c>
      <c r="I139">
        <f t="shared" si="84"/>
        <v>0.01785</v>
      </c>
      <c r="J139">
        <f t="shared" si="85"/>
        <v>0.020051475</v>
      </c>
      <c r="K139">
        <f t="shared" si="86"/>
        <v>317.843378</v>
      </c>
      <c r="N139" s="14"/>
      <c r="O139" s="13"/>
      <c r="P139" s="12"/>
      <c r="Q139" t="s">
        <v>47</v>
      </c>
      <c r="R139">
        <f>3*0.1*(1-0.1)*(1-0.1)*Y12+3*0.1*0.1*(1-0.1)*AC12+0.1*0.1*0.1*AG12+(1-3*0.1*(1-0.1)*(1-0.1)-3*0.1*0.1*(1-0.1)-0.1*0.1*0.1)*U12</f>
        <v>0.0303399</v>
      </c>
      <c r="S139">
        <f t="shared" si="87"/>
        <v>0.0401572</v>
      </c>
      <c r="U139">
        <f t="shared" si="88"/>
        <v>0.018</v>
      </c>
      <c r="V139">
        <f t="shared" si="89"/>
        <v>0.0202058</v>
      </c>
    </row>
    <row r="140" spans="1:25">
      <c r="A140" s="4"/>
      <c r="B140" s="14"/>
      <c r="C140" s="13"/>
      <c r="D140" s="12"/>
      <c r="E140" t="s">
        <v>48</v>
      </c>
      <c r="F140">
        <f>3*0.05*(1-0.05)*(1-0.05)*Y13+3*0.05*0.05*(1-0.05)*AC13+0.05*0.05*0.05*AG13+(1-3*0.05*(1-0.05)*(1-0.05)-3*0.05*0.05*(1-0.05)-0.05*0.05*0.05)*U13</f>
        <v>0.03082</v>
      </c>
      <c r="G140">
        <f t="shared" si="82"/>
        <v>0.0348499875</v>
      </c>
      <c r="H140">
        <f t="shared" si="83"/>
        <v>66.413547</v>
      </c>
      <c r="I140">
        <f t="shared" si="84"/>
        <v>0.01805</v>
      </c>
      <c r="J140">
        <f t="shared" si="85"/>
        <v>0.018550725</v>
      </c>
      <c r="K140">
        <f t="shared" si="86"/>
        <v>1756.320825</v>
      </c>
      <c r="N140" s="14"/>
      <c r="O140" s="13"/>
      <c r="P140" s="12"/>
      <c r="Q140" t="s">
        <v>48</v>
      </c>
      <c r="R140">
        <f>3*0.1*(1-0.1)*(1-0.1)*Y13+3*0.1*0.1*(1-0.1)*AC13+0.1*0.1*0.1*AG13+(1-3*0.1*(1-0.1)*(1-0.1)-3*0.1*0.1*(1-0.1)-0.1*0.1*0.1)*U13</f>
        <v>0.03094</v>
      </c>
      <c r="S140">
        <f t="shared" si="87"/>
        <v>0.0349999</v>
      </c>
      <c r="U140">
        <f t="shared" si="88"/>
        <v>0.0182</v>
      </c>
      <c r="V140">
        <f t="shared" si="8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>3*0.2*(1-0.2)*(1-0.2)*Y11+3*0.2*0.2*(1-0.2)*AC11+0.2*0.2*0.2*AG11+(1-3*0.2*(1-0.2)*(1-0.2)-3*0.2*0.2*(1-0.2)-0.2*0.2*0.2)*U11</f>
        <v>0.0019344</v>
      </c>
      <c r="G144">
        <f t="shared" ref="G144:G146" si="90">3*0.2*(1-0.2)*(1-0.2)*Z11+3*0.2*0.2*(1-0.2)*AD11+0.2*0.2*0.2*AH11+(1-3*0.2*(1-0.2)*(1-0.2)-3*0.2*0.2*(1-0.2)-0.2*0.2*0.2)*V11</f>
        <v>0.04122</v>
      </c>
      <c r="I144">
        <f t="shared" ref="I144:I146" si="91">3*0.2*(1-0.2)*(1-0.2)*Y18+3*0.2*0.2*(1-0.2)*AC18+0.2*0.2*0.2*AG18+(1-3*0.2*(1-0.2)*(1-0.2)-3*0.2*0.2*(1-0.2)-0.2*0.2*0.2)*U18</f>
        <v>0.0019344</v>
      </c>
      <c r="J144">
        <f t="shared" ref="J144:J146" si="92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0.0339648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>3*0.3*(1-0.3)*(1-0.3)*Y11+3*0.3*0.3*(1-0.3)*AC11+0.3*0.3*0.3*AG11+(1-3*0.3*(1-0.3)*(1-0.3)-3*0.3*0.3*(1-0.3)-0.3*0.3*0.3)*U11</f>
        <v>0.0021541</v>
      </c>
      <c r="S144">
        <f t="shared" ref="S144:S146" si="93">3*0.3*(1-0.3)*(1-0.3)*Z11+3*0.3*0.3*(1-0.3)*AD11+0.3*0.3*0.3*AH11+(1-3*0.3*(1-0.3)*(1-0.3)-3*0.3*0.3*(1-0.3)-0.3*0.3*0.3)*V11</f>
        <v>0.04158</v>
      </c>
      <c r="U144">
        <f t="shared" ref="U144:U146" si="94">3*0.3*(1-0.3)*(1-0.3)*Y18+3*0.3*0.3*(1-0.3)*AC18+0.3*0.3*0.3*AG18+(1-3*0.3*(1-0.3)*(1-0.3)-3*0.3*0.3*(1-0.3)-0.3*0.3*0.3)*U18</f>
        <v>0.0021541</v>
      </c>
      <c r="V144">
        <f t="shared" ref="V144:V146" si="95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0.0342272</v>
      </c>
    </row>
    <row r="145" spans="1:25">
      <c r="A145" s="4"/>
      <c r="B145" s="14"/>
      <c r="C145" s="13"/>
      <c r="D145" s="12"/>
      <c r="E145" t="s">
        <v>47</v>
      </c>
      <c r="F145">
        <f>3*0.2*(1-0.2)*(1-0.2)*Y12+3*0.2*0.2*(1-0.2)*AC12+0.2*0.2*0.2*AG12+(1-3*0.2*(1-0.2)*(1-0.2)-3*0.2*0.2*(1-0.2)-0.2*0.2*0.2)*U12</f>
        <v>0.0305792</v>
      </c>
      <c r="G145">
        <f t="shared" si="90"/>
        <v>0.0405096</v>
      </c>
      <c r="I145">
        <f t="shared" si="91"/>
        <v>0.0183</v>
      </c>
      <c r="J145">
        <f t="shared" si="92"/>
        <v>0.0205224</v>
      </c>
      <c r="N145" s="14"/>
      <c r="O145" s="13"/>
      <c r="P145" s="12"/>
      <c r="Q145" t="s">
        <v>47</v>
      </c>
      <c r="R145">
        <f>3*0.3*(1-0.3)*(1-0.3)*Y12+3*0.3*0.3*(1-0.3)*AC12+0.3*0.3*0.3*AG12+(1-3*0.3*(1-0.3)*(1-0.3)-3*0.3*0.3*(1-0.3)-0.3*0.3*0.3)*U12</f>
        <v>0.0308173</v>
      </c>
      <c r="S145">
        <f t="shared" si="93"/>
        <v>0.0408584</v>
      </c>
      <c r="U145">
        <f t="shared" si="94"/>
        <v>0.0186</v>
      </c>
      <c r="V145">
        <f t="shared" si="95"/>
        <v>0.0208486</v>
      </c>
    </row>
    <row r="146" spans="1:25">
      <c r="A146" s="4"/>
      <c r="B146" s="14"/>
      <c r="C146" s="13"/>
      <c r="D146" s="12"/>
      <c r="E146" t="s">
        <v>48</v>
      </c>
      <c r="F146">
        <f>3*0.2*(1-0.2)*(1-0.2)*Y13+3*0.2*0.2*(1-0.2)*AC13+0.2*0.2*0.2*AG13+(1-3*0.2*(1-0.2)*(1-0.2)-3*0.2*0.2*(1-0.2)-0.2*0.2*0.2)*U13</f>
        <v>0.03118</v>
      </c>
      <c r="G146">
        <f t="shared" si="90"/>
        <v>0.0352992</v>
      </c>
      <c r="I146">
        <f t="shared" si="91"/>
        <v>0.0185</v>
      </c>
      <c r="J146">
        <f t="shared" si="92"/>
        <v>0.0190104</v>
      </c>
      <c r="N146" s="14"/>
      <c r="O146" s="13"/>
      <c r="P146" s="12"/>
      <c r="Q146" t="s">
        <v>48</v>
      </c>
      <c r="R146">
        <f>3*0.3*(1-0.3)*(1-0.3)*Y13+3*0.3*0.3*(1-0.3)*AC13+0.3*0.3*0.3*AG13+(1-3*0.3*(1-0.3)*(1-0.3)-3*0.3*0.3*(1-0.3)-0.3*0.3*0.3)*U13</f>
        <v>0.03142</v>
      </c>
      <c r="S146">
        <f t="shared" si="93"/>
        <v>0.0355973</v>
      </c>
      <c r="U146">
        <f t="shared" si="94"/>
        <v>0.0188</v>
      </c>
      <c r="V146">
        <f t="shared" si="95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96">0.05*G32+(1-0.05)*C32</f>
        <v>0.001365</v>
      </c>
      <c r="G151">
        <f t="shared" ref="G151:G153" si="97">0.05*H32+(1-0.05)*D32</f>
        <v>0.04056</v>
      </c>
      <c r="H151">
        <f t="shared" ref="H151:H153" si="98">I32++E32</f>
        <v>1.961304</v>
      </c>
      <c r="I151">
        <f t="shared" ref="I151:I153" si="99">0.05*G39+(1-0.05)*C39</f>
        <v>0.001365</v>
      </c>
      <c r="J151">
        <f t="shared" ref="J151:J153" si="100">0.05*H39+(1-0.05)*D39</f>
        <v>0.020265</v>
      </c>
      <c r="K151">
        <f t="shared" ref="K151:K153" si="101">I39+E39</f>
        <v>65.368884</v>
      </c>
      <c r="L151">
        <f>0.05*F46+(1-0.05)*B46</f>
        <v>0.025735</v>
      </c>
      <c r="M151">
        <f>I46+E46</f>
        <v>14.954998</v>
      </c>
      <c r="P151" s="12" t="s">
        <v>46</v>
      </c>
      <c r="Q151" t="s">
        <v>45</v>
      </c>
      <c r="R151">
        <f t="shared" ref="R151:R153" si="102">0.1*G32+(1-0.1)*C32</f>
        <v>0.00143</v>
      </c>
      <c r="S151">
        <f t="shared" ref="S151:S153" si="103">0.1*H32+(1-0.1)*D32</f>
        <v>0.04062</v>
      </c>
      <c r="U151">
        <f t="shared" ref="U151:U153" si="104">0.1*G39+(1-0.1)*C39</f>
        <v>0.00143</v>
      </c>
      <c r="V151">
        <f t="shared" ref="V151:V153" si="105">0.1*H39+(1-0.1)*D39</f>
        <v>0.02033</v>
      </c>
      <c r="X151">
        <f>0.1*F46+(1-0.1)*B46</f>
        <v>0.02577</v>
      </c>
    </row>
    <row r="152" spans="1:25">
      <c r="C152" s="4"/>
      <c r="D152" s="12"/>
      <c r="E152" t="s">
        <v>47</v>
      </c>
      <c r="F152">
        <f t="shared" si="96"/>
        <v>0.015215</v>
      </c>
      <c r="G152">
        <f t="shared" si="97"/>
        <v>0.038155</v>
      </c>
      <c r="H152">
        <f t="shared" si="98"/>
        <v>6.35169</v>
      </c>
      <c r="I152">
        <f t="shared" si="99"/>
        <v>0.01173</v>
      </c>
      <c r="J152">
        <f t="shared" si="100"/>
        <v>0.01913</v>
      </c>
      <c r="K152">
        <f t="shared" si="101"/>
        <v>157.74504</v>
      </c>
      <c r="P152" s="12"/>
      <c r="Q152" t="s">
        <v>47</v>
      </c>
      <c r="R152">
        <f t="shared" si="102"/>
        <v>0.01523</v>
      </c>
      <c r="S152">
        <f t="shared" si="103"/>
        <v>0.03821</v>
      </c>
      <c r="U152">
        <f t="shared" si="104"/>
        <v>0.01176</v>
      </c>
      <c r="V152">
        <f t="shared" si="105"/>
        <v>0.01916</v>
      </c>
    </row>
    <row r="153" spans="1:25">
      <c r="C153" s="4"/>
      <c r="D153" s="12"/>
      <c r="E153" t="s">
        <v>48</v>
      </c>
      <c r="F153">
        <f t="shared" si="96"/>
        <v>0.016825</v>
      </c>
      <c r="G153">
        <f t="shared" si="97"/>
        <v>0.03054</v>
      </c>
      <c r="H153">
        <f t="shared" si="98"/>
        <v>31.174136</v>
      </c>
      <c r="I153">
        <f t="shared" si="99"/>
        <v>0.013055</v>
      </c>
      <c r="J153">
        <f t="shared" si="100"/>
        <v>0.016345</v>
      </c>
      <c r="K153">
        <f t="shared" si="101"/>
        <v>1088.810152</v>
      </c>
      <c r="P153" s="12"/>
      <c r="Q153" t="s">
        <v>48</v>
      </c>
      <c r="R153">
        <f t="shared" si="102"/>
        <v>0.01685</v>
      </c>
      <c r="S153">
        <f t="shared" si="103"/>
        <v>0.03058</v>
      </c>
      <c r="U153">
        <f t="shared" si="104"/>
        <v>0.01311</v>
      </c>
      <c r="V153">
        <f t="shared" si="105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06">0.2*G32+(1-0.2)*C32</f>
        <v>0.00156</v>
      </c>
      <c r="G157">
        <f t="shared" ref="G157:G159" si="107">0.2*H32+(1-0.2)*D32</f>
        <v>0.04074</v>
      </c>
      <c r="I157">
        <f t="shared" ref="I157:I159" si="108">0.2*G39+(1-0.2)*C39</f>
        <v>0.00156</v>
      </c>
      <c r="J157">
        <f t="shared" ref="J157:J159" si="109">0.2*H39+(1-0.2)*D39</f>
        <v>0.02046</v>
      </c>
      <c r="L157">
        <f>0.2*F46+(1-0.2)*B46</f>
        <v>0.02584</v>
      </c>
      <c r="P157" s="12" t="s">
        <v>50</v>
      </c>
      <c r="Q157" t="s">
        <v>45</v>
      </c>
      <c r="R157">
        <f t="shared" ref="R157:R159" si="110">0.3*G32+(1-0.3)*C32</f>
        <v>0.00169</v>
      </c>
      <c r="S157">
        <f t="shared" ref="S157:S159" si="111">0.3*H32+(1-0.3)*D32</f>
        <v>0.04086</v>
      </c>
      <c r="U157">
        <f t="shared" ref="U157:U159" si="112">0.3*G39+(1-0.3)*C39</f>
        <v>0.00169</v>
      </c>
      <c r="V157">
        <f t="shared" ref="V157:V159" si="113">0.3*H39+(1-0.3)*D39</f>
        <v>0.02059</v>
      </c>
      <c r="X157">
        <f>0.3*F46+(1-0.3)*B46</f>
        <v>0.02591</v>
      </c>
    </row>
    <row r="158" spans="1:25">
      <c r="C158" s="4"/>
      <c r="D158" s="12"/>
      <c r="E158" t="s">
        <v>47</v>
      </c>
      <c r="F158">
        <f t="shared" si="106"/>
        <v>0.01526</v>
      </c>
      <c r="G158">
        <f t="shared" si="107"/>
        <v>0.03832</v>
      </c>
      <c r="I158">
        <f t="shared" si="108"/>
        <v>0.01182</v>
      </c>
      <c r="J158">
        <f t="shared" si="109"/>
        <v>0.01922</v>
      </c>
      <c r="P158" s="12"/>
      <c r="Q158" t="s">
        <v>47</v>
      </c>
      <c r="R158">
        <f t="shared" si="110"/>
        <v>0.01529</v>
      </c>
      <c r="S158">
        <f t="shared" si="111"/>
        <v>0.03843</v>
      </c>
      <c r="U158">
        <f t="shared" si="112"/>
        <v>0.01188</v>
      </c>
      <c r="V158">
        <f t="shared" si="113"/>
        <v>0.01928</v>
      </c>
    </row>
    <row r="159" spans="1:25">
      <c r="C159" s="4"/>
      <c r="D159" s="12"/>
      <c r="E159" t="s">
        <v>48</v>
      </c>
      <c r="F159">
        <f t="shared" si="106"/>
        <v>0.0169</v>
      </c>
      <c r="G159">
        <f t="shared" si="107"/>
        <v>0.03066</v>
      </c>
      <c r="I159">
        <f t="shared" si="108"/>
        <v>0.01322</v>
      </c>
      <c r="J159">
        <f t="shared" si="109"/>
        <v>0.01648</v>
      </c>
      <c r="P159" s="12"/>
      <c r="Q159" t="s">
        <v>48</v>
      </c>
      <c r="R159">
        <f t="shared" si="110"/>
        <v>0.01695</v>
      </c>
      <c r="S159">
        <f t="shared" si="111"/>
        <v>0.03074</v>
      </c>
      <c r="U159">
        <f t="shared" si="112"/>
        <v>0.01333</v>
      </c>
      <c r="V159">
        <f t="shared" si="113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14">(0.05*(1-0.05)+0.05*(1-0.05))*G32+0.05*0.05*K32+(1-0.05*(1-0.05)-0.05*(1-0.05)-0.05*0.05)*C32</f>
        <v>0.00142675</v>
      </c>
      <c r="G164">
        <f t="shared" ref="G164:G166" si="115">(0.05*(1-0.05)+0.05*(1-0.05))*H32+0.05*0.05*L32+(1-0.05*(1-0.05)-0.05*(1-0.05)-0.05*0.05)*D32</f>
        <v>0.04062</v>
      </c>
      <c r="H164">
        <f t="shared" ref="H164:H166" si="116">M32+I32+E32</f>
        <v>2.937686</v>
      </c>
      <c r="I164">
        <f t="shared" ref="I164:I166" si="117">(0.05*(1-0.05)+0.05*(1-0.05))*G39+0.05*0.05*K39+(1-0.05*(1-0.05)-0.05*(1-0.05)-0.05*0.05)*C39</f>
        <v>0.00142675</v>
      </c>
      <c r="J164">
        <f t="shared" ref="J164:J166" si="118">(0.05*(1-0.05)+0.05*(1-0.05))*H39+0.05*0.05*L39+(1-0.05*(1-0.05)-0.05*(1-0.05)-0.05*0.05)*D39</f>
        <v>0.02032975</v>
      </c>
      <c r="K164">
        <f t="shared" ref="K164:K166" si="119">M39+I39+E39</f>
        <v>101.095859</v>
      </c>
      <c r="L164">
        <f>(0.05*(1-0.05)+0.05*(1-0.05))*F46+0.05*0.05*J46+(1-0.05*(1-0.05)-0.05*(1-0.05)-0.05*0.05)*B46</f>
        <v>0.02577025</v>
      </c>
      <c r="M164">
        <f>M46+I46+E46</f>
        <v>22.294668</v>
      </c>
      <c r="O164" s="13" t="s">
        <v>52</v>
      </c>
      <c r="P164" s="12" t="s">
        <v>46</v>
      </c>
      <c r="Q164" t="s">
        <v>45</v>
      </c>
      <c r="R164">
        <f t="shared" ref="R164:R166" si="120">(0.1*0.9+0.1*0.9)*G32+0.1*0.1*K32+(1-0.1*0.9-0.1*0.9-0.1*0.1)*C32</f>
        <v>0.001547</v>
      </c>
      <c r="S164">
        <f t="shared" ref="S164:S166" si="121">(0.1*0.9+0.1*0.9)*H32+0.1*0.1*L32+(1-0.1*0.9-0.1*0.9-0.1*0.1)*D32</f>
        <v>0.04074</v>
      </c>
      <c r="U164">
        <f t="shared" ref="U164:U166" si="122">(0.1*0.9+0.1*0.9)*G39+0.1*0.1*K39+(1-0.1*0.9-0.1*0.9-0.1*0.1)*C39</f>
        <v>0.001547</v>
      </c>
      <c r="V164">
        <f t="shared" ref="V164:V166" si="123">(0.1*0.9+0.1*0.9)*H39+0.1*0.1*L39+(1-0.1*0.9-0.1*0.9-0.1*0.1)*D39</f>
        <v>0.020459</v>
      </c>
      <c r="X164">
        <f>(0.1*0.9+0.1*0.9)*F46+0.1*0.1*J46+(1-0.1*0.9-0.1*0.9-0.1*0.1)*B46</f>
        <v>0.025841</v>
      </c>
    </row>
    <row r="165" spans="2:25">
      <c r="B165" s="4"/>
      <c r="C165" s="13"/>
      <c r="D165" s="12"/>
      <c r="E165" t="s">
        <v>47</v>
      </c>
      <c r="F165">
        <f t="shared" si="114"/>
        <v>0.01523025</v>
      </c>
      <c r="G165">
        <f t="shared" si="115"/>
        <v>0.03821</v>
      </c>
      <c r="H165">
        <f t="shared" si="116"/>
        <v>9.504914</v>
      </c>
      <c r="I165">
        <f t="shared" si="117"/>
        <v>0.01175975</v>
      </c>
      <c r="J165">
        <f t="shared" si="118"/>
        <v>0.01916125</v>
      </c>
      <c r="K165">
        <f t="shared" si="119"/>
        <v>244.596157</v>
      </c>
      <c r="O165" s="13"/>
      <c r="P165" s="12"/>
      <c r="Q165" t="s">
        <v>47</v>
      </c>
      <c r="R165">
        <f t="shared" si="120"/>
        <v>0.015261</v>
      </c>
      <c r="S165">
        <f t="shared" si="121"/>
        <v>0.03832</v>
      </c>
      <c r="U165">
        <f t="shared" si="122"/>
        <v>0.011819</v>
      </c>
      <c r="V165">
        <f t="shared" si="123"/>
        <v>0.019225</v>
      </c>
    </row>
    <row r="166" spans="2:25">
      <c r="B166" s="4"/>
      <c r="C166" s="13"/>
      <c r="D166" s="12"/>
      <c r="E166" t="s">
        <v>48</v>
      </c>
      <c r="F166">
        <f t="shared" si="114"/>
        <v>0.01684975</v>
      </c>
      <c r="G166">
        <f t="shared" si="115"/>
        <v>0.03058025</v>
      </c>
      <c r="H166">
        <f t="shared" si="116"/>
        <v>46.78954</v>
      </c>
      <c r="I166">
        <f t="shared" si="117"/>
        <v>0.013109</v>
      </c>
      <c r="J166">
        <f t="shared" si="118"/>
        <v>0.016391</v>
      </c>
      <c r="K166">
        <f t="shared" si="119"/>
        <v>1654.800863</v>
      </c>
      <c r="O166" s="13"/>
      <c r="P166" s="12"/>
      <c r="Q166" t="s">
        <v>48</v>
      </c>
      <c r="R166">
        <f t="shared" si="120"/>
        <v>0.016899</v>
      </c>
      <c r="S166">
        <f t="shared" si="121"/>
        <v>0.030661</v>
      </c>
      <c r="U166">
        <f t="shared" si="122"/>
        <v>0.013216</v>
      </c>
      <c r="V166">
        <f t="shared" si="123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24">(0.2*0.8+0.2*0.8)*G32+0.2*0.2*K32+(1-0.2*0.8-0.2*0.8-0.2*0.2)*C32</f>
        <v>0.001768</v>
      </c>
      <c r="G170">
        <f t="shared" ref="G170:G172" si="125">(0.2*0.8+0.2*0.8)*H32+0.2*0.2*L32+(1-0.2*0.8-0.2*0.8-0.2*0.2)*D32</f>
        <v>0.04098</v>
      </c>
      <c r="I170">
        <f t="shared" ref="I170:I172" si="126">(0.2*0.8+0.2*0.8)*G39+0.2*0.2*K39+(1-0.2*0.8-0.2*0.8-0.2*0.2)*C39</f>
        <v>0.001768</v>
      </c>
      <c r="J170">
        <f t="shared" ref="J170:J172" si="127">(0.2*0.8+0.2*0.8)*H39+0.2*0.2*L39+(1-0.2*0.8-0.2*0.8-0.2*0.2)*D39</f>
        <v>0.020716</v>
      </c>
      <c r="L170">
        <f>(0.2*0.8+0.2*0.8)*F46+0.2*0.2*J46+(1-0.2*0.8-0.2*0.8-0.2*0.2)*B46</f>
        <v>0.025984</v>
      </c>
      <c r="O170" s="13" t="s">
        <v>54</v>
      </c>
      <c r="P170" s="12" t="s">
        <v>50</v>
      </c>
      <c r="Q170" t="s">
        <v>45</v>
      </c>
      <c r="R170">
        <f t="shared" ref="R170:R172" si="128">(0.3*0.7+0.3*0.7)*G32+0.3*0.3*K32+(1-0.3*0.7-0.3*0.7-0.3*0.3)*C32</f>
        <v>0.001963</v>
      </c>
      <c r="S170">
        <f t="shared" ref="S170:S172" si="129">(0.3*0.7+0.3*0.7)*H32+0.3*0.3*L32+(1-0.3*0.7-0.3*0.7-0.3*0.3)*D32</f>
        <v>0.04122</v>
      </c>
      <c r="U170">
        <f t="shared" ref="U170:U172" si="130">(0.3*0.7+0.3*0.7)*G39+0.3*0.3*K39+(1-0.3*0.7-0.3*0.7-0.3*0.3)*C39</f>
        <v>0.001963</v>
      </c>
      <c r="V170">
        <f t="shared" ref="V170:V172" si="131">(0.3*0.7+0.3*0.7)*H39+0.3*0.3*L39+(1-0.3*0.7-0.3*0.7-0.3*0.3)*D39</f>
        <v>0.020971</v>
      </c>
      <c r="X170">
        <f>(0.3*0.7+0.3*0.7)*F46+0.3*0.3*J46+(1-0.3*0.7-0.3*0.7-0.3*0.3)*B46</f>
        <v>0.026129</v>
      </c>
    </row>
    <row r="171" spans="2:25">
      <c r="B171" s="4"/>
      <c r="C171" s="13"/>
      <c r="D171" s="12"/>
      <c r="E171" t="s">
        <v>47</v>
      </c>
      <c r="F171">
        <f t="shared" si="124"/>
        <v>0.015324</v>
      </c>
      <c r="G171">
        <f t="shared" si="125"/>
        <v>0.03854</v>
      </c>
      <c r="I171">
        <f t="shared" si="126"/>
        <v>0.011936</v>
      </c>
      <c r="J171">
        <f t="shared" si="127"/>
        <v>0.01936</v>
      </c>
      <c r="O171" s="13"/>
      <c r="P171" s="12"/>
      <c r="Q171" t="s">
        <v>47</v>
      </c>
      <c r="R171">
        <f t="shared" si="128"/>
        <v>0.015389</v>
      </c>
      <c r="S171">
        <f t="shared" si="129"/>
        <v>0.03876</v>
      </c>
      <c r="U171">
        <f t="shared" si="130"/>
        <v>0.012051</v>
      </c>
      <c r="V171">
        <f t="shared" si="131"/>
        <v>0.019505</v>
      </c>
    </row>
    <row r="172" spans="2:25">
      <c r="B172" s="4"/>
      <c r="C172" s="13"/>
      <c r="D172" s="12"/>
      <c r="E172" t="s">
        <v>48</v>
      </c>
      <c r="F172">
        <f t="shared" si="124"/>
        <v>0.016996</v>
      </c>
      <c r="G172">
        <f t="shared" si="125"/>
        <v>0.030824</v>
      </c>
      <c r="I172">
        <f t="shared" si="126"/>
        <v>0.013424</v>
      </c>
      <c r="J172">
        <f t="shared" si="127"/>
        <v>0.016676</v>
      </c>
      <c r="O172" s="13"/>
      <c r="P172" s="12"/>
      <c r="Q172" t="s">
        <v>48</v>
      </c>
      <c r="R172">
        <f t="shared" si="128"/>
        <v>0.017091</v>
      </c>
      <c r="S172">
        <f t="shared" si="129"/>
        <v>0.030989</v>
      </c>
      <c r="U172">
        <f t="shared" si="130"/>
        <v>0.013624</v>
      </c>
      <c r="V172">
        <f t="shared" si="131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32">3*0.05*(1-0.05)*(1-0.05)*G32+3*0.05*0.05*(1-0.05)*K32+0.05*0.05*0.05*O32+(1-3*0.05*(1-0.05)*(1-0.05)-3*0.05*0.05*(1-0.05)-0.05*0.05*0.05)*C32</f>
        <v>0.0014854125</v>
      </c>
      <c r="G177">
        <f t="shared" ref="G177:G179" si="133">3*0.05*(1-0.05)*(1-0.05)*H32+3*0.05*0.05*(1-0.05)*L32+0.05*0.05*0.05*P32+(1-3*0.05*(1-0.05)*(1-0.05)-3*0.05*0.05*(1-0.05)-0.05*0.05*0.05)*D32</f>
        <v>0.04068</v>
      </c>
      <c r="H177">
        <f t="shared" ref="H177:H179" si="134">Q32+M32+I32+E32</f>
        <v>4.191493</v>
      </c>
      <c r="I177">
        <f t="shared" ref="I177:I179" si="135">3*0.05*(1-0.05)*(1-0.05)*G39+3*0.05*0.05*(1-0.05)*K39+0.05*0.05*0.05*O39+(1-3*0.05*(1-0.05)*(1-0.05)-3*0.05*0.05*(1-0.05)-0.05*0.05*0.05)*C39</f>
        <v>0.0014854125</v>
      </c>
      <c r="J177">
        <f t="shared" ref="J177:J179" si="136">3*0.05*(1-0.05)*(1-0.05)*H39+3*0.05*0.05*(1-0.05)*L39+0.05*0.05*0.05*P39+(1-3*0.05*(1-0.05)*(1-0.05)-3*0.05*0.05*(1-0.05)-0.05*0.05*0.05)*D39</f>
        <v>0.0203942625</v>
      </c>
      <c r="K177">
        <f t="shared" ref="K177:K179" si="137">Q39+M39+I39+E39</f>
        <v>130.195238</v>
      </c>
      <c r="L177">
        <f>3*0.05*(1-0.05)*(1-0.05)*F46+3*0.05*0.05*(1-0.05)*J46+0.05*0.05*0.05*N46+(1-3*0.05*(1-0.05)*(1-0.05)-3*0.05*0.05*(1-0.05)-0.05*0.05*0.05)*B46</f>
        <v>0.0258057125</v>
      </c>
      <c r="M177">
        <f>Q46+M46+I46+E46</f>
        <v>29.773676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38">3*0.1*(1-0.1)*(1-0.1)*G32+3*0.1*0.1*(1-0.1)*K32+0.1*0.1*0.1*O32+(1-3*0.1*(1-0.1)*(1-0.1)-3*0.1*0.1*(1-0.1)-0.1*0.1*0.1)*C32</f>
        <v>0.0016523</v>
      </c>
      <c r="S177">
        <f t="shared" ref="S177:S179" si="139">3*0.1*(1-0.1)*(1-0.1)*H32+3*0.1*0.1*(1-0.1)*L32+0.1*0.1*0.1*P32+(1-3*0.1*(1-0.1)*(1-0.1)-3*0.1*0.1*(1-0.1)-0.1*0.1*0.1)*D32</f>
        <v>0.04086</v>
      </c>
      <c r="U177">
        <f t="shared" ref="U177:U179" si="140">3*0.1*(1-0.1)*(1-0.1)*G39+3*0.1*0.1*(1-0.1)*K39+0.1*0.1*0.1*O39+(1-3*0.1*(1-0.1)*(1-0.1)-3*0.1*0.1*(1-0.1)-0.1*0.1*0.1)*C39</f>
        <v>0.0016523</v>
      </c>
      <c r="V177">
        <f t="shared" ref="V177:V179" si="141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0.0259127</v>
      </c>
    </row>
    <row r="178" spans="1:25">
      <c r="A178" s="4"/>
      <c r="B178" s="14"/>
      <c r="C178" s="13"/>
      <c r="D178" s="12"/>
      <c r="E178" t="s">
        <v>47</v>
      </c>
      <c r="F178">
        <f t="shared" si="132"/>
        <v>0.0152457375</v>
      </c>
      <c r="G178">
        <f t="shared" si="133"/>
        <v>0.038265</v>
      </c>
      <c r="H178">
        <f t="shared" si="134"/>
        <v>12.090982</v>
      </c>
      <c r="I178">
        <f t="shared" si="135"/>
        <v>0.011789275</v>
      </c>
      <c r="J178">
        <f t="shared" si="136"/>
        <v>0.0191937</v>
      </c>
      <c r="K178">
        <f t="shared" si="137"/>
        <v>324.480579</v>
      </c>
      <c r="N178" s="14"/>
      <c r="O178" s="13"/>
      <c r="P178" s="12"/>
      <c r="Q178" t="s">
        <v>47</v>
      </c>
      <c r="R178">
        <f t="shared" si="138"/>
        <v>0.0152929</v>
      </c>
      <c r="S178">
        <f t="shared" si="139"/>
        <v>0.03843</v>
      </c>
      <c r="U178">
        <f t="shared" si="140"/>
        <v>0.0118772</v>
      </c>
      <c r="V178">
        <f t="shared" si="141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32"/>
        <v>0.0168742625</v>
      </c>
      <c r="G179">
        <f t="shared" si="133"/>
        <v>0.030620725</v>
      </c>
      <c r="H179">
        <f t="shared" si="134"/>
        <v>61.822929</v>
      </c>
      <c r="I179">
        <f t="shared" si="135"/>
        <v>0.0131620375</v>
      </c>
      <c r="J179">
        <f t="shared" si="136"/>
        <v>0.01643785</v>
      </c>
      <c r="K179">
        <f t="shared" si="137"/>
        <v>2165.30617</v>
      </c>
      <c r="N179" s="14"/>
      <c r="O179" s="13"/>
      <c r="P179" s="12"/>
      <c r="Q179" t="s">
        <v>48</v>
      </c>
      <c r="R179">
        <f t="shared" si="138"/>
        <v>0.0169471</v>
      </c>
      <c r="S179">
        <f t="shared" si="139"/>
        <v>0.0307428</v>
      </c>
      <c r="U179">
        <f t="shared" si="140"/>
        <v>0.0133183</v>
      </c>
      <c r="V179">
        <f t="shared" si="141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42">3*0.2*(1-0.2)*(1-0.2)*G32+3*0.2*0.2*(1-0.2)*K32+0.2*0.2*0.2*O32+(1-3*0.2*(1-0.2)*(1-0.2)-3*0.2*0.2*(1-0.2)-0.2*0.2*0.2)*C32</f>
        <v>0.0019344</v>
      </c>
      <c r="G183">
        <f t="shared" ref="G183:G185" si="143">3*0.2*(1-0.2)*(1-0.2)*H32+3*0.2*0.2*(1-0.2)*L32+0.2*0.2*0.2*P32+(1-3*0.2*(1-0.2)*(1-0.2)-3*0.2*0.2*(1-0.2)-0.2*0.2*0.2)*D32</f>
        <v>0.04122</v>
      </c>
      <c r="I183">
        <f t="shared" ref="I183:I185" si="144">3*0.2*(1-0.2)*(1-0.2)*G39+3*0.2*0.2*(1-0.2)*K39+0.2*0.2*0.2*O39+(1-3*0.2*(1-0.2)*(1-0.2)-3*0.2*0.2*(1-0.2)-0.2*0.2*0.2)*C39</f>
        <v>0.0019344</v>
      </c>
      <c r="J183">
        <f t="shared" ref="J183:J185" si="145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0.0261296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46">3*0.3*(1-0.3)*(1-0.3)*G32+3*0.3*0.3*(1-0.3)*K32+0.3*0.3*0.3*O32+(1-3*0.3*(1-0.3)*(1-0.3)-3*0.3*0.3*(1-0.3)-0.3*0.3*0.3)*C32</f>
        <v>0.0021541</v>
      </c>
      <c r="S183">
        <f t="shared" ref="S183:S185" si="147">3*0.3*(1-0.3)*(1-0.3)*H32+3*0.3*0.3*(1-0.3)*L32+0.3*0.3*0.3*P32+(1-3*0.3*(1-0.3)*(1-0.3)-3*0.3*0.3*(1-0.3)-0.3*0.3*0.3)*D32</f>
        <v>0.04158</v>
      </c>
      <c r="U183">
        <f t="shared" ref="U183:U185" si="148">3*0.3*(1-0.3)*(1-0.3)*G39+3*0.3*0.3*(1-0.3)*K39+0.3*0.3*0.3*O39+(1-3*0.3*(1-0.3)*(1-0.3)-3*0.3*0.3*(1-0.3)-0.3*0.3*0.3)*C39</f>
        <v>0.0021541</v>
      </c>
      <c r="V183">
        <f t="shared" ref="V183:V185" si="149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0.0263489</v>
      </c>
    </row>
    <row r="184" spans="1:25">
      <c r="A184" s="4"/>
      <c r="B184" s="14"/>
      <c r="C184" s="13"/>
      <c r="D184" s="12"/>
      <c r="E184" t="s">
        <v>47</v>
      </c>
      <c r="F184">
        <f t="shared" si="142"/>
        <v>0.0153912</v>
      </c>
      <c r="G184">
        <f t="shared" si="143"/>
        <v>0.03876</v>
      </c>
      <c r="I184">
        <f t="shared" si="144"/>
        <v>0.0120496</v>
      </c>
      <c r="J184">
        <f t="shared" si="145"/>
        <v>0.0195168</v>
      </c>
      <c r="N184" s="14"/>
      <c r="O184" s="13"/>
      <c r="P184" s="12"/>
      <c r="Q184" t="s">
        <v>47</v>
      </c>
      <c r="R184">
        <f t="shared" si="146"/>
        <v>0.0154943</v>
      </c>
      <c r="S184">
        <f t="shared" si="147"/>
        <v>0.03909</v>
      </c>
      <c r="U184">
        <f t="shared" si="148"/>
        <v>0.0122184</v>
      </c>
      <c r="V184">
        <f t="shared" si="149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42"/>
        <v>0.0170888</v>
      </c>
      <c r="G185">
        <f t="shared" si="143"/>
        <v>0.0309904</v>
      </c>
      <c r="I185">
        <f t="shared" si="144"/>
        <v>0.0136144</v>
      </c>
      <c r="J185">
        <f t="shared" si="145"/>
        <v>0.0168784</v>
      </c>
      <c r="N185" s="14"/>
      <c r="O185" s="13"/>
      <c r="P185" s="12"/>
      <c r="Q185" t="s">
        <v>48</v>
      </c>
      <c r="R185">
        <f t="shared" si="146"/>
        <v>0.0172257</v>
      </c>
      <c r="S185">
        <f t="shared" si="147"/>
        <v>0.0312416</v>
      </c>
      <c r="U185">
        <f t="shared" si="148"/>
        <v>0.0138901</v>
      </c>
      <c r="V185">
        <f t="shared" si="149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50">0.05*Y32+(1-0.05)*U32</f>
        <v>0.001365</v>
      </c>
      <c r="G190">
        <f t="shared" ref="G190:G192" si="151">0.05*Z32+(1-0.05)*V32</f>
        <v>0.04056</v>
      </c>
      <c r="H190">
        <f t="shared" ref="H190:H192" si="152">AA32+W32</f>
        <v>2.254211</v>
      </c>
      <c r="I190">
        <f t="shared" ref="I190:I192" si="153">0.05*Y39+(1-0.05)*U39</f>
        <v>0.001365</v>
      </c>
      <c r="J190">
        <f t="shared" ref="J190:J192" si="154">0.05*Z39+(1-0.05)*V39</f>
        <v>0.020265</v>
      </c>
      <c r="K190">
        <f t="shared" ref="K190:K192" si="155">AA39+W39</f>
        <v>57.420222</v>
      </c>
      <c r="L190">
        <f>0.05*X46+(1-0.05)*T46</f>
        <v>0.01672</v>
      </c>
      <c r="M190">
        <f>AA46+W46</f>
        <v>15.393265</v>
      </c>
      <c r="P190" s="12" t="s">
        <v>46</v>
      </c>
      <c r="Q190" t="s">
        <v>45</v>
      </c>
      <c r="R190">
        <f t="shared" ref="R190:R192" si="156">0.1*Y32+(1-0.1)*U32</f>
        <v>0.00143</v>
      </c>
      <c r="S190">
        <f t="shared" ref="S190:S192" si="157">0.1*Z32+(1-0.1)*V32</f>
        <v>0.04062</v>
      </c>
      <c r="U190">
        <f t="shared" ref="U190:U192" si="158">0.1*Y39+(1-0.1)*U39</f>
        <v>0.00143</v>
      </c>
      <c r="V190">
        <f t="shared" ref="V190:V192" si="159">0.1*Z39+(1-0.1)*V39</f>
        <v>0.02033</v>
      </c>
      <c r="X190">
        <f>0.1*X46+(1-0.1)*T46</f>
        <v>0.01674</v>
      </c>
    </row>
    <row r="191" spans="1:25">
      <c r="C191" s="4"/>
      <c r="D191" s="12"/>
      <c r="E191" t="s">
        <v>47</v>
      </c>
      <c r="F191">
        <f t="shared" si="150"/>
        <v>0.00681</v>
      </c>
      <c r="G191">
        <f t="shared" si="151"/>
        <v>0.033845</v>
      </c>
      <c r="H191">
        <f t="shared" si="152"/>
        <v>5.537966</v>
      </c>
      <c r="I191">
        <f t="shared" si="153"/>
        <v>0.00612</v>
      </c>
      <c r="J191">
        <f t="shared" si="154"/>
        <v>0.01699</v>
      </c>
      <c r="K191">
        <f t="shared" si="155"/>
        <v>165.147638</v>
      </c>
      <c r="P191" s="12"/>
      <c r="Q191" t="s">
        <v>47</v>
      </c>
      <c r="R191">
        <f t="shared" si="156"/>
        <v>0.00682</v>
      </c>
      <c r="S191">
        <f t="shared" si="157"/>
        <v>0.03389</v>
      </c>
      <c r="U191">
        <f t="shared" si="158"/>
        <v>0.00614</v>
      </c>
      <c r="V191">
        <f t="shared" si="159"/>
        <v>0.01698</v>
      </c>
    </row>
    <row r="192" spans="1:25">
      <c r="C192" s="4"/>
      <c r="D192" s="12"/>
      <c r="E192" t="s">
        <v>48</v>
      </c>
      <c r="F192">
        <f t="shared" si="150"/>
        <v>0.008515</v>
      </c>
      <c r="G192">
        <f t="shared" si="151"/>
        <v>0.02454</v>
      </c>
      <c r="H192">
        <f t="shared" si="152"/>
        <v>28.722577</v>
      </c>
      <c r="I192">
        <f t="shared" si="153"/>
        <v>0.007545</v>
      </c>
      <c r="J192">
        <f t="shared" si="154"/>
        <v>0.013235</v>
      </c>
      <c r="K192">
        <f t="shared" si="155"/>
        <v>1164.887686</v>
      </c>
      <c r="P192" s="12"/>
      <c r="Q192" t="s">
        <v>48</v>
      </c>
      <c r="R192">
        <f t="shared" si="156"/>
        <v>0.00853</v>
      </c>
      <c r="S192">
        <f t="shared" si="157"/>
        <v>0.02458</v>
      </c>
      <c r="U192">
        <f t="shared" si="158"/>
        <v>0.00759</v>
      </c>
      <c r="V192">
        <f t="shared" si="159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60">0.2*Y32+(1-0.2)*U32</f>
        <v>0.00156</v>
      </c>
      <c r="G196">
        <f t="shared" ref="G196:G198" si="161">0.2*Z32+(1-0.2)*V32</f>
        <v>0.04074</v>
      </c>
      <c r="I196">
        <f t="shared" ref="I196:I198" si="162">0.2*Y39+(1-0.2)*U39</f>
        <v>0.00156</v>
      </c>
      <c r="J196">
        <f t="shared" ref="J196:J198" si="163">0.2*Z39+(1-0.2)*V39</f>
        <v>0.02046</v>
      </c>
      <c r="L196">
        <f>0.2*X46+(1-0.2)*T46</f>
        <v>0.01678</v>
      </c>
      <c r="P196" s="12" t="s">
        <v>50</v>
      </c>
      <c r="Q196" t="s">
        <v>45</v>
      </c>
      <c r="R196">
        <f t="shared" ref="R196:R198" si="164">0.3*Y32+(1-0.3)*U32</f>
        <v>0.00169</v>
      </c>
      <c r="S196">
        <f t="shared" ref="S196:S198" si="165">0.3*Z32+(1-0.3)*V32</f>
        <v>0.04086</v>
      </c>
      <c r="U196">
        <f t="shared" ref="U196:U198" si="166">0.3*Y39+(1-0.3)*U39</f>
        <v>0.00169</v>
      </c>
      <c r="V196">
        <f t="shared" ref="V196:V198" si="167">0.3*Z39+(1-0.3)*V39</f>
        <v>0.02059</v>
      </c>
      <c r="X196">
        <f>0.3*X46+(1-0.3)*T46</f>
        <v>0.01682</v>
      </c>
    </row>
    <row r="197" spans="2:25">
      <c r="C197" s="4"/>
      <c r="D197" s="12"/>
      <c r="E197" t="s">
        <v>47</v>
      </c>
      <c r="F197">
        <f t="shared" si="160"/>
        <v>0.00684</v>
      </c>
      <c r="G197">
        <f t="shared" si="161"/>
        <v>0.03398</v>
      </c>
      <c r="I197">
        <f t="shared" si="162"/>
        <v>0.00618</v>
      </c>
      <c r="J197">
        <f t="shared" si="163"/>
        <v>0.01696</v>
      </c>
      <c r="P197" s="12"/>
      <c r="Q197" t="s">
        <v>47</v>
      </c>
      <c r="R197">
        <f t="shared" si="164"/>
        <v>0.00686</v>
      </c>
      <c r="S197">
        <f t="shared" si="165"/>
        <v>0.03407</v>
      </c>
      <c r="U197">
        <f t="shared" si="166"/>
        <v>0.00622</v>
      </c>
      <c r="V197">
        <f t="shared" si="167"/>
        <v>0.01694</v>
      </c>
    </row>
    <row r="198" spans="2:25">
      <c r="C198" s="4"/>
      <c r="D198" s="12"/>
      <c r="E198" t="s">
        <v>48</v>
      </c>
      <c r="F198">
        <f t="shared" si="160"/>
        <v>0.00856</v>
      </c>
      <c r="G198">
        <f t="shared" si="161"/>
        <v>0.02466</v>
      </c>
      <c r="I198">
        <f t="shared" si="162"/>
        <v>0.00768</v>
      </c>
      <c r="J198">
        <f t="shared" si="163"/>
        <v>0.01334</v>
      </c>
      <c r="P198" s="12"/>
      <c r="Q198" t="s">
        <v>48</v>
      </c>
      <c r="R198">
        <f t="shared" si="164"/>
        <v>0.00859</v>
      </c>
      <c r="S198">
        <f t="shared" si="165"/>
        <v>0.02474</v>
      </c>
      <c r="U198">
        <f t="shared" si="166"/>
        <v>0.00777</v>
      </c>
      <c r="V198">
        <f t="shared" si="167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68">(0.05*(1-0.05)+0.05*(1-0.05))*Y32+0.05*0.05*AC32+(1-0.05*(1-0.05)-0.05*(1-0.05)-0.05*0.05)*U32</f>
        <v>0.00142675</v>
      </c>
      <c r="G203">
        <f t="shared" ref="G203:G205" si="169">(0.05*(1-0.05)+0.05*(1-0.05))*Z32+0.05*0.05*AD32+(1-0.05*(1-0.05)-0.05*(1-0.05)-0.05*0.05)*V32</f>
        <v>0.04062</v>
      </c>
      <c r="H203">
        <f t="shared" ref="H203:H205" si="170">AE32+AA32+W32</f>
        <v>3.499841</v>
      </c>
      <c r="I203">
        <f t="shared" ref="I203:I205" si="171">(0.05*(1-0.05)+0.05*(1-0.05))*Y39+0.05*0.05*AC39+(1-0.05*(1-0.05)-0.05*(1-0.05)-0.05*0.05)*U39</f>
        <v>0.00142675</v>
      </c>
      <c r="J203">
        <f t="shared" ref="J203:J205" si="172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0.01674025</v>
      </c>
      <c r="M203">
        <f>AE46+AA46+W46</f>
        <v>23.010981</v>
      </c>
      <c r="O203" s="13" t="s">
        <v>52</v>
      </c>
      <c r="P203" s="12" t="s">
        <v>46</v>
      </c>
      <c r="Q203" t="s">
        <v>45</v>
      </c>
      <c r="R203">
        <f t="shared" ref="R203:R205" si="173">(0.1*0.9+0.1*0.9)*Y32+0.1*0.1*AC32+(1-0.1*0.9-0.1*0.9-0.1*0.1)*U32</f>
        <v>0.001547</v>
      </c>
      <c r="S203">
        <f t="shared" ref="S203:S205" si="174">(0.1*0.9+0.1*0.9)*Z32+0.1*0.1*AD32+(1-0.1*0.9-0.1*0.9-0.1*0.1)*V32</f>
        <v>0.04074</v>
      </c>
      <c r="U203">
        <f t="shared" ref="U203:U205" si="175">(0.1*0.9+0.1*0.9)*Y39+0.1*0.1*AC39+(1-0.1*0.9-0.1*0.9-0.1*0.1)*U39</f>
        <v>0.001547</v>
      </c>
      <c r="V203">
        <f t="shared" ref="V203:V205" si="176">(0.1*0.9+0.1*0.9)*Z39+0.1*0.1*AD39+(1-0.1*0.9-0.1*0.9-0.1*0.1)*V39</f>
        <v>0.020459</v>
      </c>
      <c r="X203">
        <f>(0.1*0.9+0.1*0.9)*X46+0.1*0.1*AB46+(1-0.1*0.9-0.1*0.9-0.1*0.1)*T46</f>
        <v>0.016781</v>
      </c>
    </row>
    <row r="204" spans="2:25">
      <c r="B204" s="4"/>
      <c r="C204" s="13"/>
      <c r="D204" s="12"/>
      <c r="E204" t="s">
        <v>47</v>
      </c>
      <c r="F204">
        <f t="shared" si="168"/>
        <v>0.00682</v>
      </c>
      <c r="G204">
        <f t="shared" si="169"/>
        <v>0.03389</v>
      </c>
      <c r="H204">
        <f t="shared" si="170"/>
        <v>8.381996</v>
      </c>
      <c r="I204">
        <f t="shared" si="171"/>
        <v>0.00614</v>
      </c>
      <c r="J204">
        <f t="shared" si="172"/>
        <v>0.016983</v>
      </c>
      <c r="K204">
        <f>AE40+AA40+W40</f>
        <v>247.331777</v>
      </c>
      <c r="O204" s="13"/>
      <c r="P204" s="12"/>
      <c r="Q204" t="s">
        <v>47</v>
      </c>
      <c r="R204">
        <f t="shared" si="173"/>
        <v>0.00684</v>
      </c>
      <c r="S204">
        <f t="shared" si="174"/>
        <v>0.03398</v>
      </c>
      <c r="U204">
        <f t="shared" si="175"/>
        <v>0.00618</v>
      </c>
      <c r="V204">
        <f t="shared" si="176"/>
        <v>0.016972</v>
      </c>
    </row>
    <row r="205" spans="2:25">
      <c r="B205" s="4"/>
      <c r="C205" s="13"/>
      <c r="D205" s="12"/>
      <c r="E205" t="s">
        <v>48</v>
      </c>
      <c r="F205">
        <f t="shared" si="168"/>
        <v>0.00852975</v>
      </c>
      <c r="G205">
        <f t="shared" si="169"/>
        <v>0.02457975</v>
      </c>
      <c r="H205">
        <f t="shared" si="170"/>
        <v>43.018381</v>
      </c>
      <c r="I205">
        <f t="shared" si="171"/>
        <v>0.00758875</v>
      </c>
      <c r="J205">
        <f t="shared" si="172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73"/>
        <v>0.008559</v>
      </c>
      <c r="S205">
        <f t="shared" si="174"/>
        <v>0.024659</v>
      </c>
      <c r="U205">
        <f t="shared" si="175"/>
        <v>0.007675</v>
      </c>
      <c r="V205">
        <f t="shared" si="176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77">(0.2*0.8+0.2*0.8)*Y32+0.2*0.2*AC32+(1-0.2*0.8-0.2*0.8-0.2*0.2)*U32</f>
        <v>0.001768</v>
      </c>
      <c r="G209">
        <f t="shared" ref="G209:G211" si="178">(0.2*0.8+0.2*0.8)*Z32+0.2*0.2*AD32+(1-0.2*0.8-0.2*0.8-0.2*0.2)*V32</f>
        <v>0.04098</v>
      </c>
      <c r="I209">
        <f t="shared" ref="I209:I211" si="179">(0.2*0.8+0.2*0.8)*Y39+0.2*0.2*AC39+(1-0.2*0.8-0.2*0.8-0.2*0.2)*U39</f>
        <v>0.001768</v>
      </c>
      <c r="J209">
        <f t="shared" ref="J209:J211" si="180">(0.2*0.8+0.2*0.8)*Z39+0.2*0.2*AD39+(1-0.2*0.8-0.2*0.8-0.2*0.2)*V39</f>
        <v>0.020716</v>
      </c>
      <c r="L209">
        <f>(0.2*0.8+0.2*0.8)*X46+0.2*0.2*AB46+(1-0.2*0.8-0.2*0.8-0.2*0.2)*T46</f>
        <v>0.016864</v>
      </c>
      <c r="O209" s="13" t="s">
        <v>54</v>
      </c>
      <c r="P209" s="12" t="s">
        <v>50</v>
      </c>
      <c r="Q209" t="s">
        <v>45</v>
      </c>
      <c r="R209">
        <f t="shared" ref="R209:R211" si="181">(0.3*0.7+0.3*0.7)*Y32+0.3*0.3*AC32+(1-0.3*0.7-0.3*0.7-0.3*0.3)*U32</f>
        <v>0.001963</v>
      </c>
      <c r="S209">
        <f t="shared" ref="S209:S211" si="182">(0.3*0.7+0.3*0.7)*Z32+0.3*0.3*AD32+(1-0.3*0.7-0.3*0.7-0.3*0.3)*V32</f>
        <v>0.04122</v>
      </c>
      <c r="U209">
        <f t="shared" ref="U209:U211" si="183">(0.3*0.7+0.3*0.7)*Y39+0.3*0.3*AC39+(1-0.3*0.7-0.3*0.7-0.3*0.3)*U39</f>
        <v>0.001963</v>
      </c>
      <c r="V209">
        <f t="shared" ref="V209:V211" si="184">(0.3*0.7+0.3*0.7)*Z39+0.3*0.3*AD39+(1-0.3*0.7-0.3*0.7-0.3*0.3)*V39</f>
        <v>0.020971</v>
      </c>
      <c r="X209">
        <f>(0.3*0.7+0.3*0.7)*X46+0.3*0.3*AB46+(1-0.3*0.7-0.3*0.7-0.3*0.3)*T46</f>
        <v>0.016949</v>
      </c>
    </row>
    <row r="210" spans="1:25">
      <c r="B210" s="4"/>
      <c r="C210" s="13"/>
      <c r="D210" s="12"/>
      <c r="E210" t="s">
        <v>47</v>
      </c>
      <c r="F210">
        <f t="shared" si="177"/>
        <v>0.00688</v>
      </c>
      <c r="G210">
        <f t="shared" si="178"/>
        <v>0.03416</v>
      </c>
      <c r="I210">
        <f t="shared" si="179"/>
        <v>0.00626</v>
      </c>
      <c r="J210">
        <f t="shared" si="180"/>
        <v>0.016968</v>
      </c>
      <c r="O210" s="13"/>
      <c r="P210" s="12"/>
      <c r="Q210" t="s">
        <v>47</v>
      </c>
      <c r="R210">
        <f t="shared" si="181"/>
        <v>0.00692</v>
      </c>
      <c r="S210">
        <f t="shared" si="182"/>
        <v>0.03434</v>
      </c>
      <c r="U210">
        <f t="shared" si="183"/>
        <v>0.00634</v>
      </c>
      <c r="V210">
        <f t="shared" si="184"/>
        <v>0.016988</v>
      </c>
    </row>
    <row r="211" spans="1:25">
      <c r="B211" s="4"/>
      <c r="C211" s="13"/>
      <c r="D211" s="12"/>
      <c r="E211" t="s">
        <v>48</v>
      </c>
      <c r="F211">
        <f t="shared" si="177"/>
        <v>0.008616</v>
      </c>
      <c r="G211">
        <f t="shared" si="178"/>
        <v>0.024816</v>
      </c>
      <c r="I211">
        <f t="shared" si="179"/>
        <v>0.00784</v>
      </c>
      <c r="J211">
        <f t="shared" si="180"/>
        <v>0.013484</v>
      </c>
      <c r="O211" s="13"/>
      <c r="P211" s="12"/>
      <c r="Q211" t="s">
        <v>48</v>
      </c>
      <c r="R211">
        <f t="shared" si="181"/>
        <v>0.008671</v>
      </c>
      <c r="S211">
        <f t="shared" si="182"/>
        <v>0.024971</v>
      </c>
      <c r="U211">
        <f t="shared" si="183"/>
        <v>0.007995</v>
      </c>
      <c r="V211">
        <f t="shared" si="184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85">3*0.05*(1-0.05)*(1-0.05)*Y32+3*0.05*0.05*(1-0.05)*AC32+0.05*0.05*0.05*AG32+(1-3*0.05*(1-0.05)*(1-0.05)-3*0.05*0.05*(1-0.05)-0.05*0.05*0.05)*U32</f>
        <v>0.0014854125</v>
      </c>
      <c r="G216">
        <f t="shared" ref="G216:G218" si="186">3*0.05*(1-0.05)*(1-0.05)*Z32+3*0.05*0.05*(1-0.05)*AD32+0.05*0.05*0.05*AH32+(1-3*0.05*(1-0.05)*(1-0.05)-3*0.05*0.05*(1-0.05)-0.05*0.05*0.05)*V32</f>
        <v>0.04068</v>
      </c>
      <c r="H216">
        <f t="shared" ref="H216:H218" si="187">AI32+AE32+AA32+W32</f>
        <v>4.744309</v>
      </c>
      <c r="I216">
        <f t="shared" ref="I216:I218" si="188">3*0.05*(1-0.05)*(1-0.05)*Y39+3*0.05*0.05*(1-0.05)*AC39+0.05*0.05*0.05*AG39+(1-3*0.05*(1-0.05)*(1-0.05)-3*0.05*0.05*(1-0.05)-0.05*0.05*0.05)*U39</f>
        <v>0.0014854125</v>
      </c>
      <c r="J216">
        <f t="shared" ref="J216:J218" si="189">3*0.05*(1-0.05)*(1-0.05)*Z39+3*0.05*0.05*(1-0.05)*AD39+0.05*0.05*0.05*AH39+(1-3*0.05*(1-0.05)*(1-0.05)-3*0.05*0.05*(1-0.05)-0.05*0.05*0.05)*V39</f>
        <v>0.0203942625</v>
      </c>
      <c r="K216">
        <f t="shared" ref="K216:K218" si="190">AI39+AE39+AA39+W39</f>
        <v>119.886558</v>
      </c>
      <c r="L216">
        <f>3*0.05*(1-0.05)*(1-0.05)*X46+3*0.05*0.05*(1-0.05)*AB46+0.05*0.05*0.05*AF46+(1-3*0.05*(1-0.05)*(1-0.05)-3*0.05*0.05*(1-0.05)-0.05*0.05*0.05)*T46</f>
        <v>0.0167607375</v>
      </c>
      <c r="M216">
        <f>AI46+AE46+AA46+W46</f>
        <v>32.17454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191">3*0.1*(1-0.1)*(1-0.1)*Y32+3*0.1*0.1*(1-0.1)*AC32+0.1*0.1*0.1*AG32+(1-3*0.1*(1-0.1)*(1-0.1)-3*0.1*0.1*(1-0.1)-0.1*0.1*0.1)*U32</f>
        <v>0.0016523</v>
      </c>
      <c r="S216">
        <f t="shared" ref="S216:S218" si="192">3*0.1*(1-0.1)*(1-0.1)*Z32+3*0.1*0.1*(1-0.1)*AD32+0.1*0.1*0.1*AH32+(1-3*0.1*(1-0.1)*(1-0.1)-3*0.1*0.1*(1-0.1)-0.1*0.1*0.1)*V32</f>
        <v>0.04086</v>
      </c>
      <c r="U216">
        <f t="shared" ref="U216:U218" si="193">3*0.1*(1-0.1)*(1-0.1)*Y39+3*0.1*0.1*(1-0.1)*AC39+0.1*0.1*0.1*AG39+(1-3*0.1*(1-0.1)*(1-0.1)-3*0.1*0.1*(1-0.1)-0.1*0.1*0.1)*U39</f>
        <v>0.0016523</v>
      </c>
      <c r="V216">
        <f t="shared" ref="V216:V218" si="194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0.0168229</v>
      </c>
    </row>
    <row r="217" spans="1:25">
      <c r="A217" s="4"/>
      <c r="B217" s="14"/>
      <c r="C217" s="13"/>
      <c r="D217" s="12"/>
      <c r="E217" t="s">
        <v>47</v>
      </c>
      <c r="F217">
        <f t="shared" si="185"/>
        <v>0.00683</v>
      </c>
      <c r="G217">
        <f t="shared" si="186"/>
        <v>0.033935</v>
      </c>
      <c r="H217">
        <f t="shared" si="187"/>
        <v>11.376248</v>
      </c>
      <c r="I217">
        <f t="shared" si="188"/>
        <v>0.00616</v>
      </c>
      <c r="J217">
        <f t="shared" si="189"/>
        <v>0.0169788625</v>
      </c>
      <c r="K217">
        <f t="shared" si="190"/>
        <v>326.021469</v>
      </c>
      <c r="N217" s="14"/>
      <c r="O217" s="13"/>
      <c r="P217" s="12"/>
      <c r="Q217" t="s">
        <v>47</v>
      </c>
      <c r="R217">
        <f t="shared" si="191"/>
        <v>0.00686</v>
      </c>
      <c r="S217">
        <f t="shared" si="192"/>
        <v>0.03407</v>
      </c>
      <c r="U217">
        <f t="shared" si="193"/>
        <v>0.00622</v>
      </c>
      <c r="V217">
        <f t="shared" si="194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85"/>
        <v>0.0085442625</v>
      </c>
      <c r="G218">
        <f t="shared" si="186"/>
        <v>0.0246192625</v>
      </c>
      <c r="H218">
        <f t="shared" si="187"/>
        <v>56.363112</v>
      </c>
      <c r="I218">
        <f t="shared" si="188"/>
        <v>0.0076313125</v>
      </c>
      <c r="J218">
        <f t="shared" si="189"/>
        <v>0.01330575</v>
      </c>
      <c r="K218">
        <f t="shared" si="190"/>
        <v>2783.079236</v>
      </c>
      <c r="N218" s="14"/>
      <c r="O218" s="13"/>
      <c r="P218" s="12"/>
      <c r="Q218" t="s">
        <v>48</v>
      </c>
      <c r="R218">
        <f t="shared" si="191"/>
        <v>0.0085871</v>
      </c>
      <c r="S218">
        <f t="shared" si="192"/>
        <v>0.0247371</v>
      </c>
      <c r="U218">
        <f t="shared" si="193"/>
        <v>0.0077555</v>
      </c>
      <c r="V218">
        <f t="shared" si="194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195">3*0.2*(1-0.2)*(1-0.2)*Y32+3*0.2*0.2*(1-0.2)*AC32+0.2*0.2*0.2*AG32+(1-3*0.2*(1-0.2)*(1-0.2)-3*0.2*0.2*(1-0.2)-0.2*0.2*0.2)*U32</f>
        <v>0.0019344</v>
      </c>
      <c r="G222">
        <f t="shared" ref="G222:G224" si="196">3*0.2*(1-0.2)*(1-0.2)*Z32+3*0.2*0.2*(1-0.2)*AD32+0.2*0.2*0.2*AH32+(1-3*0.2*(1-0.2)*(1-0.2)-3*0.2*0.2*(1-0.2)-0.2*0.2*0.2)*V32</f>
        <v>0.04122</v>
      </c>
      <c r="I222">
        <f t="shared" ref="I222:I224" si="197">3*0.2*(1-0.2)*(1-0.2)*Y39+3*0.2*0.2*(1-0.2)*AC39+0.2*0.2*0.2*AG39+(1-3*0.2*(1-0.2)*(1-0.2)-3*0.2*0.2*(1-0.2)-0.2*0.2*0.2)*U39</f>
        <v>0.0019344</v>
      </c>
      <c r="J222">
        <f t="shared" ref="J222:J224" si="198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0.0169512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199">3*0.3*(1-0.3)*(1-0.3)*Y32+3*0.3*0.3*(1-0.3)*AC32+0.3*0.3*0.3*AG32+(1-3*0.3*(1-0.3)*(1-0.3)-3*0.3*0.3*(1-0.3)-0.3*0.3*0.3)*U32</f>
        <v>0.0021541</v>
      </c>
      <c r="S222">
        <f t="shared" ref="S222:S224" si="200">3*0.3*(1-0.3)*(1-0.3)*Z32+3*0.3*0.3*(1-0.3)*AD32+0.3*0.3*0.3*AH32+(1-3*0.3*(1-0.3)*(1-0.3)-3*0.3*0.3*(1-0.3)-0.3*0.3*0.3)*V32</f>
        <v>0.04158</v>
      </c>
      <c r="U222">
        <f t="shared" ref="U222:U224" si="201">3*0.3*(1-0.3)*(1-0.3)*Y39+3*0.3*0.3*(1-0.3)*AC39+0.3*0.3*0.3*AG39+(1-3*0.3*(1-0.3)*(1-0.3)-3*0.3*0.3*(1-0.3)-0.3*0.3*0.3)*U39</f>
        <v>0.0021541</v>
      </c>
      <c r="V222">
        <f t="shared" ref="V222:V224" si="202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0.0170843</v>
      </c>
    </row>
    <row r="223" spans="1:25">
      <c r="A223" s="4"/>
      <c r="B223" s="14"/>
      <c r="C223" s="13"/>
      <c r="D223" s="12"/>
      <c r="E223" t="s">
        <v>47</v>
      </c>
      <c r="F223">
        <f t="shared" si="195"/>
        <v>0.00692</v>
      </c>
      <c r="G223">
        <f t="shared" si="196"/>
        <v>0.03434</v>
      </c>
      <c r="I223">
        <f t="shared" si="197"/>
        <v>0.00634</v>
      </c>
      <c r="J223">
        <f t="shared" si="198"/>
        <v>0.0170152</v>
      </c>
      <c r="N223" s="14"/>
      <c r="O223" s="13"/>
      <c r="P223" s="12"/>
      <c r="Q223" t="s">
        <v>47</v>
      </c>
      <c r="R223">
        <f t="shared" si="199"/>
        <v>0.00698</v>
      </c>
      <c r="S223">
        <f t="shared" si="200"/>
        <v>0.03461</v>
      </c>
      <c r="U223">
        <f t="shared" si="201"/>
        <v>0.00646</v>
      </c>
      <c r="V223">
        <f t="shared" si="202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195"/>
        <v>0.0086688</v>
      </c>
      <c r="G224">
        <f t="shared" si="196"/>
        <v>0.0249688</v>
      </c>
      <c r="I224">
        <f t="shared" si="197"/>
        <v>0.007984</v>
      </c>
      <c r="J224">
        <f t="shared" si="198"/>
        <v>0.013632</v>
      </c>
      <c r="N224" s="14"/>
      <c r="O224" s="13"/>
      <c r="P224" s="12"/>
      <c r="Q224" t="s">
        <v>48</v>
      </c>
      <c r="R224">
        <f t="shared" si="199"/>
        <v>0.0087457</v>
      </c>
      <c r="S224">
        <f t="shared" si="200"/>
        <v>0.0251957</v>
      </c>
      <c r="U224">
        <f t="shared" si="201"/>
        <v>0.0081885</v>
      </c>
      <c r="V224">
        <f t="shared" si="202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03">0.05*G52+(1-0.05)*C52</f>
        <v>0.001365</v>
      </c>
      <c r="G229">
        <f t="shared" ref="G229:G231" si="204">0.05*H52+(1-0.05)*D52</f>
        <v>0.04056</v>
      </c>
      <c r="H229">
        <f t="shared" ref="H229:H231" si="205">I52+E52</f>
        <v>2.490581</v>
      </c>
      <c r="I229">
        <f t="shared" ref="I229:I231" si="206">0.05*G59+(1-0.05)*C59</f>
        <v>0.001365</v>
      </c>
      <c r="J229">
        <f t="shared" ref="J229:J231" si="207">0.05*H59+(1-0.05)*D59</f>
        <v>0.020265</v>
      </c>
      <c r="K229">
        <f t="shared" ref="K229:K231" si="208">I59+E59</f>
        <v>57.364215</v>
      </c>
      <c r="L229">
        <f>0.05*G66+(1-0.05)*B66</f>
        <v>0.00684</v>
      </c>
      <c r="M229">
        <f>I66+E66</f>
        <v>16.126914</v>
      </c>
      <c r="P229" s="12" t="s">
        <v>46</v>
      </c>
      <c r="Q229" t="s">
        <v>45</v>
      </c>
      <c r="R229">
        <f t="shared" ref="R229:R231" si="209">0.1*G52+(1-0.1)*C52</f>
        <v>0.00143</v>
      </c>
      <c r="S229">
        <f t="shared" ref="S229:S231" si="210">0.1*H52+(1-0.1)*D52</f>
        <v>0.04062</v>
      </c>
      <c r="U229">
        <f t="shared" ref="U229:U231" si="211">0.1*G59+(1-0.1)*C59</f>
        <v>0.00143</v>
      </c>
      <c r="V229">
        <f t="shared" ref="V229:V231" si="212">0.1*H59+(1-0.1)*D59</f>
        <v>0.02033</v>
      </c>
      <c r="X229">
        <f>0.1*G66+(1-0.1)*B66</f>
        <v>0.00648</v>
      </c>
    </row>
    <row r="230" spans="1:25">
      <c r="C230" s="4"/>
      <c r="D230" s="12"/>
      <c r="E230" t="s">
        <v>47</v>
      </c>
      <c r="F230">
        <f t="shared" si="203"/>
        <v>0.002805</v>
      </c>
      <c r="G230">
        <f t="shared" si="204"/>
        <v>0.02233</v>
      </c>
      <c r="H230">
        <f t="shared" si="205"/>
        <v>4.880699</v>
      </c>
      <c r="I230">
        <f t="shared" si="206"/>
        <v>0.002725</v>
      </c>
      <c r="J230">
        <f t="shared" si="207"/>
        <v>0.011395</v>
      </c>
      <c r="K230">
        <f t="shared" si="208"/>
        <v>155.657188</v>
      </c>
      <c r="P230" s="12"/>
      <c r="Q230" t="s">
        <v>47</v>
      </c>
      <c r="R230">
        <f t="shared" si="209"/>
        <v>0.00281</v>
      </c>
      <c r="S230">
        <f t="shared" si="210"/>
        <v>0.02236</v>
      </c>
      <c r="U230">
        <f t="shared" si="211"/>
        <v>0.00275</v>
      </c>
      <c r="V230">
        <f t="shared" si="212"/>
        <v>0.01129</v>
      </c>
    </row>
    <row r="231" spans="1:25">
      <c r="C231" s="4"/>
      <c r="D231" s="12"/>
      <c r="E231" t="s">
        <v>48</v>
      </c>
      <c r="F231">
        <f t="shared" si="203"/>
        <v>0.003805</v>
      </c>
      <c r="G231">
        <f t="shared" si="204"/>
        <v>0.014725</v>
      </c>
      <c r="H231">
        <f t="shared" si="205"/>
        <v>22.274153</v>
      </c>
      <c r="I231">
        <f t="shared" si="206"/>
        <v>0.00364</v>
      </c>
      <c r="J231">
        <f t="shared" si="207"/>
        <v>0.008195</v>
      </c>
      <c r="K231">
        <f t="shared" si="208"/>
        <v>826.117856</v>
      </c>
      <c r="P231" s="12"/>
      <c r="Q231" t="s">
        <v>48</v>
      </c>
      <c r="R231">
        <f t="shared" si="209"/>
        <v>0.00381</v>
      </c>
      <c r="S231">
        <f t="shared" si="210"/>
        <v>0.01475</v>
      </c>
      <c r="U231">
        <f t="shared" si="211"/>
        <v>0.00368</v>
      </c>
      <c r="V231">
        <f t="shared" si="212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13">0.2*G52+(1-0.2)*C52</f>
        <v>0.00156</v>
      </c>
      <c r="G235">
        <f t="shared" ref="G235:G237" si="214">0.2*H52+(1-0.2)*D52</f>
        <v>0.04074</v>
      </c>
      <c r="I235">
        <f t="shared" ref="I235:I237" si="215">0.2*G59+(1-0.2)*C59</f>
        <v>0.00156</v>
      </c>
      <c r="J235">
        <f t="shared" ref="J235:J237" si="216">0.2*H59+(1-0.2)*D59</f>
        <v>0.02046</v>
      </c>
      <c r="L235">
        <f>0.2*G66+(1-0.2)*B66</f>
        <v>0.00576</v>
      </c>
      <c r="P235" s="12" t="s">
        <v>50</v>
      </c>
      <c r="Q235" t="s">
        <v>45</v>
      </c>
      <c r="R235">
        <f t="shared" ref="R235:R237" si="217">0.3*G52+(1-0.3)*C52</f>
        <v>0.00169</v>
      </c>
      <c r="S235">
        <f t="shared" ref="S235:S237" si="218">0.3*H52+(1-0.3)*D52</f>
        <v>0.04086</v>
      </c>
      <c r="U235">
        <f t="shared" ref="U235:U237" si="219">0.3*G59+(1-0.3)*C59</f>
        <v>0.00169</v>
      </c>
      <c r="V235">
        <f t="shared" ref="V235:V237" si="220">0.3*H59+(1-0.3)*D59</f>
        <v>0.02059</v>
      </c>
      <c r="X235">
        <f>0.3*G66+(1-0.3)*B66</f>
        <v>0.00504</v>
      </c>
    </row>
    <row r="236" spans="1:25">
      <c r="C236" s="4"/>
      <c r="D236" s="12"/>
      <c r="E236" t="s">
        <v>47</v>
      </c>
      <c r="F236">
        <f t="shared" si="213"/>
        <v>0.00282</v>
      </c>
      <c r="G236">
        <f t="shared" si="214"/>
        <v>0.02242</v>
      </c>
      <c r="I236">
        <f t="shared" si="215"/>
        <v>0.0028</v>
      </c>
      <c r="J236">
        <f t="shared" si="216"/>
        <v>0.01108</v>
      </c>
      <c r="P236" s="12"/>
      <c r="Q236" t="s">
        <v>47</v>
      </c>
      <c r="R236">
        <f t="shared" si="217"/>
        <v>0.00283</v>
      </c>
      <c r="S236">
        <f t="shared" si="218"/>
        <v>0.02248</v>
      </c>
      <c r="U236">
        <f t="shared" si="219"/>
        <v>0.00285</v>
      </c>
      <c r="V236">
        <f t="shared" si="220"/>
        <v>0.01087</v>
      </c>
    </row>
    <row r="237" spans="1:25">
      <c r="C237" s="4"/>
      <c r="D237" s="12"/>
      <c r="E237" t="s">
        <v>48</v>
      </c>
      <c r="F237">
        <f t="shared" si="213"/>
        <v>0.00382</v>
      </c>
      <c r="G237">
        <f t="shared" si="214"/>
        <v>0.0148</v>
      </c>
      <c r="I237">
        <f t="shared" si="215"/>
        <v>0.00376</v>
      </c>
      <c r="J237">
        <f t="shared" si="216"/>
        <v>0.00818</v>
      </c>
      <c r="P237" s="12"/>
      <c r="Q237" t="s">
        <v>48</v>
      </c>
      <c r="R237">
        <f t="shared" si="217"/>
        <v>0.00383</v>
      </c>
      <c r="S237">
        <f t="shared" si="218"/>
        <v>0.01485</v>
      </c>
      <c r="U237">
        <f t="shared" si="219"/>
        <v>0.00384</v>
      </c>
      <c r="V237">
        <f t="shared" si="220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21">(0.05*(1-0.05)+0.05*(1-0.05))*G52+0.05*0.05*K52+(1-0.05*(1-0.05)-0.05*(1-0.05)-0.05*0.05)*C52</f>
        <v>0.00142675</v>
      </c>
      <c r="G242">
        <f t="shared" ref="G242:G244" si="222">(0.05*(1-0.05)+0.05*(1-0.05))*H52+0.05*0.05*L52+(1-0.05*(1-0.05)-0.05*(1-0.05)-0.05*0.05)*D52</f>
        <v>0.04062</v>
      </c>
      <c r="H242">
        <f t="shared" ref="H242:H244" si="223">M52+I52+E52</f>
        <v>3.747629</v>
      </c>
      <c r="I242">
        <f t="shared" ref="I242:I244" si="224">(0.05*(1-0.05)+0.05*(1-0.05))*G59+0.05*0.05*K59+(1-0.05*(1-0.05)-0.05*(1-0.05)-0.05*0.05)*C59</f>
        <v>0.00142675</v>
      </c>
      <c r="J242">
        <f t="shared" ref="J242:J244" si="225">(0.05*(1-0.05)+0.05*(1-0.05))*H59+0.05*0.05*L59+(1-0.05*(1-0.05)-0.05*(1-0.05)-0.05*0.05)*D59</f>
        <v>0.02032975</v>
      </c>
      <c r="K242">
        <f t="shared" ref="K242:K244" si="226">M59+I59+E59</f>
        <v>90.521469</v>
      </c>
      <c r="L242">
        <f>(0.05*(1-0.05)+0.05*(1-0.05))*G66+0.05*0.05*J66+(1-0.05*(1-0.05)-0.05*(1-0.05)-0.05*0.05)*B66</f>
        <v>0.0065175</v>
      </c>
      <c r="M242">
        <f>M66+I66+E66</f>
        <v>23.477307</v>
      </c>
      <c r="O242" s="13" t="s">
        <v>52</v>
      </c>
      <c r="P242" s="12" t="s">
        <v>46</v>
      </c>
      <c r="Q242" t="s">
        <v>45</v>
      </c>
      <c r="R242">
        <f t="shared" ref="R242:R244" si="227">(0.1*0.9+0.1*0.9)*G52+0.1*0.1*K52+(1-0.1*0.9-0.1*0.9-0.1*0.1)*C52</f>
        <v>0.001547</v>
      </c>
      <c r="S242">
        <f t="shared" ref="S242:S244" si="228">(0.1*0.9+0.1*0.9)*H52+0.1*0.1*L52+(1-0.1*0.9-0.1*0.9-0.1*0.1)*D52</f>
        <v>0.04074</v>
      </c>
      <c r="U242">
        <f t="shared" ref="U242:U244" si="229">(0.1*0.9+0.1*0.9)*G59+0.1*0.1*K59+(1-0.1*0.9-0.1*0.9-0.1*0.1)*C59</f>
        <v>0.001547</v>
      </c>
      <c r="V242">
        <f t="shared" ref="V242:V244" si="230">(0.1*0.9+0.1*0.9)*H59+0.1*0.1*L59+(1-0.1*0.9-0.1*0.9-0.1*0.1)*D59</f>
        <v>0.020459</v>
      </c>
      <c r="X242">
        <f>(0.1*0.9+0.1*0.9)*G66+0.1*0.1*J66+(1-0.1*0.9-0.1*0.9-0.1*0.1)*B66</f>
        <v>0.00591</v>
      </c>
    </row>
    <row r="243" spans="1:25">
      <c r="B243" s="4"/>
      <c r="C243" s="13"/>
      <c r="D243" s="12"/>
      <c r="E243" t="s">
        <v>47</v>
      </c>
      <c r="F243">
        <f t="shared" si="221"/>
        <v>0.00281</v>
      </c>
      <c r="G243">
        <f t="shared" si="222"/>
        <v>0.02235925</v>
      </c>
      <c r="H243">
        <f t="shared" si="223"/>
        <v>7.555219</v>
      </c>
      <c r="I243">
        <f t="shared" si="224"/>
        <v>0.0027505</v>
      </c>
      <c r="J243">
        <f t="shared" si="225"/>
        <v>0.01129725</v>
      </c>
      <c r="K243">
        <f t="shared" si="226"/>
        <v>231.137618</v>
      </c>
      <c r="O243" s="13"/>
      <c r="P243" s="12"/>
      <c r="Q243" t="s">
        <v>47</v>
      </c>
      <c r="R243">
        <f t="shared" si="227"/>
        <v>0.00282</v>
      </c>
      <c r="S243">
        <f t="shared" si="228"/>
        <v>0.022417</v>
      </c>
      <c r="U243">
        <f t="shared" si="229"/>
        <v>0.002802</v>
      </c>
      <c r="V243">
        <f t="shared" si="230"/>
        <v>0.011109</v>
      </c>
    </row>
    <row r="244" spans="1:25">
      <c r="B244" s="4"/>
      <c r="C244" s="13"/>
      <c r="D244" s="12"/>
      <c r="E244" t="s">
        <v>48</v>
      </c>
      <c r="F244">
        <f t="shared" si="221"/>
        <v>0.00381</v>
      </c>
      <c r="G244">
        <f t="shared" si="222"/>
        <v>0.01475</v>
      </c>
      <c r="H244">
        <f t="shared" si="223"/>
        <v>33.25249</v>
      </c>
      <c r="I244">
        <f t="shared" si="224"/>
        <v>0.00367875</v>
      </c>
      <c r="J244">
        <f t="shared" si="225"/>
        <v>0.00818925</v>
      </c>
      <c r="K244">
        <f t="shared" si="226"/>
        <v>1351.763846</v>
      </c>
      <c r="O244" s="13"/>
      <c r="P244" s="12"/>
      <c r="Q244" t="s">
        <v>48</v>
      </c>
      <c r="R244">
        <f t="shared" si="227"/>
        <v>0.00382</v>
      </c>
      <c r="S244">
        <f t="shared" si="228"/>
        <v>0.0148</v>
      </c>
      <c r="U244">
        <f t="shared" si="229"/>
        <v>0.003755</v>
      </c>
      <c r="V244">
        <f t="shared" si="230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31">(0.2*0.8+0.2*0.8)*G52+0.2*0.2*K52+(1-0.2*0.8-0.2*0.8-0.2*0.2)*C52</f>
        <v>0.001768</v>
      </c>
      <c r="G248">
        <f t="shared" ref="G248:G250" si="232">(0.2*0.8+0.2*0.8)*H52+0.2*0.2*L52+(1-0.2*0.8-0.2*0.8-0.2*0.2)*D52</f>
        <v>0.04098</v>
      </c>
      <c r="I248">
        <f t="shared" ref="I248:I250" si="233">(0.2*0.8+0.2*0.8)*G59+0.2*0.2*K59+(1-0.2*0.8-0.2*0.8-0.2*0.2)*C59</f>
        <v>0.001768</v>
      </c>
      <c r="J248">
        <f t="shared" ref="J248:J250" si="234">(0.2*0.8+0.2*0.8)*H59+0.2*0.2*L59+(1-0.2*0.8-0.2*0.8-0.2*0.2)*D59</f>
        <v>0.020716</v>
      </c>
      <c r="L248">
        <f>(0.2*0.8+0.2*0.8)*G66+0.2*0.2*J66+(1-0.2*0.8-0.2*0.8-0.2*0.2)*B66</f>
        <v>0.00492</v>
      </c>
      <c r="O248" s="13" t="s">
        <v>54</v>
      </c>
      <c r="P248" s="12" t="s">
        <v>50</v>
      </c>
      <c r="Q248" t="s">
        <v>45</v>
      </c>
      <c r="R248">
        <f t="shared" ref="R248:R250" si="235">(0.3*0.7+0.3*0.7)*G52+0.3*0.3*K52+(1-0.3*0.7-0.3*0.7-0.3*0.3)*C52</f>
        <v>0.001963</v>
      </c>
      <c r="S248">
        <f t="shared" ref="S248:S250" si="236">(0.3*0.7+0.3*0.7)*H52+0.3*0.3*L52+(1-0.3*0.7-0.3*0.7-0.3*0.3)*D52</f>
        <v>0.04122</v>
      </c>
      <c r="U248">
        <f t="shared" ref="U248:U250" si="237">(0.3*0.7+0.3*0.7)*G59+0.3*0.3*K59+(1-0.3*0.7-0.3*0.7-0.3*0.3)*C59</f>
        <v>0.001963</v>
      </c>
      <c r="V248">
        <f t="shared" ref="V248:V250" si="238">(0.3*0.7+0.3*0.7)*H59+0.3*0.3*L59+(1-0.3*0.7-0.3*0.7-0.3*0.3)*D59</f>
        <v>0.020971</v>
      </c>
      <c r="X248">
        <f>(0.3*0.7+0.3*0.7)*G66+0.3*0.3*J66+(1-0.3*0.7-0.3*0.7-0.3*0.3)*B66</f>
        <v>0.00423</v>
      </c>
    </row>
    <row r="249" spans="1:25">
      <c r="B249" s="4"/>
      <c r="C249" s="13"/>
      <c r="D249" s="12"/>
      <c r="E249" t="s">
        <v>47</v>
      </c>
      <c r="F249">
        <f t="shared" si="231"/>
        <v>0.00284</v>
      </c>
      <c r="G249">
        <f t="shared" si="232"/>
        <v>0.022528</v>
      </c>
      <c r="I249">
        <f t="shared" si="233"/>
        <v>0.002908</v>
      </c>
      <c r="J249">
        <f t="shared" si="234"/>
        <v>0.010776</v>
      </c>
      <c r="O249" s="13"/>
      <c r="P249" s="12"/>
      <c r="Q249" t="s">
        <v>47</v>
      </c>
      <c r="R249">
        <f t="shared" si="235"/>
        <v>0.00286</v>
      </c>
      <c r="S249">
        <f t="shared" si="236"/>
        <v>0.022633</v>
      </c>
      <c r="U249">
        <f t="shared" si="237"/>
        <v>0.003018</v>
      </c>
      <c r="V249">
        <f t="shared" si="238"/>
        <v>0.010501</v>
      </c>
    </row>
    <row r="250" spans="1:25">
      <c r="B250" s="4"/>
      <c r="C250" s="13"/>
      <c r="D250" s="12"/>
      <c r="E250" t="s">
        <v>48</v>
      </c>
      <c r="F250">
        <f t="shared" si="231"/>
        <v>0.00384</v>
      </c>
      <c r="G250">
        <f t="shared" si="232"/>
        <v>0.0149</v>
      </c>
      <c r="I250">
        <f t="shared" si="233"/>
        <v>0.0039</v>
      </c>
      <c r="J250">
        <f t="shared" si="234"/>
        <v>0.008148</v>
      </c>
      <c r="O250" s="13"/>
      <c r="P250" s="12"/>
      <c r="Q250" t="s">
        <v>48</v>
      </c>
      <c r="R250">
        <f t="shared" si="235"/>
        <v>0.00386</v>
      </c>
      <c r="S250">
        <f t="shared" si="236"/>
        <v>0.015</v>
      </c>
      <c r="U250">
        <f t="shared" si="237"/>
        <v>0.004035</v>
      </c>
      <c r="V250">
        <f t="shared" si="238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39">3*0.05*(1-0.05)*(1-0.05)*G52+3*0.05*0.05*(1-0.05)*K52+0.05*0.05*0.05*O52+(1-3*0.05*(1-0.05)*(1-0.05)-3*0.05*0.05*(1-0.05)-0.05*0.05*0.05)*C52</f>
        <v>0.0014854125</v>
      </c>
      <c r="G255">
        <f t="shared" ref="G255:G257" si="240">3*0.05*(1-0.05)*(1-0.05)*H52+3*0.05*0.05*(1-0.05)*L52+0.05*0.05*0.05*P52+(1-3*0.05*(1-0.05)*(1-0.05)-3*0.05*0.05*(1-0.05)-0.05*0.05*0.05)*D52</f>
        <v>0.04068</v>
      </c>
      <c r="H255">
        <f t="shared" ref="H255:H257" si="241">Q52+M52+I52+E52</f>
        <v>4.737268</v>
      </c>
      <c r="I255">
        <f t="shared" ref="I255:I257" si="242">3*0.05*(1-0.05)*(1-0.05)*G59+3*0.05*0.05*(1-0.05)*K59+0.05*0.05*0.05*O59+(1-3*0.05*(1-0.05)*(1-0.05)-3*0.05*0.05*(1-0.05)-0.05*0.05*0.05)*C59</f>
        <v>0.0014854125</v>
      </c>
      <c r="J255">
        <f t="shared" ref="J255:J257" si="243">3*0.05*(1-0.05)*(1-0.05)*H59+3*0.05*0.05*(1-0.05)*L59+0.05*0.05*0.05*P59+(1-3*0.05*(1-0.05)*(1-0.05)-3*0.05*0.05*(1-0.05)-0.05*0.05*0.05)*D59</f>
        <v>0.0203942625</v>
      </c>
      <c r="K255">
        <f t="shared" ref="K255:K257" si="244">Q59+M59+I59+E59</f>
        <v>119.614884</v>
      </c>
      <c r="L255">
        <f>3*0.05*(1-0.05)*(1-0.05)*G66+3*0.05*0.05*(1-0.05)*J66+0.05*0.05*0.05*N66+(1-3*0.05*(1-0.05)*(1-0.05)-3*0.05*0.05*(1-0.05)-0.05*0.05*0.05)*B66</f>
        <v>0.0062296875</v>
      </c>
      <c r="M255">
        <f>Q66+M66+I66+E66</f>
        <v>31.091781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45">3*0.1*(1-0.1)*(1-0.1)*G52+3*0.1*0.1*(1-0.1)*K52+0.1*0.1*0.1*O52+(1-3*0.1*(1-0.1)*(1-0.1)-3*0.1*0.1*(1-0.1)-0.1*0.1*0.1)*C52</f>
        <v>0.0016523</v>
      </c>
      <c r="S255">
        <f t="shared" ref="S255:S257" si="246">3*0.1*(1-0.1)*(1-0.1)*H52+3*0.1*0.1*(1-0.1)*L52+0.1*0.1*0.1*P52+(1-3*0.1*(1-0.1)*(1-0.1)-3*0.1*0.1*(1-0.1)-0.1*0.1*0.1)*D52</f>
        <v>0.04086</v>
      </c>
      <c r="U255">
        <f t="shared" ref="U255:U257" si="247">3*0.1*(1-0.1)*(1-0.1)*G59+3*0.1*0.1*(1-0.1)*K59+0.1*0.1*0.1*O59+(1-3*0.1*(1-0.1)*(1-0.1)-3*0.1*0.1*(1-0.1)-0.1*0.1*0.1)*C59</f>
        <v>0.0016523</v>
      </c>
      <c r="V255">
        <f t="shared" ref="V255:V257" si="248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0.0054675</v>
      </c>
    </row>
    <row r="256" spans="1:25">
      <c r="A256" s="4"/>
      <c r="B256" s="14"/>
      <c r="C256" s="13"/>
      <c r="D256" s="12"/>
      <c r="E256" t="s">
        <v>47</v>
      </c>
      <c r="F256">
        <f t="shared" si="239"/>
        <v>0.002815</v>
      </c>
      <c r="G256">
        <f t="shared" si="240"/>
        <v>0.0223878375</v>
      </c>
      <c r="H256">
        <f t="shared" si="241"/>
        <v>10.223834</v>
      </c>
      <c r="I256">
        <f t="shared" si="242"/>
        <v>0.0027763875</v>
      </c>
      <c r="J256">
        <f t="shared" si="243"/>
        <v>0.0112063875</v>
      </c>
      <c r="K256">
        <f t="shared" si="244"/>
        <v>304.119769</v>
      </c>
      <c r="N256" s="14"/>
      <c r="O256" s="13"/>
      <c r="P256" s="12"/>
      <c r="Q256" t="s">
        <v>47</v>
      </c>
      <c r="R256">
        <f t="shared" si="245"/>
        <v>0.00283</v>
      </c>
      <c r="S256">
        <f t="shared" si="246"/>
        <v>0.0224717</v>
      </c>
      <c r="U256">
        <f t="shared" si="247"/>
        <v>0.0028551</v>
      </c>
      <c r="V256">
        <f t="shared" si="248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39"/>
        <v>0.0038150125</v>
      </c>
      <c r="G257">
        <f t="shared" si="240"/>
        <v>0.014775</v>
      </c>
      <c r="H257">
        <f t="shared" si="241"/>
        <v>43.854553</v>
      </c>
      <c r="I257">
        <f t="shared" si="242"/>
        <v>0.0037163125</v>
      </c>
      <c r="J257">
        <f t="shared" si="243"/>
        <v>0.0081829125</v>
      </c>
      <c r="K257">
        <f t="shared" si="244"/>
        <v>1694.500572</v>
      </c>
      <c r="N257" s="14"/>
      <c r="O257" s="13"/>
      <c r="P257" s="12"/>
      <c r="Q257" t="s">
        <v>48</v>
      </c>
      <c r="R257">
        <f t="shared" si="245"/>
        <v>0.0038301</v>
      </c>
      <c r="S257">
        <f t="shared" si="246"/>
        <v>0.01485</v>
      </c>
      <c r="U257">
        <f t="shared" si="247"/>
        <v>0.0038255</v>
      </c>
      <c r="V257">
        <f t="shared" si="248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49">3*0.2*(1-0.2)*(1-0.2)*G52+3*0.2*0.2*(1-0.2)*K52+0.2*0.2*0.2*O52+(1-3*0.2*(1-0.2)*(1-0.2)-3*0.2*0.2*(1-0.2)-0.2*0.2*0.2)*C52</f>
        <v>0.0019344</v>
      </c>
      <c r="G261">
        <f t="shared" ref="G261:G263" si="250">3*0.2*(1-0.2)*(1-0.2)*H52+3*0.2*0.2*(1-0.2)*L52+0.2*0.2*0.2*P52+(1-3*0.2*(1-0.2)*(1-0.2)-3*0.2*0.2*(1-0.2)-0.2*0.2*0.2)*D52</f>
        <v>0.04122</v>
      </c>
      <c r="I261">
        <f t="shared" ref="I261:I263" si="251">3*0.2*(1-0.2)*(1-0.2)*G59+3*0.2*0.2*(1-0.2)*K59+0.2*0.2*0.2*O59+(1-3*0.2*(1-0.2)*(1-0.2)-3*0.2*0.2*(1-0.2)-0.2*0.2*0.2)*C59</f>
        <v>0.0019344</v>
      </c>
      <c r="J261">
        <f t="shared" ref="J261:J263" si="252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0.0045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53">3*0.3*(1-0.3)*(1-0.3)*G52+3*0.3*0.3*(1-0.3)*K52+0.3*0.3*0.3*O52+(1-3*0.3*(1-0.3)*(1-0.3)-3*0.3*0.3*(1-0.3)-0.3*0.3*0.3)*C52</f>
        <v>0.0021541</v>
      </c>
      <c r="S261">
        <f t="shared" ref="S261:S263" si="254">3*0.3*(1-0.3)*(1-0.3)*H52+3*0.3*0.3*(1-0.3)*L52+0.3*0.3*0.3*P52+(1-3*0.3*(1-0.3)*(1-0.3)-3*0.3*0.3*(1-0.3)-0.3*0.3*0.3)*D52</f>
        <v>0.04158</v>
      </c>
      <c r="U261">
        <f t="shared" ref="U261:U263" si="255">3*0.3*(1-0.3)*(1-0.3)*G59+3*0.3*0.3*(1-0.3)*K59+0.3*0.3*0.3*O59+(1-3*0.3*(1-0.3)*(1-0.3)-3*0.3*0.3*(1-0.3)-0.3*0.3*0.3)*C59</f>
        <v>0.0021541</v>
      </c>
      <c r="V261">
        <f t="shared" ref="V261:V263" si="256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0.0041625</v>
      </c>
    </row>
    <row r="262" spans="1:24">
      <c r="A262" s="4"/>
      <c r="B262" s="14"/>
      <c r="C262" s="13"/>
      <c r="D262" s="12"/>
      <c r="E262" t="s">
        <v>47</v>
      </c>
      <c r="F262">
        <f t="shared" si="249"/>
        <v>0.00286</v>
      </c>
      <c r="G262">
        <f t="shared" si="250"/>
        <v>0.0226296</v>
      </c>
      <c r="I262">
        <f t="shared" si="251"/>
        <v>0.0030168</v>
      </c>
      <c r="J262">
        <f t="shared" si="252"/>
        <v>0.0105648</v>
      </c>
      <c r="N262" s="14"/>
      <c r="O262" s="13"/>
      <c r="P262" s="12"/>
      <c r="Q262" t="s">
        <v>47</v>
      </c>
      <c r="R262">
        <f t="shared" si="253"/>
        <v>0.00289</v>
      </c>
      <c r="S262">
        <f t="shared" si="254"/>
        <v>0.0227779</v>
      </c>
      <c r="U262">
        <f t="shared" si="255"/>
        <v>0.0031797</v>
      </c>
      <c r="V262">
        <f t="shared" si="256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49"/>
        <v>0.0038608</v>
      </c>
      <c r="G263">
        <f t="shared" si="250"/>
        <v>0.015</v>
      </c>
      <c r="I263">
        <f t="shared" si="251"/>
        <v>0.004024</v>
      </c>
      <c r="J263">
        <f t="shared" si="252"/>
        <v>0.0081144</v>
      </c>
      <c r="N263" s="14"/>
      <c r="O263" s="13"/>
      <c r="P263" s="12"/>
      <c r="Q263" t="s">
        <v>48</v>
      </c>
      <c r="R263">
        <f t="shared" si="253"/>
        <v>0.0038927</v>
      </c>
      <c r="S263">
        <f t="shared" si="254"/>
        <v>0.01515</v>
      </c>
      <c r="U263">
        <f t="shared" si="255"/>
        <v>0.0041985</v>
      </c>
      <c r="V263">
        <f t="shared" si="256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67</v>
      </c>
      <c r="C9" s="3"/>
      <c r="D9" s="3"/>
      <c r="E9" s="3"/>
      <c r="F9" s="3" t="s">
        <v>68</v>
      </c>
      <c r="G9" s="3"/>
      <c r="H9" s="3"/>
      <c r="I9" s="3"/>
      <c r="J9" s="3" t="s">
        <v>69</v>
      </c>
      <c r="K9" s="3"/>
      <c r="L9" s="3"/>
      <c r="M9" s="3"/>
      <c r="N9" s="3" t="s">
        <v>70</v>
      </c>
      <c r="O9" s="3"/>
      <c r="P9" s="3"/>
      <c r="Q9" s="3"/>
      <c r="S9" s="4" t="s">
        <v>23</v>
      </c>
      <c r="T9" s="3" t="s">
        <v>67</v>
      </c>
      <c r="U9" s="3"/>
      <c r="V9" s="3"/>
      <c r="W9" s="3"/>
      <c r="X9" s="3" t="s">
        <v>68</v>
      </c>
      <c r="Y9" s="3"/>
      <c r="Z9" s="3"/>
      <c r="AA9" s="3"/>
      <c r="AB9" s="3" t="s">
        <v>69</v>
      </c>
      <c r="AC9" s="3"/>
      <c r="AD9" s="3"/>
      <c r="AE9" s="3"/>
      <c r="AF9" s="3" t="s">
        <v>70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0.0378</v>
      </c>
      <c r="E11">
        <v>0.97326</v>
      </c>
      <c r="F11" t="s">
        <v>31</v>
      </c>
      <c r="G11">
        <v>0.0026</v>
      </c>
      <c r="H11">
        <v>0.039</v>
      </c>
      <c r="I11">
        <v>0.968299</v>
      </c>
      <c r="J11" t="s">
        <v>31</v>
      </c>
      <c r="K11">
        <v>0.0026</v>
      </c>
      <c r="L11">
        <v>0.0402</v>
      </c>
      <c r="M11">
        <v>0.963235</v>
      </c>
      <c r="N11" t="s">
        <v>31</v>
      </c>
      <c r="O11">
        <v>0.0026</v>
      </c>
      <c r="P11">
        <v>0.0414</v>
      </c>
      <c r="Q11">
        <v>0.935181</v>
      </c>
      <c r="S11" s="4"/>
      <c r="T11" t="s">
        <v>31</v>
      </c>
      <c r="U11">
        <v>0.0013</v>
      </c>
      <c r="V11">
        <v>0.0378</v>
      </c>
      <c r="W11">
        <v>0.982444</v>
      </c>
      <c r="X11" t="s">
        <v>31</v>
      </c>
      <c r="Y11">
        <v>0.0026</v>
      </c>
      <c r="Z11">
        <v>0.039</v>
      </c>
      <c r="AA11">
        <v>1.014771</v>
      </c>
      <c r="AB11" t="s">
        <v>31</v>
      </c>
      <c r="AC11">
        <v>0.0026</v>
      </c>
      <c r="AD11">
        <v>0.0402</v>
      </c>
      <c r="AE11">
        <v>0.944004</v>
      </c>
      <c r="AF11" t="s">
        <v>31</v>
      </c>
      <c r="AG11">
        <v>0.0026</v>
      </c>
      <c r="AH11">
        <v>0.0414</v>
      </c>
      <c r="AI11">
        <v>0.95725</v>
      </c>
    </row>
    <row r="12" spans="1:35">
      <c r="A12" s="4"/>
      <c r="B12" t="s">
        <v>32</v>
      </c>
      <c r="C12">
        <v>0.0359</v>
      </c>
      <c r="D12">
        <v>0.0377</v>
      </c>
      <c r="E12">
        <v>2.019474</v>
      </c>
      <c r="F12" t="s">
        <v>32</v>
      </c>
      <c r="G12">
        <v>0.037</v>
      </c>
      <c r="H12">
        <v>0.0389</v>
      </c>
      <c r="I12">
        <v>2.080871</v>
      </c>
      <c r="J12" t="s">
        <v>32</v>
      </c>
      <c r="K12">
        <v>0.0381</v>
      </c>
      <c r="L12">
        <v>0.0401</v>
      </c>
      <c r="M12">
        <v>2.178594</v>
      </c>
      <c r="N12" t="s">
        <v>32</v>
      </c>
      <c r="O12">
        <v>0.0392</v>
      </c>
      <c r="P12">
        <v>0.0412</v>
      </c>
      <c r="Q12">
        <v>2.156517</v>
      </c>
      <c r="S12" s="4"/>
      <c r="T12" t="s">
        <v>32</v>
      </c>
      <c r="U12">
        <v>0.0288</v>
      </c>
      <c r="V12">
        <v>0.0372</v>
      </c>
      <c r="W12">
        <v>2.349903</v>
      </c>
      <c r="X12" t="s">
        <v>32</v>
      </c>
      <c r="Y12">
        <v>0.0296</v>
      </c>
      <c r="Z12">
        <v>0.0383</v>
      </c>
      <c r="AA12">
        <v>2.064734</v>
      </c>
      <c r="AB12" t="s">
        <v>32</v>
      </c>
      <c r="AC12">
        <v>0.0304</v>
      </c>
      <c r="AD12">
        <v>0.0395</v>
      </c>
      <c r="AE12">
        <v>2.39597</v>
      </c>
      <c r="AF12" t="s">
        <v>32</v>
      </c>
      <c r="AG12">
        <v>0.0311</v>
      </c>
      <c r="AH12">
        <v>0.0406</v>
      </c>
      <c r="AI12">
        <v>2.079757</v>
      </c>
    </row>
    <row r="13" spans="1:35">
      <c r="A13" s="4"/>
      <c r="B13" t="s">
        <v>33</v>
      </c>
      <c r="C13">
        <v>0.0335</v>
      </c>
      <c r="D13">
        <v>0.0361</v>
      </c>
      <c r="E13">
        <v>10.206567</v>
      </c>
      <c r="F13" t="s">
        <v>33</v>
      </c>
      <c r="G13">
        <v>0.0371</v>
      </c>
      <c r="H13">
        <v>0.0372</v>
      </c>
      <c r="I13">
        <v>10.477969</v>
      </c>
      <c r="J13" t="s">
        <v>33</v>
      </c>
      <c r="K13">
        <v>0.0382</v>
      </c>
      <c r="L13">
        <v>0.0383</v>
      </c>
      <c r="M13">
        <v>10.518395</v>
      </c>
      <c r="N13" t="s">
        <v>33</v>
      </c>
      <c r="O13">
        <v>0.0393</v>
      </c>
      <c r="P13">
        <v>0.0394</v>
      </c>
      <c r="Q13">
        <v>10.65155</v>
      </c>
      <c r="S13" s="4"/>
      <c r="T13" t="s">
        <v>33</v>
      </c>
      <c r="U13">
        <v>0.0293</v>
      </c>
      <c r="V13">
        <v>0.0326</v>
      </c>
      <c r="W13">
        <v>11.04466</v>
      </c>
      <c r="X13" t="s">
        <v>33</v>
      </c>
      <c r="Y13">
        <v>0.0301</v>
      </c>
      <c r="Z13">
        <v>0.0336</v>
      </c>
      <c r="AA13">
        <v>10.966555</v>
      </c>
      <c r="AB13" t="s">
        <v>33</v>
      </c>
      <c r="AC13">
        <v>0.0309</v>
      </c>
      <c r="AD13">
        <v>0.0346</v>
      </c>
      <c r="AE13">
        <v>10.101233</v>
      </c>
      <c r="AF13" t="s">
        <v>33</v>
      </c>
      <c r="AG13">
        <v>0.0317</v>
      </c>
      <c r="AH13">
        <v>0.0355</v>
      </c>
      <c r="AI13">
        <v>9.990406</v>
      </c>
    </row>
    <row r="16" spans="1:35">
      <c r="A16" s="5" t="s">
        <v>35</v>
      </c>
      <c r="B16" s="3" t="s">
        <v>67</v>
      </c>
      <c r="C16" s="3"/>
      <c r="D16" s="3"/>
      <c r="E16" s="3"/>
      <c r="F16" s="3" t="s">
        <v>68</v>
      </c>
      <c r="G16" s="3"/>
      <c r="H16" s="3"/>
      <c r="I16" s="3"/>
      <c r="J16" s="3" t="s">
        <v>69</v>
      </c>
      <c r="K16" s="3"/>
      <c r="L16" s="3"/>
      <c r="M16" s="3"/>
      <c r="N16" s="3" t="s">
        <v>70</v>
      </c>
      <c r="O16" s="3"/>
      <c r="P16" s="3"/>
      <c r="Q16" s="3"/>
      <c r="S16" s="5" t="s">
        <v>35</v>
      </c>
      <c r="T16" s="3" t="s">
        <v>67</v>
      </c>
      <c r="U16" s="3"/>
      <c r="V16" s="3"/>
      <c r="W16" s="3"/>
      <c r="X16" s="3" t="s">
        <v>68</v>
      </c>
      <c r="Y16" s="3"/>
      <c r="Z16" s="3"/>
      <c r="AA16" s="3"/>
      <c r="AB16" s="3" t="s">
        <v>69</v>
      </c>
      <c r="AC16" s="3"/>
      <c r="AD16" s="3"/>
      <c r="AE16" s="3"/>
      <c r="AF16" s="3" t="s">
        <v>70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67</v>
      </c>
      <c r="C23" s="3"/>
      <c r="D23" s="3"/>
      <c r="E23" s="3"/>
      <c r="F23" s="3" t="s">
        <v>68</v>
      </c>
      <c r="G23" s="3"/>
      <c r="H23" s="3"/>
      <c r="I23" s="3"/>
      <c r="J23" s="3" t="s">
        <v>69</v>
      </c>
      <c r="K23" s="3"/>
      <c r="L23" s="3"/>
      <c r="M23" s="3"/>
      <c r="N23" s="3" t="s">
        <v>70</v>
      </c>
      <c r="O23" s="3"/>
      <c r="P23" s="3"/>
      <c r="Q23" s="3"/>
      <c r="S23" s="6" t="s">
        <v>36</v>
      </c>
      <c r="T23" s="3" t="s">
        <v>67</v>
      </c>
      <c r="U23" s="3"/>
      <c r="V23" s="3"/>
      <c r="W23" s="3"/>
      <c r="X23" s="3" t="s">
        <v>68</v>
      </c>
      <c r="Y23" s="3"/>
      <c r="Z23" s="3"/>
      <c r="AA23" s="3"/>
      <c r="AB23" s="3" t="s">
        <v>69</v>
      </c>
      <c r="AC23" s="3"/>
      <c r="AD23" s="3"/>
      <c r="AE23" s="3"/>
      <c r="AF23" s="3" t="s">
        <v>70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0.0361</v>
      </c>
      <c r="C25" s="7"/>
      <c r="D25" s="7"/>
      <c r="E25">
        <v>6.615946</v>
      </c>
      <c r="F25" s="7">
        <v>0.0372</v>
      </c>
      <c r="G25" s="7"/>
      <c r="H25" s="7"/>
      <c r="I25">
        <v>6.899828</v>
      </c>
      <c r="J25">
        <v>0.0382</v>
      </c>
      <c r="K25" s="7"/>
      <c r="L25" s="7"/>
      <c r="M25" s="16">
        <v>7.672866</v>
      </c>
      <c r="N25" s="7">
        <v>0.0393</v>
      </c>
      <c r="O25" s="7"/>
      <c r="P25" s="7"/>
      <c r="Q25">
        <v>6.914178</v>
      </c>
      <c r="S25" s="6"/>
      <c r="T25" s="7">
        <v>0.0315</v>
      </c>
      <c r="U25" s="7"/>
      <c r="V25" s="7"/>
      <c r="W25">
        <v>7.20561</v>
      </c>
      <c r="X25" s="7">
        <v>0.0325</v>
      </c>
      <c r="Y25" s="7"/>
      <c r="Z25" s="7"/>
      <c r="AA25">
        <v>6.653003</v>
      </c>
      <c r="AB25" s="7">
        <v>0.0334</v>
      </c>
      <c r="AC25" s="7"/>
      <c r="AD25" s="7"/>
      <c r="AE25">
        <v>7.069662</v>
      </c>
      <c r="AF25" s="7">
        <v>0.0343</v>
      </c>
      <c r="AG25" s="7"/>
      <c r="AH25" s="7"/>
      <c r="AI25">
        <v>6.736161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67</v>
      </c>
      <c r="C30" s="3"/>
      <c r="D30" s="3"/>
      <c r="E30" s="3"/>
      <c r="F30" s="3" t="s">
        <v>68</v>
      </c>
      <c r="G30" s="3"/>
      <c r="H30" s="3"/>
      <c r="I30" s="3"/>
      <c r="J30" s="3" t="s">
        <v>69</v>
      </c>
      <c r="K30" s="3"/>
      <c r="L30" s="3"/>
      <c r="M30" s="3"/>
      <c r="N30" s="3" t="s">
        <v>70</v>
      </c>
      <c r="O30" s="3"/>
      <c r="P30" s="3"/>
      <c r="Q30" s="3"/>
      <c r="S30" s="4" t="s">
        <v>23</v>
      </c>
      <c r="T30" s="3" t="s">
        <v>67</v>
      </c>
      <c r="U30" s="3"/>
      <c r="V30" s="3"/>
      <c r="W30" s="3"/>
      <c r="X30" s="3" t="s">
        <v>68</v>
      </c>
      <c r="Y30" s="3"/>
      <c r="Z30" s="3"/>
      <c r="AA30" s="3"/>
      <c r="AB30" s="3" t="s">
        <v>69</v>
      </c>
      <c r="AC30" s="3"/>
      <c r="AD30" s="3"/>
      <c r="AE30" s="3"/>
      <c r="AF30" s="3" t="s">
        <v>70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0.0378</v>
      </c>
      <c r="E32">
        <v>1.220016</v>
      </c>
      <c r="F32" t="s">
        <v>31</v>
      </c>
      <c r="G32">
        <v>0.0026</v>
      </c>
      <c r="H32">
        <v>0.039</v>
      </c>
      <c r="I32">
        <v>0.962813</v>
      </c>
      <c r="J32" t="s">
        <v>31</v>
      </c>
      <c r="K32">
        <v>0.0026</v>
      </c>
      <c r="L32">
        <v>0.0402</v>
      </c>
      <c r="M32">
        <v>1.250879</v>
      </c>
      <c r="N32" t="s">
        <v>31</v>
      </c>
      <c r="O32">
        <v>0.0026</v>
      </c>
      <c r="P32">
        <v>0.0414</v>
      </c>
      <c r="Q32">
        <v>0.952427</v>
      </c>
      <c r="S32" s="4"/>
      <c r="T32" t="s">
        <v>31</v>
      </c>
      <c r="U32">
        <v>0.0013</v>
      </c>
      <c r="V32">
        <v>0.0378</v>
      </c>
      <c r="W32">
        <v>1.223108</v>
      </c>
      <c r="X32" t="s">
        <v>31</v>
      </c>
      <c r="Y32">
        <v>0.0026</v>
      </c>
      <c r="Z32">
        <v>0.039</v>
      </c>
      <c r="AA32">
        <v>1.226374</v>
      </c>
      <c r="AB32" t="s">
        <v>31</v>
      </c>
      <c r="AC32">
        <v>0.0026</v>
      </c>
      <c r="AD32">
        <v>0.0402</v>
      </c>
      <c r="AE32">
        <v>0.939947</v>
      </c>
      <c r="AF32" t="s">
        <v>31</v>
      </c>
      <c r="AG32">
        <v>0.0026</v>
      </c>
      <c r="AH32">
        <v>0.0414</v>
      </c>
      <c r="AI32">
        <v>1.223237</v>
      </c>
    </row>
    <row r="33" spans="1:35">
      <c r="A33" s="4"/>
      <c r="B33" t="s">
        <v>32</v>
      </c>
      <c r="C33">
        <v>0.0149</v>
      </c>
      <c r="D33">
        <v>0.0356</v>
      </c>
      <c r="E33">
        <v>2.329559</v>
      </c>
      <c r="F33" t="s">
        <v>32</v>
      </c>
      <c r="G33">
        <v>0.0153</v>
      </c>
      <c r="H33">
        <v>0.0367</v>
      </c>
      <c r="I33">
        <v>2.015647</v>
      </c>
      <c r="J33" t="s">
        <v>32</v>
      </c>
      <c r="K33">
        <v>0.0157</v>
      </c>
      <c r="L33">
        <v>0.0377</v>
      </c>
      <c r="M33">
        <v>1.921703</v>
      </c>
      <c r="N33" t="s">
        <v>32</v>
      </c>
      <c r="O33">
        <v>0.0161</v>
      </c>
      <c r="P33">
        <v>0.0388</v>
      </c>
      <c r="Q33">
        <v>2.001335</v>
      </c>
      <c r="S33" s="4"/>
      <c r="T33" t="s">
        <v>32</v>
      </c>
      <c r="U33">
        <v>0.0068</v>
      </c>
      <c r="V33">
        <v>0.0316</v>
      </c>
      <c r="W33">
        <v>2.396266</v>
      </c>
      <c r="X33" t="s">
        <v>32</v>
      </c>
      <c r="Y33">
        <v>0.007</v>
      </c>
      <c r="Z33">
        <v>0.0325</v>
      </c>
      <c r="AA33">
        <v>2.097235</v>
      </c>
      <c r="AB33" t="s">
        <v>32</v>
      </c>
      <c r="AC33">
        <v>0.0072</v>
      </c>
      <c r="AD33">
        <v>0.0333</v>
      </c>
      <c r="AE33">
        <v>1.922603</v>
      </c>
      <c r="AF33" t="s">
        <v>32</v>
      </c>
      <c r="AG33">
        <v>0.0074</v>
      </c>
      <c r="AH33">
        <v>0.0343</v>
      </c>
      <c r="AI33">
        <v>1.929456</v>
      </c>
    </row>
    <row r="34" spans="1:35">
      <c r="A34" s="4"/>
      <c r="B34" t="s">
        <v>33</v>
      </c>
      <c r="C34">
        <v>0.0164</v>
      </c>
      <c r="D34">
        <v>0.0286</v>
      </c>
      <c r="E34">
        <v>10.174405</v>
      </c>
      <c r="F34" t="s">
        <v>33</v>
      </c>
      <c r="G34">
        <v>0.0168</v>
      </c>
      <c r="H34">
        <v>0.0294</v>
      </c>
      <c r="I34">
        <v>10.915109</v>
      </c>
      <c r="J34" t="s">
        <v>33</v>
      </c>
      <c r="K34" s="16">
        <v>0.0173</v>
      </c>
      <c r="L34" s="18">
        <v>0.0303</v>
      </c>
      <c r="M34">
        <v>9.522207</v>
      </c>
      <c r="N34" t="s">
        <v>33</v>
      </c>
      <c r="O34">
        <v>0.0177</v>
      </c>
      <c r="P34">
        <v>0.0312</v>
      </c>
      <c r="Q34">
        <v>9.727146</v>
      </c>
      <c r="S34" s="4"/>
      <c r="T34" t="s">
        <v>33</v>
      </c>
      <c r="U34">
        <v>0.0084</v>
      </c>
      <c r="V34">
        <v>0.0231</v>
      </c>
      <c r="W34">
        <v>9.966834</v>
      </c>
      <c r="X34" t="s">
        <v>33</v>
      </c>
      <c r="Y34">
        <v>0.0087</v>
      </c>
      <c r="Z34">
        <v>0.0238</v>
      </c>
      <c r="AA34">
        <v>5.35734</v>
      </c>
      <c r="AB34" t="s">
        <v>33</v>
      </c>
      <c r="AC34">
        <v>0.0089</v>
      </c>
      <c r="AD34">
        <v>0.0245</v>
      </c>
      <c r="AE34">
        <v>8.678849</v>
      </c>
      <c r="AF34" t="s">
        <v>33</v>
      </c>
      <c r="AG34">
        <v>0.0092</v>
      </c>
      <c r="AH34" s="1">
        <v>0.0252</v>
      </c>
      <c r="AI34">
        <v>8.988302</v>
      </c>
    </row>
    <row r="37" spans="1:35">
      <c r="A37" s="5" t="s">
        <v>35</v>
      </c>
      <c r="B37" s="3" t="s">
        <v>67</v>
      </c>
      <c r="C37" s="3"/>
      <c r="D37" s="3"/>
      <c r="E37" s="3"/>
      <c r="F37" s="3" t="s">
        <v>68</v>
      </c>
      <c r="G37" s="3"/>
      <c r="H37" s="3"/>
      <c r="I37" s="3"/>
      <c r="J37" s="3" t="s">
        <v>69</v>
      </c>
      <c r="K37" s="3"/>
      <c r="L37" s="3"/>
      <c r="M37" s="3"/>
      <c r="N37" s="3" t="s">
        <v>70</v>
      </c>
      <c r="O37" s="3"/>
      <c r="P37" s="3"/>
      <c r="Q37" s="3"/>
      <c r="S37" s="5" t="s">
        <v>35</v>
      </c>
      <c r="T37" s="3" t="s">
        <v>67</v>
      </c>
      <c r="U37" s="3"/>
      <c r="V37" s="3"/>
      <c r="W37" s="3"/>
      <c r="X37" s="3" t="s">
        <v>68</v>
      </c>
      <c r="Y37" s="3"/>
      <c r="Z37" s="3"/>
      <c r="AA37" s="3"/>
      <c r="AB37" s="3" t="s">
        <v>69</v>
      </c>
      <c r="AC37" s="3"/>
      <c r="AD37" s="3"/>
      <c r="AE37" s="3"/>
      <c r="AF37" s="3" t="s">
        <v>70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67</v>
      </c>
      <c r="C44" s="3"/>
      <c r="D44" s="3"/>
      <c r="E44" s="3"/>
      <c r="F44" s="3" t="s">
        <v>68</v>
      </c>
      <c r="G44" s="3"/>
      <c r="H44" s="3"/>
      <c r="I44" s="3"/>
      <c r="J44" s="3" t="s">
        <v>69</v>
      </c>
      <c r="K44" s="3"/>
      <c r="L44" s="3"/>
      <c r="M44" s="3"/>
      <c r="N44" s="3" t="s">
        <v>70</v>
      </c>
      <c r="O44" s="3"/>
      <c r="P44" s="3"/>
      <c r="Q44" s="3"/>
      <c r="S44" s="6" t="s">
        <v>36</v>
      </c>
      <c r="T44" s="3" t="s">
        <v>67</v>
      </c>
      <c r="U44" s="3"/>
      <c r="V44" s="3"/>
      <c r="W44" s="3"/>
      <c r="X44" s="3" t="s">
        <v>68</v>
      </c>
      <c r="Y44" s="3"/>
      <c r="Z44" s="3"/>
      <c r="AA44" s="3"/>
      <c r="AB44" s="3" t="s">
        <v>69</v>
      </c>
      <c r="AC44" s="3"/>
      <c r="AD44" s="3"/>
      <c r="AE44" s="3"/>
      <c r="AF44" s="3" t="s">
        <v>70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0.0244</v>
      </c>
      <c r="C46" s="7"/>
      <c r="D46" s="7"/>
      <c r="E46">
        <v>7.015529</v>
      </c>
      <c r="F46" s="7">
        <v>0.0252</v>
      </c>
      <c r="G46" s="7"/>
      <c r="H46" s="7"/>
      <c r="I46">
        <v>7.140675</v>
      </c>
      <c r="J46" s="7">
        <v>0.0258</v>
      </c>
      <c r="K46" s="7"/>
      <c r="L46" s="7"/>
      <c r="M46">
        <v>7.064903</v>
      </c>
      <c r="N46" s="7">
        <v>0.0266</v>
      </c>
      <c r="O46" s="7"/>
      <c r="P46" s="7"/>
      <c r="Q46">
        <v>7.008409</v>
      </c>
      <c r="S46" s="6"/>
      <c r="T46" s="7">
        <v>0.016</v>
      </c>
      <c r="U46" s="7"/>
      <c r="V46" s="7"/>
      <c r="W46">
        <v>6.957566</v>
      </c>
      <c r="X46" s="7">
        <v>0.0165</v>
      </c>
      <c r="Y46" s="7"/>
      <c r="Z46" s="7"/>
      <c r="AA46">
        <v>6.885639</v>
      </c>
      <c r="AB46" s="7">
        <v>0.017</v>
      </c>
      <c r="AC46" s="7"/>
      <c r="AD46" s="7"/>
      <c r="AE46">
        <v>6.999454</v>
      </c>
      <c r="AF46" s="7">
        <v>0.0175</v>
      </c>
      <c r="AG46" s="7"/>
      <c r="AH46" s="7"/>
      <c r="AI46">
        <v>6.782657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67</v>
      </c>
      <c r="C50" s="3"/>
      <c r="D50" s="3"/>
      <c r="E50" s="3"/>
      <c r="F50" s="3" t="s">
        <v>68</v>
      </c>
      <c r="G50" s="3"/>
      <c r="H50" s="3"/>
      <c r="I50" s="3"/>
      <c r="J50" s="3" t="s">
        <v>69</v>
      </c>
      <c r="K50" s="3"/>
      <c r="L50" s="3"/>
      <c r="M50" s="3"/>
      <c r="N50" s="3" t="s">
        <v>70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0.0378</v>
      </c>
      <c r="E52">
        <v>1.217336</v>
      </c>
      <c r="F52" t="s">
        <v>31</v>
      </c>
      <c r="G52">
        <v>0.0026</v>
      </c>
      <c r="H52">
        <v>0.039</v>
      </c>
      <c r="I52">
        <v>1.217519</v>
      </c>
      <c r="J52" t="s">
        <v>31</v>
      </c>
      <c r="K52">
        <v>0.0026</v>
      </c>
      <c r="L52">
        <v>0.0402</v>
      </c>
      <c r="M52">
        <v>1.208427</v>
      </c>
      <c r="N52" t="s">
        <v>31</v>
      </c>
      <c r="O52">
        <v>0.0026</v>
      </c>
      <c r="P52">
        <v>0.0414</v>
      </c>
      <c r="Q52">
        <v>1.211819</v>
      </c>
    </row>
    <row r="53" spans="1:17">
      <c r="A53" s="4"/>
      <c r="B53" t="s">
        <v>32</v>
      </c>
      <c r="C53">
        <v>0.0028</v>
      </c>
      <c r="D53">
        <v>0.0209</v>
      </c>
      <c r="E53">
        <v>1.742369</v>
      </c>
      <c r="F53" t="s">
        <v>32</v>
      </c>
      <c r="G53">
        <v>0.0029</v>
      </c>
      <c r="H53">
        <v>0.0214</v>
      </c>
      <c r="I53">
        <v>2.066204</v>
      </c>
      <c r="J53" t="s">
        <v>32</v>
      </c>
      <c r="K53">
        <v>0.003</v>
      </c>
      <c r="L53">
        <v>0.0218</v>
      </c>
      <c r="M53">
        <v>1.735546</v>
      </c>
      <c r="N53" t="s">
        <v>32</v>
      </c>
      <c r="O53">
        <v>0.0031</v>
      </c>
      <c r="P53">
        <v>0.0225</v>
      </c>
      <c r="Q53">
        <v>1.784996</v>
      </c>
    </row>
    <row r="54" spans="1:17">
      <c r="A54" s="4"/>
      <c r="B54" t="s">
        <v>33</v>
      </c>
      <c r="C54">
        <v>0.0038</v>
      </c>
      <c r="D54">
        <v>0.0139</v>
      </c>
      <c r="E54">
        <v>7.399999</v>
      </c>
      <c r="F54" t="s">
        <v>33</v>
      </c>
      <c r="G54">
        <v>0.0039</v>
      </c>
      <c r="H54">
        <v>0.0144</v>
      </c>
      <c r="I54">
        <v>7.233084</v>
      </c>
      <c r="J54" t="s">
        <v>33</v>
      </c>
      <c r="K54">
        <v>0.004</v>
      </c>
      <c r="L54">
        <v>0.0148</v>
      </c>
      <c r="M54">
        <v>7.042022</v>
      </c>
      <c r="N54" t="s">
        <v>33</v>
      </c>
      <c r="O54">
        <v>0.0042</v>
      </c>
      <c r="P54">
        <v>0.0153</v>
      </c>
      <c r="Q54">
        <v>7.103941</v>
      </c>
    </row>
    <row r="57" spans="1:17">
      <c r="A57" s="5" t="s">
        <v>35</v>
      </c>
      <c r="B57" s="3" t="s">
        <v>67</v>
      </c>
      <c r="C57" s="3"/>
      <c r="D57" s="3"/>
      <c r="E57" s="3"/>
      <c r="F57" s="3" t="s">
        <v>68</v>
      </c>
      <c r="G57" s="3"/>
      <c r="H57" s="3"/>
      <c r="I57" s="3"/>
      <c r="J57" s="3" t="s">
        <v>69</v>
      </c>
      <c r="K57" s="3"/>
      <c r="L57" s="3"/>
      <c r="M57" s="3"/>
      <c r="N57" s="3" t="s">
        <v>70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67</v>
      </c>
      <c r="C64" s="3"/>
      <c r="D64" s="3"/>
      <c r="E64" s="3"/>
      <c r="F64" s="3" t="s">
        <v>68</v>
      </c>
      <c r="G64" s="3"/>
      <c r="H64" s="3"/>
      <c r="I64" s="3"/>
      <c r="J64" s="3" t="s">
        <v>69</v>
      </c>
      <c r="K64" s="3"/>
      <c r="L64" s="3"/>
      <c r="M64" s="3"/>
      <c r="N64" s="3" t="s">
        <v>70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</v>
      </c>
      <c r="C66" s="7"/>
      <c r="D66" s="7"/>
      <c r="E66">
        <v>7.013238</v>
      </c>
      <c r="F66" s="7">
        <v>0.0074</v>
      </c>
      <c r="G66" s="7"/>
      <c r="H66" s="7"/>
      <c r="I66">
        <v>7.834711</v>
      </c>
      <c r="J66" s="7">
        <v>0.0076</v>
      </c>
      <c r="K66" s="7"/>
      <c r="L66" s="7"/>
      <c r="M66">
        <v>6.626643</v>
      </c>
      <c r="N66" s="7">
        <v>0.0079</v>
      </c>
      <c r="O66" s="7"/>
      <c r="P66" s="7"/>
      <c r="Q66">
        <v>6.732927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0.03786</v>
      </c>
      <c r="H73">
        <f t="shared" ref="H73:H75" si="2">E11+I11</f>
        <v>1.941559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0.036155</v>
      </c>
      <c r="M73">
        <f>I25+E25</f>
        <v>13.515774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0.03792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0.03621</v>
      </c>
    </row>
    <row r="74" spans="1:27">
      <c r="C74" s="4"/>
      <c r="D74" s="12"/>
      <c r="E74" t="s">
        <v>47</v>
      </c>
      <c r="F74">
        <f t="shared" si="0"/>
        <v>0.035955</v>
      </c>
      <c r="G74">
        <f t="shared" si="1"/>
        <v>0.03776</v>
      </c>
      <c r="H74">
        <f t="shared" si="2"/>
        <v>4.100345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0.03601</v>
      </c>
      <c r="S74">
        <f t="shared" si="7"/>
        <v>0.03782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0.03368</v>
      </c>
      <c r="G75">
        <f t="shared" si="1"/>
        <v>0.036155</v>
      </c>
      <c r="H75">
        <f t="shared" si="2"/>
        <v>20.684536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0.03386</v>
      </c>
      <c r="S75">
        <f t="shared" si="7"/>
        <v>0.03621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0.03804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0.03632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0.03816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0.03643</v>
      </c>
    </row>
    <row r="80" spans="1:27">
      <c r="C80" s="4"/>
      <c r="D80" s="12"/>
      <c r="E80" t="s">
        <v>47</v>
      </c>
      <c r="F80">
        <f t="shared" si="10"/>
        <v>0.03612</v>
      </c>
      <c r="G80">
        <f t="shared" si="11"/>
        <v>0.03794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0.03623</v>
      </c>
      <c r="S80">
        <f t="shared" si="15"/>
        <v>0.03806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0.03422</v>
      </c>
      <c r="G81">
        <f t="shared" si="11"/>
        <v>0.03632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0.03458</v>
      </c>
      <c r="S81">
        <f t="shared" si="15"/>
        <v>0.03643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0.03792</v>
      </c>
      <c r="H86">
        <f t="shared" ref="H86:H88" si="20">M11+I11+E11</f>
        <v>2.904794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0.03620975</v>
      </c>
      <c r="M86">
        <f>M25+I25+E25</f>
        <v>21.18864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0.03804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0.036319</v>
      </c>
    </row>
    <row r="87" spans="2:25">
      <c r="B87" s="4"/>
      <c r="C87" s="13"/>
      <c r="D87" s="12"/>
      <c r="E87" t="s">
        <v>47</v>
      </c>
      <c r="F87">
        <f t="shared" si="18"/>
        <v>0.03601</v>
      </c>
      <c r="G87">
        <f t="shared" si="19"/>
        <v>0.03782</v>
      </c>
      <c r="H87">
        <f t="shared" si="20"/>
        <v>6.278939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0.03612</v>
      </c>
      <c r="S87">
        <f t="shared" si="25"/>
        <v>0.03794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0.03385375</v>
      </c>
      <c r="G88">
        <f t="shared" si="19"/>
        <v>0.03621</v>
      </c>
      <c r="H88">
        <f t="shared" si="20"/>
        <v>31.202931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0.034195</v>
      </c>
      <c r="S88">
        <f t="shared" si="25"/>
        <v>0.03632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0.03828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0.036536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0.03852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0.036751</v>
      </c>
    </row>
    <row r="93" spans="2:25">
      <c r="B93" s="4"/>
      <c r="C93" s="13"/>
      <c r="D93" s="12"/>
      <c r="E93" t="s">
        <v>47</v>
      </c>
      <c r="F93">
        <f t="shared" si="28"/>
        <v>0.03634</v>
      </c>
      <c r="G93">
        <f t="shared" si="29"/>
        <v>0.03818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0.03656</v>
      </c>
      <c r="S93">
        <f t="shared" si="33"/>
        <v>0.03842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0.03484</v>
      </c>
      <c r="G94">
        <f t="shared" si="29"/>
        <v>0.03654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0.035435</v>
      </c>
      <c r="S94">
        <f t="shared" si="33"/>
        <v>0.03676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0.03798</v>
      </c>
      <c r="H99">
        <f t="shared" ref="H99:H101" si="38">Q11+M11+I11+E11</f>
        <v>3.839975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0.036264275</v>
      </c>
      <c r="M99">
        <f>Q25+M25+I25+E25</f>
        <v>28.102818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0.03816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0.0364272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0.036065</v>
      </c>
      <c r="G100">
        <f t="shared" si="37"/>
        <v>0.0378799875</v>
      </c>
      <c r="H100">
        <f t="shared" si="38"/>
        <v>8.435456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0.03623</v>
      </c>
      <c r="S100">
        <f t="shared" si="43"/>
        <v>0.0380599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0.0340215625</v>
      </c>
      <c r="G101">
        <f t="shared" si="37"/>
        <v>0.036265</v>
      </c>
      <c r="H101">
        <f t="shared" si="38"/>
        <v>41.854481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0.0345075</v>
      </c>
      <c r="S101">
        <f t="shared" si="43"/>
        <v>0.03643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0.03852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0.0367496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0.03888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0.0370684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0.03656</v>
      </c>
      <c r="G106">
        <f t="shared" si="47"/>
        <v>0.0384192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0.03689</v>
      </c>
      <c r="S106">
        <f t="shared" si="51"/>
        <v>0.0387773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0.03538</v>
      </c>
      <c r="G107">
        <f t="shared" si="47"/>
        <v>0.03676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0.0361325</v>
      </c>
      <c r="S107">
        <f t="shared" si="51"/>
        <v>0.03709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0.03786</v>
      </c>
      <c r="H112">
        <f t="shared" ref="H112:H114" si="56">AA11+W11</f>
        <v>1.997215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0.03155</v>
      </c>
      <c r="M112">
        <f>AA25+W25</f>
        <v>13.858613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0.03792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0.0316</v>
      </c>
    </row>
    <row r="113" spans="2:25">
      <c r="C113" s="4"/>
      <c r="D113" s="12"/>
      <c r="E113" t="s">
        <v>47</v>
      </c>
      <c r="F113">
        <f t="shared" si="54"/>
        <v>0.02884</v>
      </c>
      <c r="G113">
        <f t="shared" si="55"/>
        <v>0.037255</v>
      </c>
      <c r="H113">
        <f t="shared" si="56"/>
        <v>4.414637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0.02888</v>
      </c>
      <c r="S113">
        <f t="shared" si="61"/>
        <v>0.03731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0.02934</v>
      </c>
      <c r="G114">
        <f t="shared" si="55"/>
        <v>0.03265</v>
      </c>
      <c r="H114">
        <f t="shared" si="56"/>
        <v>22.011215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0.02938</v>
      </c>
      <c r="S114">
        <f t="shared" si="61"/>
        <v>0.0327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0.03804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0.0317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0.03816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0.0318</v>
      </c>
    </row>
    <row r="119" spans="2:25">
      <c r="C119" s="4"/>
      <c r="D119" s="12"/>
      <c r="E119" t="s">
        <v>47</v>
      </c>
      <c r="F119">
        <f t="shared" si="64"/>
        <v>0.02896</v>
      </c>
      <c r="G119">
        <f t="shared" si="65"/>
        <v>0.03742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0.02904</v>
      </c>
      <c r="S119">
        <f t="shared" si="69"/>
        <v>0.03753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0.02946</v>
      </c>
      <c r="G120">
        <f t="shared" si="65"/>
        <v>0.0328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0.02954</v>
      </c>
      <c r="S120">
        <f t="shared" si="69"/>
        <v>0.0329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0.03792</v>
      </c>
      <c r="H125">
        <f t="shared" ref="H125:H127" si="74">AE11+AA11+W11</f>
        <v>2.941219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0.03159975</v>
      </c>
      <c r="M125">
        <f>AE25+AA25+W25</f>
        <v>20.928275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0.03804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0.031699</v>
      </c>
    </row>
    <row r="126" spans="2:25">
      <c r="B126" s="4"/>
      <c r="C126" s="13"/>
      <c r="D126" s="12"/>
      <c r="E126" t="s">
        <v>47</v>
      </c>
      <c r="F126">
        <f t="shared" si="72"/>
        <v>0.02888</v>
      </c>
      <c r="G126">
        <f t="shared" si="73"/>
        <v>0.03731025</v>
      </c>
      <c r="H126">
        <f t="shared" si="74"/>
        <v>6.810607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0.02896</v>
      </c>
      <c r="S126">
        <f t="shared" si="79"/>
        <v>0.037421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0.02938</v>
      </c>
      <c r="G127">
        <f t="shared" si="73"/>
        <v>0.0327</v>
      </c>
      <c r="H127">
        <f t="shared" si="74"/>
        <v>32.112448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0.02946</v>
      </c>
      <c r="S127">
        <f t="shared" si="79"/>
        <v>0.0328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0.03828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0.031896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0.03852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0.032091</v>
      </c>
    </row>
    <row r="132" spans="1:25">
      <c r="B132" s="4"/>
      <c r="C132" s="13"/>
      <c r="D132" s="12"/>
      <c r="E132" t="s">
        <v>47</v>
      </c>
      <c r="F132">
        <f t="shared" si="82"/>
        <v>0.02912</v>
      </c>
      <c r="G132">
        <f t="shared" si="83"/>
        <v>0.037644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0.02928</v>
      </c>
      <c r="S132">
        <f t="shared" si="87"/>
        <v>0.037869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0.02962</v>
      </c>
      <c r="G133">
        <f t="shared" si="83"/>
        <v>0.033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0.02978</v>
      </c>
      <c r="S133">
        <f t="shared" si="87"/>
        <v>0.0332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0.03798</v>
      </c>
      <c r="H138">
        <f t="shared" ref="H138:H140" si="92">AI11+AE11+AA11+W11</f>
        <v>3.898469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0.0316492625</v>
      </c>
      <c r="M138">
        <f>AI25+AE25+AA25+W25</f>
        <v>27.664436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0.03816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0.0317971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0.0289199875</v>
      </c>
      <c r="G139">
        <f t="shared" si="91"/>
        <v>0.037365725</v>
      </c>
      <c r="H139">
        <f t="shared" si="92"/>
        <v>8.890364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0.0290399</v>
      </c>
      <c r="S139">
        <f t="shared" si="97"/>
        <v>0.0375328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0.02942</v>
      </c>
      <c r="G140">
        <f t="shared" si="91"/>
        <v>0.0327499875</v>
      </c>
      <c r="H140">
        <f t="shared" si="92"/>
        <v>42.102854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0.02954</v>
      </c>
      <c r="S140">
        <f t="shared" si="97"/>
        <v>0.0328999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0.03852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0.0320888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0.03888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0.0323757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0.0292792</v>
      </c>
      <c r="G145">
        <f t="shared" si="101"/>
        <v>0.0378704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0.0295173</v>
      </c>
      <c r="S145">
        <f t="shared" si="105"/>
        <v>0.0382116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0.02978</v>
      </c>
      <c r="G146">
        <f t="shared" si="101"/>
        <v>0.0331992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0.03002</v>
      </c>
      <c r="S146">
        <f t="shared" si="105"/>
        <v>0.0334973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0.03786</v>
      </c>
      <c r="H151">
        <f t="shared" ref="H151:H153" si="110">I32++E32</f>
        <v>2.182829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0.02444</v>
      </c>
      <c r="M151">
        <f>I46+E46</f>
        <v>14.156204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0.03792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0.02448</v>
      </c>
    </row>
    <row r="152" spans="1:25">
      <c r="C152" s="4"/>
      <c r="D152" s="12"/>
      <c r="E152" t="s">
        <v>47</v>
      </c>
      <c r="F152">
        <f t="shared" si="108"/>
        <v>0.01492</v>
      </c>
      <c r="G152">
        <f t="shared" si="109"/>
        <v>0.035655</v>
      </c>
      <c r="H152">
        <f t="shared" si="110"/>
        <v>4.345206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0.01494</v>
      </c>
      <c r="S152">
        <f t="shared" si="115"/>
        <v>0.03571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0.01642</v>
      </c>
      <c r="G153">
        <f t="shared" si="109"/>
        <v>0.02864</v>
      </c>
      <c r="H153">
        <f t="shared" si="110"/>
        <v>21.089514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0.01644</v>
      </c>
      <c r="S153">
        <f t="shared" si="115"/>
        <v>0.02868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0.03804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0.02456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0.03816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0.02464</v>
      </c>
    </row>
    <row r="158" spans="1:25">
      <c r="C158" s="4"/>
      <c r="D158" s="12"/>
      <c r="E158" t="s">
        <v>47</v>
      </c>
      <c r="F158">
        <f t="shared" si="118"/>
        <v>0.01498</v>
      </c>
      <c r="G158">
        <f t="shared" si="119"/>
        <v>0.03582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0.01502</v>
      </c>
      <c r="S158">
        <f t="shared" si="123"/>
        <v>0.03593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0.01648</v>
      </c>
      <c r="G159">
        <f t="shared" si="119"/>
        <v>0.02876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0.01652</v>
      </c>
      <c r="S159">
        <f t="shared" si="123"/>
        <v>0.02884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0.03792</v>
      </c>
      <c r="H164">
        <f t="shared" ref="H164:H166" si="128">M32+I32+E32</f>
        <v>3.433708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0.0244795</v>
      </c>
      <c r="M164">
        <f>M46+I46+E46</f>
        <v>21.221107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0.03804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0.024558</v>
      </c>
    </row>
    <row r="165" spans="2:25">
      <c r="B165" s="4"/>
      <c r="C165" s="13"/>
      <c r="D165" s="12"/>
      <c r="E165" t="s">
        <v>47</v>
      </c>
      <c r="F165">
        <f t="shared" si="126"/>
        <v>0.01494</v>
      </c>
      <c r="G165">
        <f t="shared" si="127"/>
        <v>0.03570975</v>
      </c>
      <c r="H165">
        <f t="shared" si="128"/>
        <v>6.266909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0.01498</v>
      </c>
      <c r="S165">
        <f t="shared" si="133"/>
        <v>0.035819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0.01644025</v>
      </c>
      <c r="G166">
        <f t="shared" si="127"/>
        <v>0.02868025</v>
      </c>
      <c r="H166">
        <f t="shared" si="128"/>
        <v>30.611721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0.016481</v>
      </c>
      <c r="S166">
        <f t="shared" si="133"/>
        <v>0.028761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0.03828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0.024712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0.03852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0.024862</v>
      </c>
    </row>
    <row r="171" spans="2:25">
      <c r="B171" s="4"/>
      <c r="C171" s="13"/>
      <c r="D171" s="12"/>
      <c r="E171" t="s">
        <v>47</v>
      </c>
      <c r="F171">
        <f t="shared" si="136"/>
        <v>0.01506</v>
      </c>
      <c r="G171">
        <f t="shared" si="137"/>
        <v>0.036036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0.01514</v>
      </c>
      <c r="S171">
        <f t="shared" si="141"/>
        <v>0.036251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0.016564</v>
      </c>
      <c r="G172">
        <f t="shared" si="137"/>
        <v>0.028924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0.016649</v>
      </c>
      <c r="S172">
        <f t="shared" si="141"/>
        <v>0.029089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0.03798</v>
      </c>
      <c r="H177">
        <f t="shared" ref="H177:H179" si="146">Q32+M32+I32+E32</f>
        <v>4.386135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0.02451855</v>
      </c>
      <c r="M177">
        <f>Q46+M46+I46+E46</f>
        <v>28.229516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0.03816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0.0246344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0.01496</v>
      </c>
      <c r="G178">
        <f t="shared" si="145"/>
        <v>0.035764275</v>
      </c>
      <c r="H178">
        <f t="shared" si="146"/>
        <v>8.268244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0.01502</v>
      </c>
      <c r="S178">
        <f t="shared" si="151"/>
        <v>0.0359272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0.016460725</v>
      </c>
      <c r="G179">
        <f t="shared" si="145"/>
        <v>0.0287207375</v>
      </c>
      <c r="H179">
        <f t="shared" si="146"/>
        <v>40.338867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0.0165228</v>
      </c>
      <c r="S179">
        <f t="shared" si="151"/>
        <v>0.0288429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0.03852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0.0248592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0.03888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0.0250768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0.01514</v>
      </c>
      <c r="G184">
        <f t="shared" si="155"/>
        <v>0.0362496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0.01526</v>
      </c>
      <c r="S184">
        <f t="shared" si="159"/>
        <v>0.0365684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0.0166504</v>
      </c>
      <c r="G185">
        <f t="shared" si="155"/>
        <v>0.0290912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0.0167816</v>
      </c>
      <c r="S185">
        <f t="shared" si="159"/>
        <v>0.0293443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0.03786</v>
      </c>
      <c r="H190">
        <f t="shared" ref="H190:H192" si="164">AA32+W32</f>
        <v>2.449482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0.016025</v>
      </c>
      <c r="M190">
        <f>AA46+W46</f>
        <v>13.843205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0.03792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0.01605</v>
      </c>
    </row>
    <row r="191" spans="1:25">
      <c r="C191" s="4"/>
      <c r="D191" s="12"/>
      <c r="E191" t="s">
        <v>47</v>
      </c>
      <c r="F191">
        <f t="shared" si="162"/>
        <v>0.00681</v>
      </c>
      <c r="G191">
        <f t="shared" si="163"/>
        <v>0.031645</v>
      </c>
      <c r="H191">
        <f t="shared" si="164"/>
        <v>4.493501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0.00682</v>
      </c>
      <c r="S191">
        <f t="shared" si="169"/>
        <v>0.03169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0.008415</v>
      </c>
      <c r="G192">
        <f t="shared" si="163"/>
        <v>0.023135</v>
      </c>
      <c r="H192">
        <f t="shared" si="164"/>
        <v>15.324174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0.00843</v>
      </c>
      <c r="S192">
        <f t="shared" si="169"/>
        <v>0.02317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0.03804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0.0161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0.03816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0.01615</v>
      </c>
    </row>
    <row r="197" spans="2:25">
      <c r="C197" s="4"/>
      <c r="D197" s="12"/>
      <c r="E197" t="s">
        <v>47</v>
      </c>
      <c r="F197">
        <f t="shared" si="172"/>
        <v>0.00684</v>
      </c>
      <c r="G197">
        <f t="shared" si="173"/>
        <v>0.03178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0.00686</v>
      </c>
      <c r="S197">
        <f t="shared" si="177"/>
        <v>0.03187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0.00846</v>
      </c>
      <c r="G198">
        <f t="shared" si="173"/>
        <v>0.02324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0.00849</v>
      </c>
      <c r="S198">
        <f t="shared" si="177"/>
        <v>0.02331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0.03792</v>
      </c>
      <c r="H203">
        <f t="shared" ref="H203:H205" si="182">AE32+AA32+W32</f>
        <v>3.389429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0.01605</v>
      </c>
      <c r="M203">
        <f>AE46+AA46+W46</f>
        <v>20.842659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0.03804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0.0161</v>
      </c>
    </row>
    <row r="204" spans="2:25">
      <c r="B204" s="4"/>
      <c r="C204" s="13"/>
      <c r="D204" s="12"/>
      <c r="E204" t="s">
        <v>47</v>
      </c>
      <c r="F204">
        <f t="shared" si="180"/>
        <v>0.00682</v>
      </c>
      <c r="G204">
        <f t="shared" si="181"/>
        <v>0.03168975</v>
      </c>
      <c r="H204">
        <f t="shared" si="182"/>
        <v>6.416104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0.00684</v>
      </c>
      <c r="S204">
        <f t="shared" si="186"/>
        <v>0.031779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0.00842975</v>
      </c>
      <c r="G205">
        <f t="shared" si="181"/>
        <v>0.02317</v>
      </c>
      <c r="H205">
        <f t="shared" si="182"/>
        <v>24.003023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0.008459</v>
      </c>
      <c r="S205">
        <f t="shared" si="186"/>
        <v>0.02324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0.03828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0.0162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0.03852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0.0163</v>
      </c>
    </row>
    <row r="210" spans="1:25">
      <c r="B210" s="4"/>
      <c r="C210" s="13"/>
      <c r="D210" s="12"/>
      <c r="E210" t="s">
        <v>47</v>
      </c>
      <c r="F210">
        <f t="shared" si="189"/>
        <v>0.00688</v>
      </c>
      <c r="G210">
        <f t="shared" si="190"/>
        <v>0.031956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0.00692</v>
      </c>
      <c r="S210">
        <f t="shared" si="194"/>
        <v>0.032131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0.008516</v>
      </c>
      <c r="G211">
        <f t="shared" si="190"/>
        <v>0.02338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0.008571</v>
      </c>
      <c r="S211">
        <f t="shared" si="194"/>
        <v>0.02352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0.03798</v>
      </c>
      <c r="H216">
        <f t="shared" ref="H216:H218" si="199">AI32+AE32+AA32+W32</f>
        <v>4.612666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0.016075</v>
      </c>
      <c r="M216">
        <f>AI46+AE46+AA46+W46</f>
        <v>27.625316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0.03816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0.01615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0.00683</v>
      </c>
      <c r="G217">
        <f t="shared" si="198"/>
        <v>0.0317342875</v>
      </c>
      <c r="H217">
        <f t="shared" si="199"/>
        <v>8.34556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0.00686</v>
      </c>
      <c r="S217">
        <f t="shared" si="204"/>
        <v>0.0318673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0.008444275</v>
      </c>
      <c r="G218">
        <f t="shared" si="198"/>
        <v>0.023205</v>
      </c>
      <c r="H218">
        <f t="shared" si="199"/>
        <v>32.991325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0.0084872</v>
      </c>
      <c r="S218">
        <f t="shared" si="204"/>
        <v>0.02331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0.03852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0.0163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0.03888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0.01645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0.00692</v>
      </c>
      <c r="G223">
        <f t="shared" si="208"/>
        <v>0.0321304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0.00698</v>
      </c>
      <c r="S223">
        <f t="shared" si="212"/>
        <v>0.0323911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0.0085696</v>
      </c>
      <c r="G224">
        <f t="shared" si="208"/>
        <v>0.02352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0.0086484</v>
      </c>
      <c r="S224">
        <f t="shared" si="212"/>
        <v>0.02373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0.03786</v>
      </c>
      <c r="H229">
        <f t="shared" ref="H229:H231" si="217">I52+E52</f>
        <v>2.434855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0.00665</v>
      </c>
      <c r="M229">
        <f>I66+E66</f>
        <v>14.847949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0.03792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0.0063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0.020925</v>
      </c>
      <c r="H230">
        <f t="shared" si="217"/>
        <v>3.808573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0.02095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0.013925</v>
      </c>
      <c r="H231">
        <f t="shared" si="217"/>
        <v>14.633083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0.01395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0.03804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0.03816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0.0049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0.021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0.02105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0.014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0.01405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0.03792</v>
      </c>
      <c r="H242">
        <f t="shared" ref="H242:H244" si="235">M52+I52+E52</f>
        <v>3.643282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0.0063365</v>
      </c>
      <c r="M242">
        <f>M66+I66+E66</f>
        <v>21.474592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0.03804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0.005746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0.02094975</v>
      </c>
      <c r="H243">
        <f t="shared" si="235"/>
        <v>5.544119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0.020999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0.01394975</v>
      </c>
      <c r="H244">
        <f t="shared" si="235"/>
        <v>21.675105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0.013999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0.03828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0.004784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0.03852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0.004114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0.021096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0.021191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0.014096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0.014191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0.03798</v>
      </c>
      <c r="H255">
        <f t="shared" ref="H255:H257" si="253">Q52+M52+I52+E52</f>
        <v>4.855101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0.0060567625</v>
      </c>
      <c r="M255">
        <f>Q66+M66+I66+E66</f>
        <v>28.207519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0.03816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0.0053161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0.0209743</v>
      </c>
      <c r="H256">
        <f t="shared" si="253"/>
        <v>7.329115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0.0210474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0.0038150125</v>
      </c>
      <c r="G257">
        <f t="shared" si="252"/>
        <v>0.013974275</v>
      </c>
      <c r="H257">
        <f t="shared" si="253"/>
        <v>28.779046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0.0038301</v>
      </c>
      <c r="S257">
        <f t="shared" si="258"/>
        <v>0.0140472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0.03852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0.0043768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0.03888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0.0040507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0.0211912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0.0213338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0.0038608</v>
      </c>
      <c r="G263">
        <f t="shared" si="262"/>
        <v>0.0141896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0.0038927</v>
      </c>
      <c r="S263">
        <f t="shared" si="266"/>
        <v>0.0143284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4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67</v>
      </c>
      <c r="C9" s="3"/>
      <c r="D9" s="3"/>
      <c r="E9" s="3"/>
      <c r="F9" s="3" t="s">
        <v>68</v>
      </c>
      <c r="G9" s="3"/>
      <c r="H9" s="3"/>
      <c r="I9" s="3"/>
      <c r="J9" s="3" t="s">
        <v>69</v>
      </c>
      <c r="K9" s="3"/>
      <c r="L9" s="3"/>
      <c r="M9" s="3"/>
      <c r="N9" s="3" t="s">
        <v>70</v>
      </c>
      <c r="O9" s="3"/>
      <c r="P9" s="3"/>
      <c r="Q9" s="3"/>
      <c r="S9" s="4" t="s">
        <v>23</v>
      </c>
      <c r="T9" s="3" t="s">
        <v>67</v>
      </c>
      <c r="U9" s="3"/>
      <c r="V9" s="3"/>
      <c r="W9" s="3"/>
      <c r="X9" s="3" t="s">
        <v>68</v>
      </c>
      <c r="Y9" s="3"/>
      <c r="Z9" s="3"/>
      <c r="AA9" s="3"/>
      <c r="AB9" s="3" t="s">
        <v>69</v>
      </c>
      <c r="AC9" s="3"/>
      <c r="AD9" s="3"/>
      <c r="AE9" s="3"/>
      <c r="AF9" s="3" t="s">
        <v>70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0.0378</v>
      </c>
      <c r="E11">
        <v>0.97326</v>
      </c>
      <c r="F11" t="s">
        <v>31</v>
      </c>
      <c r="G11">
        <v>0.0026</v>
      </c>
      <c r="H11">
        <v>0.039</v>
      </c>
      <c r="I11">
        <v>0.968299</v>
      </c>
      <c r="J11" t="s">
        <v>31</v>
      </c>
      <c r="K11">
        <v>0.0026</v>
      </c>
      <c r="L11">
        <v>0.0402</v>
      </c>
      <c r="M11">
        <v>0.963235</v>
      </c>
      <c r="N11" t="s">
        <v>31</v>
      </c>
      <c r="O11">
        <v>0.0026</v>
      </c>
      <c r="P11">
        <v>0.0414</v>
      </c>
      <c r="Q11">
        <v>0.935181</v>
      </c>
      <c r="S11" s="4"/>
      <c r="T11" t="s">
        <v>31</v>
      </c>
      <c r="U11">
        <v>0.0013</v>
      </c>
      <c r="V11">
        <v>0.0378</v>
      </c>
      <c r="W11">
        <v>0.982444</v>
      </c>
      <c r="X11" t="s">
        <v>31</v>
      </c>
      <c r="Y11">
        <v>0.0026</v>
      </c>
      <c r="Z11">
        <v>0.039</v>
      </c>
      <c r="AA11">
        <v>1.014771</v>
      </c>
      <c r="AB11" t="s">
        <v>31</v>
      </c>
      <c r="AC11">
        <v>0.0026</v>
      </c>
      <c r="AD11">
        <v>0.0402</v>
      </c>
      <c r="AE11">
        <v>0.944004</v>
      </c>
      <c r="AF11" t="s">
        <v>31</v>
      </c>
      <c r="AG11">
        <v>0.0026</v>
      </c>
      <c r="AH11">
        <v>0.0414</v>
      </c>
      <c r="AI11">
        <v>0.95725</v>
      </c>
    </row>
    <row r="12" spans="1:35">
      <c r="A12" s="4"/>
      <c r="B12" t="s">
        <v>32</v>
      </c>
      <c r="C12">
        <v>0.0359</v>
      </c>
      <c r="D12">
        <v>0.0377</v>
      </c>
      <c r="E12">
        <v>2.019474</v>
      </c>
      <c r="F12" t="s">
        <v>32</v>
      </c>
      <c r="G12">
        <v>0.037</v>
      </c>
      <c r="H12">
        <v>0.0389</v>
      </c>
      <c r="I12">
        <v>2.080871</v>
      </c>
      <c r="J12" t="s">
        <v>32</v>
      </c>
      <c r="K12">
        <v>0.0381</v>
      </c>
      <c r="L12">
        <v>0.0401</v>
      </c>
      <c r="M12">
        <v>2.178594</v>
      </c>
      <c r="N12" t="s">
        <v>32</v>
      </c>
      <c r="O12">
        <v>0.0392</v>
      </c>
      <c r="P12">
        <v>0.0412</v>
      </c>
      <c r="Q12">
        <v>2.156517</v>
      </c>
      <c r="S12" s="4"/>
      <c r="T12" t="s">
        <v>32</v>
      </c>
      <c r="U12">
        <v>0.0288</v>
      </c>
      <c r="V12">
        <v>0.0372</v>
      </c>
      <c r="W12">
        <v>2.349903</v>
      </c>
      <c r="X12" t="s">
        <v>32</v>
      </c>
      <c r="Y12">
        <v>0.0296</v>
      </c>
      <c r="Z12">
        <v>0.0383</v>
      </c>
      <c r="AA12">
        <v>2.064734</v>
      </c>
      <c r="AB12" t="s">
        <v>32</v>
      </c>
      <c r="AC12">
        <v>0.0304</v>
      </c>
      <c r="AD12">
        <v>0.0395</v>
      </c>
      <c r="AE12">
        <v>2.39597</v>
      </c>
      <c r="AF12" t="s">
        <v>32</v>
      </c>
      <c r="AG12">
        <v>0.0311</v>
      </c>
      <c r="AH12">
        <v>0.0406</v>
      </c>
      <c r="AI12">
        <v>2.079757</v>
      </c>
    </row>
    <row r="13" spans="1:35">
      <c r="A13" s="4"/>
      <c r="B13" t="s">
        <v>33</v>
      </c>
      <c r="C13">
        <v>0.0347</v>
      </c>
      <c r="D13">
        <v>0.0348</v>
      </c>
      <c r="E13">
        <v>10.206567</v>
      </c>
      <c r="F13" t="s">
        <v>33</v>
      </c>
      <c r="G13">
        <v>0.0358</v>
      </c>
      <c r="H13">
        <v>0.0359</v>
      </c>
      <c r="I13">
        <v>8.984991</v>
      </c>
      <c r="J13" t="s">
        <v>33</v>
      </c>
      <c r="K13">
        <v>0.0369</v>
      </c>
      <c r="L13">
        <v>0.0371</v>
      </c>
      <c r="M13">
        <v>10.334571</v>
      </c>
      <c r="N13" t="s">
        <v>33</v>
      </c>
      <c r="O13">
        <v>0.038</v>
      </c>
      <c r="P13">
        <v>0.0382</v>
      </c>
      <c r="Q13">
        <v>10.482117</v>
      </c>
      <c r="S13" s="4"/>
      <c r="T13" t="s">
        <v>33</v>
      </c>
      <c r="U13">
        <v>0.0285</v>
      </c>
      <c r="V13">
        <v>0.0315</v>
      </c>
      <c r="W13">
        <v>10.271877</v>
      </c>
      <c r="X13" t="s">
        <v>33</v>
      </c>
      <c r="Y13">
        <v>0.0294</v>
      </c>
      <c r="Z13">
        <v>0.0325</v>
      </c>
      <c r="AA13">
        <v>8.421425</v>
      </c>
      <c r="AB13" t="s">
        <v>33</v>
      </c>
      <c r="AC13">
        <v>0.0302</v>
      </c>
      <c r="AD13">
        <v>0.0335</v>
      </c>
      <c r="AE13">
        <v>8.43727</v>
      </c>
      <c r="AF13" t="s">
        <v>33</v>
      </c>
      <c r="AG13">
        <v>0.031</v>
      </c>
      <c r="AH13">
        <v>0.0345</v>
      </c>
      <c r="AI13">
        <v>10.390517</v>
      </c>
    </row>
    <row r="16" spans="1:35">
      <c r="A16" s="5" t="s">
        <v>35</v>
      </c>
      <c r="B16" s="3" t="s">
        <v>67</v>
      </c>
      <c r="C16" s="3"/>
      <c r="D16" s="3"/>
      <c r="E16" s="3"/>
      <c r="F16" s="3" t="s">
        <v>68</v>
      </c>
      <c r="G16" s="3"/>
      <c r="H16" s="3"/>
      <c r="I16" s="3"/>
      <c r="J16" s="3" t="s">
        <v>69</v>
      </c>
      <c r="K16" s="3"/>
      <c r="L16" s="3"/>
      <c r="M16" s="3"/>
      <c r="N16" s="3" t="s">
        <v>70</v>
      </c>
      <c r="O16" s="3"/>
      <c r="P16" s="3"/>
      <c r="Q16" s="3"/>
      <c r="S16" s="5" t="s">
        <v>35</v>
      </c>
      <c r="T16" s="3" t="s">
        <v>67</v>
      </c>
      <c r="U16" s="3"/>
      <c r="V16" s="3"/>
      <c r="W16" s="3"/>
      <c r="X16" s="3" t="s">
        <v>68</v>
      </c>
      <c r="Y16" s="3"/>
      <c r="Z16" s="3"/>
      <c r="AA16" s="3"/>
      <c r="AB16" s="3" t="s">
        <v>69</v>
      </c>
      <c r="AC16" s="3"/>
      <c r="AD16" s="3"/>
      <c r="AE16" s="3"/>
      <c r="AF16" s="3" t="s">
        <v>70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67</v>
      </c>
      <c r="C23" s="3"/>
      <c r="D23" s="3"/>
      <c r="E23" s="3"/>
      <c r="F23" s="3" t="s">
        <v>68</v>
      </c>
      <c r="G23" s="3"/>
      <c r="H23" s="3"/>
      <c r="I23" s="3"/>
      <c r="J23" s="3" t="s">
        <v>69</v>
      </c>
      <c r="K23" s="3"/>
      <c r="L23" s="3"/>
      <c r="M23" s="3"/>
      <c r="N23" s="3" t="s">
        <v>70</v>
      </c>
      <c r="O23" s="3"/>
      <c r="P23" s="3"/>
      <c r="Q23" s="3"/>
      <c r="S23" s="6" t="s">
        <v>36</v>
      </c>
      <c r="T23" s="3" t="s">
        <v>67</v>
      </c>
      <c r="U23" s="3"/>
      <c r="V23" s="3"/>
      <c r="W23" s="3"/>
      <c r="X23" s="3" t="s">
        <v>68</v>
      </c>
      <c r="Y23" s="3"/>
      <c r="Z23" s="3"/>
      <c r="AA23" s="3"/>
      <c r="AB23" s="3" t="s">
        <v>69</v>
      </c>
      <c r="AC23" s="3"/>
      <c r="AD23" s="3"/>
      <c r="AE23" s="3"/>
      <c r="AF23" s="3" t="s">
        <v>70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0.0348</v>
      </c>
      <c r="C25" s="7"/>
      <c r="D25" s="7"/>
      <c r="E25">
        <v>7.919976</v>
      </c>
      <c r="F25" s="7">
        <v>0.036</v>
      </c>
      <c r="G25" s="7"/>
      <c r="H25" s="7"/>
      <c r="I25">
        <v>7.882639</v>
      </c>
      <c r="J25">
        <v>0.0372</v>
      </c>
      <c r="K25" s="7"/>
      <c r="L25" s="7"/>
      <c r="M25" s="16">
        <v>7.541642</v>
      </c>
      <c r="N25" s="7">
        <v>0.0381</v>
      </c>
      <c r="O25" s="7"/>
      <c r="P25" s="7"/>
      <c r="Q25">
        <v>7.854158</v>
      </c>
      <c r="S25" s="6"/>
      <c r="T25" s="7">
        <v>0.0306</v>
      </c>
      <c r="U25" s="7"/>
      <c r="V25" s="7"/>
      <c r="W25">
        <v>7.906242</v>
      </c>
      <c r="X25" s="7">
        <v>0.0315</v>
      </c>
      <c r="Y25" s="7"/>
      <c r="Z25" s="7"/>
      <c r="AA25">
        <v>7.7076</v>
      </c>
      <c r="AB25" s="7">
        <v>0.0323</v>
      </c>
      <c r="AC25" s="7"/>
      <c r="AD25" s="7"/>
      <c r="AE25">
        <v>7.878739</v>
      </c>
      <c r="AF25" s="7">
        <v>0.0333</v>
      </c>
      <c r="AG25" s="7"/>
      <c r="AH25" s="7"/>
      <c r="AI25">
        <v>7.286557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67</v>
      </c>
      <c r="C30" s="3"/>
      <c r="D30" s="3"/>
      <c r="E30" s="3"/>
      <c r="F30" s="3" t="s">
        <v>68</v>
      </c>
      <c r="G30" s="3"/>
      <c r="H30" s="3"/>
      <c r="I30" s="3"/>
      <c r="J30" s="3" t="s">
        <v>69</v>
      </c>
      <c r="K30" s="3"/>
      <c r="L30" s="3"/>
      <c r="M30" s="3"/>
      <c r="N30" s="3" t="s">
        <v>70</v>
      </c>
      <c r="O30" s="3"/>
      <c r="P30" s="3"/>
      <c r="Q30" s="3"/>
      <c r="S30" s="4" t="s">
        <v>23</v>
      </c>
      <c r="T30" s="3" t="s">
        <v>67</v>
      </c>
      <c r="U30" s="3"/>
      <c r="V30" s="3"/>
      <c r="W30" s="3"/>
      <c r="X30" s="3" t="s">
        <v>68</v>
      </c>
      <c r="Y30" s="3"/>
      <c r="Z30" s="3"/>
      <c r="AA30" s="3"/>
      <c r="AB30" s="3" t="s">
        <v>69</v>
      </c>
      <c r="AC30" s="3"/>
      <c r="AD30" s="3"/>
      <c r="AE30" s="3"/>
      <c r="AF30" s="3" t="s">
        <v>70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0.0378</v>
      </c>
      <c r="E32">
        <v>1.220016</v>
      </c>
      <c r="F32" t="s">
        <v>31</v>
      </c>
      <c r="G32">
        <v>0.0026</v>
      </c>
      <c r="H32">
        <v>0.039</v>
      </c>
      <c r="I32">
        <v>0.962813</v>
      </c>
      <c r="J32" t="s">
        <v>31</v>
      </c>
      <c r="K32">
        <v>0.0026</v>
      </c>
      <c r="L32">
        <v>0.0402</v>
      </c>
      <c r="M32">
        <v>1.250879</v>
      </c>
      <c r="N32" t="s">
        <v>31</v>
      </c>
      <c r="O32">
        <v>0.0026</v>
      </c>
      <c r="P32">
        <v>0.0414</v>
      </c>
      <c r="Q32">
        <v>0.952427</v>
      </c>
      <c r="S32" s="4"/>
      <c r="T32" t="s">
        <v>31</v>
      </c>
      <c r="U32">
        <v>0.0013</v>
      </c>
      <c r="V32">
        <v>0.0378</v>
      </c>
      <c r="W32">
        <v>1.223108</v>
      </c>
      <c r="X32" t="s">
        <v>31</v>
      </c>
      <c r="Y32">
        <v>0.0026</v>
      </c>
      <c r="Z32">
        <v>0.039</v>
      </c>
      <c r="AA32">
        <v>1.226374</v>
      </c>
      <c r="AB32" t="s">
        <v>31</v>
      </c>
      <c r="AC32">
        <v>0.0026</v>
      </c>
      <c r="AD32">
        <v>0.0402</v>
      </c>
      <c r="AE32">
        <v>0.939947</v>
      </c>
      <c r="AF32" t="s">
        <v>31</v>
      </c>
      <c r="AG32">
        <v>0.0026</v>
      </c>
      <c r="AH32">
        <v>0.0414</v>
      </c>
      <c r="AI32">
        <v>1.223237</v>
      </c>
    </row>
    <row r="33" spans="1:35">
      <c r="A33" s="4"/>
      <c r="B33" t="s">
        <v>32</v>
      </c>
      <c r="C33">
        <v>0.0149</v>
      </c>
      <c r="D33">
        <v>0.0356</v>
      </c>
      <c r="E33">
        <v>2.329559</v>
      </c>
      <c r="F33" t="s">
        <v>32</v>
      </c>
      <c r="G33">
        <v>0.0153</v>
      </c>
      <c r="H33">
        <v>0.0367</v>
      </c>
      <c r="I33">
        <v>2.015647</v>
      </c>
      <c r="J33" t="s">
        <v>32</v>
      </c>
      <c r="K33">
        <v>0.0157</v>
      </c>
      <c r="L33">
        <v>0.0377</v>
      </c>
      <c r="M33">
        <v>1.921703</v>
      </c>
      <c r="N33" t="s">
        <v>32</v>
      </c>
      <c r="O33">
        <v>0.0161</v>
      </c>
      <c r="P33">
        <v>0.0388</v>
      </c>
      <c r="Q33">
        <v>2.001335</v>
      </c>
      <c r="S33" s="4"/>
      <c r="T33" t="s">
        <v>32</v>
      </c>
      <c r="U33">
        <v>0.0068</v>
      </c>
      <c r="V33">
        <v>0.0316</v>
      </c>
      <c r="W33">
        <v>2.396266</v>
      </c>
      <c r="X33" t="s">
        <v>32</v>
      </c>
      <c r="Y33">
        <v>0.007</v>
      </c>
      <c r="Z33">
        <v>0.0325</v>
      </c>
      <c r="AA33">
        <v>2.097235</v>
      </c>
      <c r="AB33" t="s">
        <v>32</v>
      </c>
      <c r="AC33">
        <v>0.0072</v>
      </c>
      <c r="AD33">
        <v>0.0333</v>
      </c>
      <c r="AE33">
        <v>1.922603</v>
      </c>
      <c r="AF33" t="s">
        <v>32</v>
      </c>
      <c r="AG33">
        <v>0.0074</v>
      </c>
      <c r="AH33">
        <v>0.0343</v>
      </c>
      <c r="AI33">
        <v>1.929456</v>
      </c>
    </row>
    <row r="34" spans="1:35">
      <c r="A34" s="4"/>
      <c r="B34" t="s">
        <v>33</v>
      </c>
      <c r="C34">
        <v>0.0161</v>
      </c>
      <c r="D34">
        <v>0.0276</v>
      </c>
      <c r="E34">
        <v>9.969809</v>
      </c>
      <c r="F34" t="s">
        <v>33</v>
      </c>
      <c r="G34">
        <v>0.0166</v>
      </c>
      <c r="H34">
        <v>0.0285</v>
      </c>
      <c r="I34">
        <v>9.71091</v>
      </c>
      <c r="J34" t="s">
        <v>33</v>
      </c>
      <c r="K34" s="16">
        <v>0.017</v>
      </c>
      <c r="L34" s="18">
        <v>0.0294</v>
      </c>
      <c r="M34">
        <v>9.779457</v>
      </c>
      <c r="N34" t="s">
        <v>33</v>
      </c>
      <c r="O34">
        <v>0.0175</v>
      </c>
      <c r="P34">
        <v>0.0302</v>
      </c>
      <c r="Q34">
        <v>9.183933</v>
      </c>
      <c r="S34" s="4"/>
      <c r="T34" t="s">
        <v>33</v>
      </c>
      <c r="U34">
        <v>0.0083</v>
      </c>
      <c r="V34">
        <v>0.0223</v>
      </c>
      <c r="W34">
        <v>7.463958</v>
      </c>
      <c r="X34" t="s">
        <v>33</v>
      </c>
      <c r="Y34">
        <v>0.0086</v>
      </c>
      <c r="Z34">
        <v>0.023</v>
      </c>
      <c r="AA34">
        <v>8.854758</v>
      </c>
      <c r="AB34" t="s">
        <v>33</v>
      </c>
      <c r="AC34">
        <v>0.0089</v>
      </c>
      <c r="AD34">
        <v>0.0237</v>
      </c>
      <c r="AE34">
        <v>8.802396</v>
      </c>
      <c r="AF34" t="s">
        <v>33</v>
      </c>
      <c r="AG34">
        <v>0.0091</v>
      </c>
      <c r="AH34" s="1">
        <v>0.0244</v>
      </c>
      <c r="AI34">
        <v>8.919594</v>
      </c>
    </row>
    <row r="37" spans="1:35">
      <c r="A37" s="5" t="s">
        <v>35</v>
      </c>
      <c r="B37" s="3" t="s">
        <v>67</v>
      </c>
      <c r="C37" s="3"/>
      <c r="D37" s="3"/>
      <c r="E37" s="3"/>
      <c r="F37" s="3" t="s">
        <v>68</v>
      </c>
      <c r="G37" s="3"/>
      <c r="H37" s="3"/>
      <c r="I37" s="3"/>
      <c r="J37" s="3" t="s">
        <v>69</v>
      </c>
      <c r="K37" s="3"/>
      <c r="L37" s="3"/>
      <c r="M37" s="3"/>
      <c r="N37" s="3" t="s">
        <v>70</v>
      </c>
      <c r="O37" s="3"/>
      <c r="P37" s="3"/>
      <c r="Q37" s="3"/>
      <c r="S37" s="5" t="s">
        <v>35</v>
      </c>
      <c r="T37" s="3" t="s">
        <v>67</v>
      </c>
      <c r="U37" s="3"/>
      <c r="V37" s="3"/>
      <c r="W37" s="3"/>
      <c r="X37" s="3" t="s">
        <v>68</v>
      </c>
      <c r="Y37" s="3"/>
      <c r="Z37" s="3"/>
      <c r="AA37" s="3"/>
      <c r="AB37" s="3" t="s">
        <v>69</v>
      </c>
      <c r="AC37" s="3"/>
      <c r="AD37" s="3"/>
      <c r="AE37" s="3"/>
      <c r="AF37" s="3" t="s">
        <v>70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0.0175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67</v>
      </c>
      <c r="C44" s="3"/>
      <c r="D44" s="3"/>
      <c r="E44" s="3"/>
      <c r="F44" s="3" t="s">
        <v>68</v>
      </c>
      <c r="G44" s="3"/>
      <c r="H44" s="3"/>
      <c r="I44" s="3"/>
      <c r="J44" s="3" t="s">
        <v>69</v>
      </c>
      <c r="K44" s="3"/>
      <c r="L44" s="3"/>
      <c r="M44" s="3"/>
      <c r="N44" s="3" t="s">
        <v>70</v>
      </c>
      <c r="O44" s="3"/>
      <c r="P44" s="3"/>
      <c r="Q44" s="3"/>
      <c r="S44" s="6" t="s">
        <v>36</v>
      </c>
      <c r="T44" s="3" t="s">
        <v>67</v>
      </c>
      <c r="U44" s="3"/>
      <c r="V44" s="3"/>
      <c r="W44" s="3"/>
      <c r="X44" s="3" t="s">
        <v>68</v>
      </c>
      <c r="Y44" s="3"/>
      <c r="Z44" s="3"/>
      <c r="AA44" s="3"/>
      <c r="AB44" s="3" t="s">
        <v>69</v>
      </c>
      <c r="AC44" s="3"/>
      <c r="AD44" s="3"/>
      <c r="AE44" s="3"/>
      <c r="AF44" s="3" t="s">
        <v>70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0.0239</v>
      </c>
      <c r="C46" s="7"/>
      <c r="D46" s="7"/>
      <c r="E46">
        <v>8.401896</v>
      </c>
      <c r="F46" s="7">
        <v>0.0244</v>
      </c>
      <c r="G46" s="7"/>
      <c r="H46" s="7"/>
      <c r="I46">
        <v>7.798975</v>
      </c>
      <c r="J46" s="7">
        <v>0.0253</v>
      </c>
      <c r="K46" s="7"/>
      <c r="L46" s="7"/>
      <c r="M46">
        <v>7.919279</v>
      </c>
      <c r="N46" s="7">
        <v>0.026</v>
      </c>
      <c r="O46" s="7"/>
      <c r="P46" s="7"/>
      <c r="Q46">
        <v>7.509411</v>
      </c>
      <c r="S46" s="6"/>
      <c r="T46" s="7">
        <v>0.0157</v>
      </c>
      <c r="U46" s="7"/>
      <c r="V46" s="7"/>
      <c r="W46">
        <v>8.044769</v>
      </c>
      <c r="X46" s="7">
        <v>0.0162</v>
      </c>
      <c r="Y46" s="7"/>
      <c r="Z46" s="7"/>
      <c r="AA46">
        <v>8.086834</v>
      </c>
      <c r="AB46" s="7">
        <v>0.0167</v>
      </c>
      <c r="AC46" s="7"/>
      <c r="AD46" s="7"/>
      <c r="AE46">
        <v>8.01768</v>
      </c>
      <c r="AF46" s="7">
        <v>0.0171</v>
      </c>
      <c r="AG46" s="7"/>
      <c r="AH46" s="7"/>
      <c r="AI46">
        <v>8.12779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67</v>
      </c>
      <c r="C50" s="3"/>
      <c r="D50" s="3"/>
      <c r="E50" s="3"/>
      <c r="F50" s="3" t="s">
        <v>68</v>
      </c>
      <c r="G50" s="3"/>
      <c r="H50" s="3"/>
      <c r="I50" s="3"/>
      <c r="J50" s="3" t="s">
        <v>69</v>
      </c>
      <c r="K50" s="3"/>
      <c r="L50" s="3"/>
      <c r="M50" s="3"/>
      <c r="N50" s="3" t="s">
        <v>70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0.0378</v>
      </c>
      <c r="E52">
        <v>1.217336</v>
      </c>
      <c r="F52" t="s">
        <v>31</v>
      </c>
      <c r="G52">
        <v>0.0026</v>
      </c>
      <c r="H52">
        <v>0.039</v>
      </c>
      <c r="I52">
        <v>1.217519</v>
      </c>
      <c r="J52" t="s">
        <v>31</v>
      </c>
      <c r="K52">
        <v>0.0026</v>
      </c>
      <c r="L52">
        <v>0.0402</v>
      </c>
      <c r="M52">
        <v>1.208427</v>
      </c>
      <c r="N52" t="s">
        <v>31</v>
      </c>
      <c r="O52">
        <v>0.0026</v>
      </c>
      <c r="P52">
        <v>0.0414</v>
      </c>
      <c r="Q52">
        <v>1.211819</v>
      </c>
    </row>
    <row r="53" spans="1:17">
      <c r="A53" s="4"/>
      <c r="B53" t="s">
        <v>32</v>
      </c>
      <c r="C53">
        <v>0.0028</v>
      </c>
      <c r="D53">
        <v>0.0209</v>
      </c>
      <c r="E53">
        <v>1.742369</v>
      </c>
      <c r="F53" t="s">
        <v>32</v>
      </c>
      <c r="G53">
        <v>0.0029</v>
      </c>
      <c r="H53">
        <v>0.0214</v>
      </c>
      <c r="I53">
        <v>2.066204</v>
      </c>
      <c r="J53" t="s">
        <v>32</v>
      </c>
      <c r="K53">
        <v>0.003</v>
      </c>
      <c r="L53">
        <v>0.0218</v>
      </c>
      <c r="M53">
        <v>1.735546</v>
      </c>
      <c r="N53" t="s">
        <v>32</v>
      </c>
      <c r="O53">
        <v>0.0031</v>
      </c>
      <c r="P53">
        <v>0.0225</v>
      </c>
      <c r="Q53">
        <v>1.784996</v>
      </c>
    </row>
    <row r="54" spans="1:17">
      <c r="A54" s="4"/>
      <c r="B54" t="s">
        <v>33</v>
      </c>
      <c r="C54">
        <v>0.0038</v>
      </c>
      <c r="D54">
        <v>0.0134</v>
      </c>
      <c r="E54">
        <v>7.226984</v>
      </c>
      <c r="F54" t="s">
        <v>33</v>
      </c>
      <c r="G54">
        <v>0.0039</v>
      </c>
      <c r="H54">
        <v>0.0139</v>
      </c>
      <c r="I54">
        <v>7.312224</v>
      </c>
      <c r="J54" t="s">
        <v>33</v>
      </c>
      <c r="K54">
        <v>0.004</v>
      </c>
      <c r="L54">
        <v>0.0144</v>
      </c>
      <c r="M54">
        <v>7.354302</v>
      </c>
      <c r="N54" t="s">
        <v>33</v>
      </c>
      <c r="O54">
        <v>0.0042</v>
      </c>
      <c r="P54">
        <v>0.0149</v>
      </c>
      <c r="Q54">
        <v>7.30981</v>
      </c>
    </row>
    <row r="57" spans="1:17">
      <c r="A57" s="5" t="s">
        <v>35</v>
      </c>
      <c r="B57" s="3" t="s">
        <v>67</v>
      </c>
      <c r="C57" s="3"/>
      <c r="D57" s="3"/>
      <c r="E57" s="3"/>
      <c r="F57" s="3" t="s">
        <v>68</v>
      </c>
      <c r="G57" s="3"/>
      <c r="H57" s="3"/>
      <c r="I57" s="3"/>
      <c r="J57" s="3" t="s">
        <v>69</v>
      </c>
      <c r="K57" s="3"/>
      <c r="L57" s="3"/>
      <c r="M57" s="3"/>
      <c r="N57" s="3" t="s">
        <v>70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67</v>
      </c>
      <c r="C64" s="3"/>
      <c r="D64" s="3"/>
      <c r="E64" s="3"/>
      <c r="F64" s="3" t="s">
        <v>68</v>
      </c>
      <c r="G64" s="3"/>
      <c r="H64" s="3"/>
      <c r="I64" s="3"/>
      <c r="J64" s="3" t="s">
        <v>69</v>
      </c>
      <c r="K64" s="3"/>
      <c r="L64" s="3"/>
      <c r="M64" s="3"/>
      <c r="N64" s="3" t="s">
        <v>70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0.0069</v>
      </c>
      <c r="C66" s="7"/>
      <c r="D66" s="7"/>
      <c r="E66">
        <v>7.400124</v>
      </c>
      <c r="F66" s="7">
        <v>0.0073</v>
      </c>
      <c r="G66" s="7"/>
      <c r="H66" s="7"/>
      <c r="I66">
        <v>8.07735</v>
      </c>
      <c r="J66" s="7">
        <v>0.0075</v>
      </c>
      <c r="K66" s="7"/>
      <c r="L66" s="7"/>
      <c r="M66">
        <v>7.443674</v>
      </c>
      <c r="N66" s="7">
        <v>0.0078</v>
      </c>
      <c r="O66" s="7"/>
      <c r="P66" s="7"/>
      <c r="Q66">
        <v>8.309204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0.03786</v>
      </c>
      <c r="H73">
        <f t="shared" ref="H73:H75" si="2">E11+I11</f>
        <v>1.941559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0.03486</v>
      </c>
      <c r="M73">
        <f>I25+E25</f>
        <v>15.802615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0.03792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0.03492</v>
      </c>
    </row>
    <row r="74" spans="1:27">
      <c r="C74" s="4"/>
      <c r="D74" s="12"/>
      <c r="E74" t="s">
        <v>47</v>
      </c>
      <c r="F74">
        <f t="shared" si="0"/>
        <v>0.035955</v>
      </c>
      <c r="G74">
        <f t="shared" si="1"/>
        <v>0.03776</v>
      </c>
      <c r="H74">
        <f t="shared" si="2"/>
        <v>4.100345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0.03601</v>
      </c>
      <c r="S74">
        <f t="shared" si="7"/>
        <v>0.03782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0.034755</v>
      </c>
      <c r="G75">
        <f t="shared" si="1"/>
        <v>0.034855</v>
      </c>
      <c r="H75">
        <f t="shared" si="2"/>
        <v>19.191558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0.03481</v>
      </c>
      <c r="S75">
        <f t="shared" si="7"/>
        <v>0.03491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0.03804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0.03504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0.03816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0.03516</v>
      </c>
    </row>
    <row r="80" spans="1:27">
      <c r="C80" s="4"/>
      <c r="D80" s="12"/>
      <c r="E80" t="s">
        <v>47</v>
      </c>
      <c r="F80">
        <f t="shared" si="10"/>
        <v>0.03612</v>
      </c>
      <c r="G80">
        <f t="shared" si="11"/>
        <v>0.03794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0.03623</v>
      </c>
      <c r="S80">
        <f t="shared" si="15"/>
        <v>0.03806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0.03492</v>
      </c>
      <c r="G81">
        <f t="shared" si="11"/>
        <v>0.03502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0.03503</v>
      </c>
      <c r="S81">
        <f t="shared" si="15"/>
        <v>0.03513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0.03792</v>
      </c>
      <c r="H86">
        <f t="shared" ref="H86:H88" si="20">M11+I11+E11</f>
        <v>2.904794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0.03492</v>
      </c>
      <c r="M86">
        <f>M25+I25+E25</f>
        <v>23.344257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0.03804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0.03504</v>
      </c>
    </row>
    <row r="87" spans="2:25">
      <c r="B87" s="4"/>
      <c r="C87" s="13"/>
      <c r="D87" s="12"/>
      <c r="E87" t="s">
        <v>47</v>
      </c>
      <c r="F87">
        <f t="shared" si="18"/>
        <v>0.03601</v>
      </c>
      <c r="G87">
        <f t="shared" si="19"/>
        <v>0.03782</v>
      </c>
      <c r="H87">
        <f t="shared" si="20"/>
        <v>6.278939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0.03612</v>
      </c>
      <c r="S87">
        <f t="shared" si="25"/>
        <v>0.03794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0.03481</v>
      </c>
      <c r="G88">
        <f t="shared" si="19"/>
        <v>0.03491025</v>
      </c>
      <c r="H88">
        <f t="shared" si="20"/>
        <v>29.526129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0.03492</v>
      </c>
      <c r="S88">
        <f t="shared" si="25"/>
        <v>0.035021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0.03828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0.03528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0.03852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0.03552</v>
      </c>
    </row>
    <row r="93" spans="2:25">
      <c r="B93" s="4"/>
      <c r="C93" s="13"/>
      <c r="D93" s="12"/>
      <c r="E93" t="s">
        <v>47</v>
      </c>
      <c r="F93">
        <f t="shared" si="28"/>
        <v>0.03634</v>
      </c>
      <c r="G93">
        <f t="shared" si="29"/>
        <v>0.03818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0.03656</v>
      </c>
      <c r="S93">
        <f t="shared" si="33"/>
        <v>0.03842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0.03514</v>
      </c>
      <c r="G94">
        <f t="shared" si="29"/>
        <v>0.035244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0.03536</v>
      </c>
      <c r="S94">
        <f t="shared" si="33"/>
        <v>0.035469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0.03798</v>
      </c>
      <c r="H99">
        <f t="shared" ref="H99:H101" si="38">Q11+M11+I11+E11</f>
        <v>3.839975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0.0349799625</v>
      </c>
      <c r="M99">
        <f>Q25+M25+I25+E25</f>
        <v>31.198415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0.03816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0.0351597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0.036065</v>
      </c>
      <c r="G100">
        <f t="shared" si="37"/>
        <v>0.0378799875</v>
      </c>
      <c r="H100">
        <f t="shared" si="38"/>
        <v>8.435456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0.03623</v>
      </c>
      <c r="S100">
        <f t="shared" si="43"/>
        <v>0.0380599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0.034865</v>
      </c>
      <c r="G101">
        <f t="shared" si="37"/>
        <v>0.034965725</v>
      </c>
      <c r="H101">
        <f t="shared" si="38"/>
        <v>40.008246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0.03503</v>
      </c>
      <c r="S101">
        <f t="shared" si="43"/>
        <v>0.0351328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0.03852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0.0355176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0.03888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0.0358719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0.03656</v>
      </c>
      <c r="G106">
        <f t="shared" si="47"/>
        <v>0.0384192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0.03689</v>
      </c>
      <c r="S106">
        <f t="shared" si="51"/>
        <v>0.0387773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0.03536</v>
      </c>
      <c r="G107">
        <f t="shared" si="47"/>
        <v>0.0354704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0.03569</v>
      </c>
      <c r="S107">
        <f t="shared" si="51"/>
        <v>0.0358116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0.03786</v>
      </c>
      <c r="H112">
        <f t="shared" ref="H112:H114" si="56">AA11+W11</f>
        <v>1.997215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0.030645</v>
      </c>
      <c r="M112">
        <f>AA25+W25</f>
        <v>15.613842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0.03792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0.03069</v>
      </c>
    </row>
    <row r="113" spans="2:25">
      <c r="C113" s="4"/>
      <c r="D113" s="12"/>
      <c r="E113" t="s">
        <v>47</v>
      </c>
      <c r="F113">
        <f t="shared" si="54"/>
        <v>0.02884</v>
      </c>
      <c r="G113">
        <f t="shared" si="55"/>
        <v>0.037255</v>
      </c>
      <c r="H113">
        <f t="shared" si="56"/>
        <v>4.414637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0.02888</v>
      </c>
      <c r="S113">
        <f t="shared" si="61"/>
        <v>0.03731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0.028545</v>
      </c>
      <c r="G114">
        <f t="shared" si="55"/>
        <v>0.03155</v>
      </c>
      <c r="H114">
        <f t="shared" si="56"/>
        <v>18.693302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0.02859</v>
      </c>
      <c r="S114">
        <f t="shared" si="61"/>
        <v>0.0316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0.03804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0.03078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0.03816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0.03087</v>
      </c>
    </row>
    <row r="119" spans="2:25">
      <c r="C119" s="4"/>
      <c r="D119" s="12"/>
      <c r="E119" t="s">
        <v>47</v>
      </c>
      <c r="F119">
        <f t="shared" si="64"/>
        <v>0.02896</v>
      </c>
      <c r="G119">
        <f t="shared" si="65"/>
        <v>0.03742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0.02904</v>
      </c>
      <c r="S119">
        <f t="shared" si="69"/>
        <v>0.03753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0.02868</v>
      </c>
      <c r="G120">
        <f t="shared" si="65"/>
        <v>0.0317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0.02877</v>
      </c>
      <c r="S120">
        <f t="shared" si="69"/>
        <v>0.0318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0.03792</v>
      </c>
      <c r="H125">
        <f t="shared" ref="H125:H127" si="74">AE11+AA11+W11</f>
        <v>2.941219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0.03068975</v>
      </c>
      <c r="M125">
        <f>AE25+AA25+W25</f>
        <v>23.492581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0.03804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0.030779</v>
      </c>
    </row>
    <row r="126" spans="2:25">
      <c r="B126" s="4"/>
      <c r="C126" s="13"/>
      <c r="D126" s="12"/>
      <c r="E126" t="s">
        <v>47</v>
      </c>
      <c r="F126">
        <f t="shared" si="72"/>
        <v>0.02888</v>
      </c>
      <c r="G126">
        <f t="shared" si="73"/>
        <v>0.03731025</v>
      </c>
      <c r="H126">
        <f t="shared" si="74"/>
        <v>6.810607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0.02896</v>
      </c>
      <c r="S126">
        <f t="shared" si="79"/>
        <v>0.037421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0.02858975</v>
      </c>
      <c r="G127">
        <f t="shared" si="73"/>
        <v>0.0316</v>
      </c>
      <c r="H127">
        <f t="shared" si="74"/>
        <v>27.130572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0.028679</v>
      </c>
      <c r="S127">
        <f t="shared" si="79"/>
        <v>0.0317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0.03828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0.030956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0.03852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0.031131</v>
      </c>
    </row>
    <row r="132" spans="1:25">
      <c r="B132" s="4"/>
      <c r="C132" s="13"/>
      <c r="D132" s="12"/>
      <c r="E132" t="s">
        <v>47</v>
      </c>
      <c r="F132">
        <f t="shared" si="82"/>
        <v>0.02912</v>
      </c>
      <c r="G132">
        <f t="shared" si="83"/>
        <v>0.037644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0.02928</v>
      </c>
      <c r="S132">
        <f t="shared" si="87"/>
        <v>0.037869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0.028856</v>
      </c>
      <c r="G133">
        <f t="shared" si="83"/>
        <v>0.0319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0.029031</v>
      </c>
      <c r="S133">
        <f t="shared" si="87"/>
        <v>0.0321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0.03798</v>
      </c>
      <c r="H138">
        <f t="shared" ref="H138:H140" si="92">AI11+AE11+AA11+W11</f>
        <v>3.898469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0.0307342875</v>
      </c>
      <c r="M138">
        <f>AI25+AE25+AA25+W25</f>
        <v>30.779138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0.03816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0.0308673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0.0289199875</v>
      </c>
      <c r="G139">
        <f t="shared" si="91"/>
        <v>0.037365725</v>
      </c>
      <c r="H139">
        <f t="shared" si="92"/>
        <v>8.890364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0.0290399</v>
      </c>
      <c r="S139">
        <f t="shared" si="97"/>
        <v>0.0375328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0.0286342625</v>
      </c>
      <c r="G140">
        <f t="shared" si="91"/>
        <v>0.03165</v>
      </c>
      <c r="H140">
        <f t="shared" si="92"/>
        <v>37.521089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0.0287671</v>
      </c>
      <c r="S140">
        <f t="shared" si="97"/>
        <v>0.0318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0.03852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0.0311304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0.03888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0.0313911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0.0292792</v>
      </c>
      <c r="G145">
        <f t="shared" si="101"/>
        <v>0.0378704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0.0295173</v>
      </c>
      <c r="S145">
        <f t="shared" si="105"/>
        <v>0.0382116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0.0290288</v>
      </c>
      <c r="G146">
        <f t="shared" si="101"/>
        <v>0.0321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0.0292857</v>
      </c>
      <c r="S146">
        <f t="shared" si="105"/>
        <v>0.0324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0.03786</v>
      </c>
      <c r="H151">
        <f t="shared" ref="H151:H153" si="110">I32++E32</f>
        <v>2.182829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0.023925</v>
      </c>
      <c r="M151">
        <f>I46+E46</f>
        <v>16.200871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0.03792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0.02395</v>
      </c>
    </row>
    <row r="152" spans="1:25">
      <c r="C152" s="4"/>
      <c r="D152" s="12"/>
      <c r="E152" t="s">
        <v>47</v>
      </c>
      <c r="F152">
        <f t="shared" si="108"/>
        <v>0.01492</v>
      </c>
      <c r="G152">
        <f t="shared" si="109"/>
        <v>0.035655</v>
      </c>
      <c r="H152">
        <f t="shared" si="110"/>
        <v>4.345206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0.01494</v>
      </c>
      <c r="S152">
        <f t="shared" si="115"/>
        <v>0.03571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0.016125</v>
      </c>
      <c r="G153">
        <f t="shared" si="109"/>
        <v>0.027645</v>
      </c>
      <c r="H153">
        <f t="shared" si="110"/>
        <v>19.680719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0.01615</v>
      </c>
      <c r="S153">
        <f t="shared" si="115"/>
        <v>0.02769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0.03804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0.03816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0.02405</v>
      </c>
    </row>
    <row r="158" spans="1:25">
      <c r="C158" s="4"/>
      <c r="D158" s="12"/>
      <c r="E158" t="s">
        <v>47</v>
      </c>
      <c r="F158">
        <f t="shared" si="118"/>
        <v>0.01498</v>
      </c>
      <c r="G158">
        <f t="shared" si="119"/>
        <v>0.03582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0.01502</v>
      </c>
      <c r="S158">
        <f t="shared" si="123"/>
        <v>0.03593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0.0162</v>
      </c>
      <c r="G159">
        <f t="shared" si="119"/>
        <v>0.02778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0.01625</v>
      </c>
      <c r="S159">
        <f t="shared" si="123"/>
        <v>0.02787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0.03792</v>
      </c>
      <c r="H164">
        <f t="shared" ref="H164:H166" si="128">M32+I32+E32</f>
        <v>3.433708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0.023951</v>
      </c>
      <c r="M164">
        <f>M46+I46+E46</f>
        <v>24.12015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0.03804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0.024004</v>
      </c>
    </row>
    <row r="165" spans="2:25">
      <c r="B165" s="4"/>
      <c r="C165" s="13"/>
      <c r="D165" s="12"/>
      <c r="E165" t="s">
        <v>47</v>
      </c>
      <c r="F165">
        <f t="shared" si="126"/>
        <v>0.01494</v>
      </c>
      <c r="G165">
        <f t="shared" si="127"/>
        <v>0.03570975</v>
      </c>
      <c r="H165">
        <f t="shared" si="128"/>
        <v>6.266909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0.01498</v>
      </c>
      <c r="S165">
        <f t="shared" si="133"/>
        <v>0.035819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0.01614975</v>
      </c>
      <c r="G166">
        <f t="shared" si="127"/>
        <v>0.02769</v>
      </c>
      <c r="H166">
        <f t="shared" si="128"/>
        <v>29.460176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0.016199</v>
      </c>
      <c r="S166">
        <f t="shared" si="133"/>
        <v>0.02778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0.03828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0.024116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0.03852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0.024236</v>
      </c>
    </row>
    <row r="171" spans="2:25">
      <c r="B171" s="4"/>
      <c r="C171" s="13"/>
      <c r="D171" s="12"/>
      <c r="E171" t="s">
        <v>47</v>
      </c>
      <c r="F171">
        <f t="shared" si="136"/>
        <v>0.01506</v>
      </c>
      <c r="G171">
        <f t="shared" si="137"/>
        <v>0.036036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0.01514</v>
      </c>
      <c r="S171">
        <f t="shared" si="141"/>
        <v>0.036251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0.016296</v>
      </c>
      <c r="G172">
        <f t="shared" si="137"/>
        <v>0.02796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0.016391</v>
      </c>
      <c r="S172">
        <f t="shared" si="141"/>
        <v>0.02814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0.03798</v>
      </c>
      <c r="H177">
        <f t="shared" ref="H177:H179" si="146">Q32+M32+I32+E32</f>
        <v>4.386135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0.023977925</v>
      </c>
      <c r="M177">
        <f>Q46+M46+I46+E46</f>
        <v>31.629561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0.03816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0.0240614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0.01496</v>
      </c>
      <c r="G178">
        <f t="shared" si="145"/>
        <v>0.035764275</v>
      </c>
      <c r="H178">
        <f t="shared" si="146"/>
        <v>8.268244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0.01502</v>
      </c>
      <c r="S178">
        <f t="shared" si="151"/>
        <v>0.0359272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0.016174275</v>
      </c>
      <c r="G179">
        <f t="shared" si="145"/>
        <v>0.0277349875</v>
      </c>
      <c r="H179">
        <f t="shared" si="146"/>
        <v>38.644109</v>
      </c>
      <c r="I179">
        <f t="shared" si="147"/>
        <v>0.0131623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0.0162472</v>
      </c>
      <c r="S179">
        <f t="shared" si="151"/>
        <v>0.0278699</v>
      </c>
      <c r="U179">
        <f t="shared" si="152"/>
        <v>0.0133204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0.03852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0.0242432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0.03888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0.0244418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0.01514</v>
      </c>
      <c r="G184">
        <f t="shared" si="155"/>
        <v>0.0362496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0.01526</v>
      </c>
      <c r="S184">
        <f t="shared" si="159"/>
        <v>0.0365684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0.0163896</v>
      </c>
      <c r="G185">
        <f t="shared" si="155"/>
        <v>0.0281392</v>
      </c>
      <c r="I185">
        <f t="shared" si="156"/>
        <v>0.0136312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0.0165284</v>
      </c>
      <c r="S185">
        <f t="shared" si="159"/>
        <v>0.0284073</v>
      </c>
      <c r="U185">
        <f t="shared" si="160"/>
        <v>0.0139468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0.03786</v>
      </c>
      <c r="H190">
        <f t="shared" ref="H190:H192" si="164">AA32+W32</f>
        <v>2.449482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0.015725</v>
      </c>
      <c r="M190">
        <f>AA46+W46</f>
        <v>16.131603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0.03792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0.01575</v>
      </c>
    </row>
    <row r="191" spans="1:25">
      <c r="C191" s="4"/>
      <c r="D191" s="12"/>
      <c r="E191" t="s">
        <v>47</v>
      </c>
      <c r="F191">
        <f t="shared" si="162"/>
        <v>0.00681</v>
      </c>
      <c r="G191">
        <f t="shared" si="163"/>
        <v>0.031645</v>
      </c>
      <c r="H191">
        <f t="shared" si="164"/>
        <v>4.493501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0.00682</v>
      </c>
      <c r="S191">
        <f t="shared" si="169"/>
        <v>0.03169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0.008315</v>
      </c>
      <c r="G192">
        <f t="shared" si="163"/>
        <v>0.022335</v>
      </c>
      <c r="H192">
        <f t="shared" si="164"/>
        <v>16.318716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0.00833</v>
      </c>
      <c r="S192">
        <f t="shared" si="169"/>
        <v>0.02237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0.03804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0.0158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0.03816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0.01585</v>
      </c>
    </row>
    <row r="197" spans="2:25">
      <c r="C197" s="4"/>
      <c r="D197" s="12"/>
      <c r="E197" t="s">
        <v>47</v>
      </c>
      <c r="F197">
        <f t="shared" si="172"/>
        <v>0.00684</v>
      </c>
      <c r="G197">
        <f t="shared" si="173"/>
        <v>0.03178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0.00686</v>
      </c>
      <c r="S197">
        <f t="shared" si="177"/>
        <v>0.03187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0.00836</v>
      </c>
      <c r="G198">
        <f t="shared" si="173"/>
        <v>0.02244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0.00839</v>
      </c>
      <c r="S198">
        <f t="shared" si="177"/>
        <v>0.02251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0.03792</v>
      </c>
      <c r="H203">
        <f t="shared" ref="H203:H205" si="182">AE32+AA32+W32</f>
        <v>3.389429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0.01575</v>
      </c>
      <c r="M203">
        <f>AE46+AA46+W46</f>
        <v>24.149283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0.03804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0.0158</v>
      </c>
    </row>
    <row r="204" spans="2:25">
      <c r="B204" s="4"/>
      <c r="C204" s="13"/>
      <c r="D204" s="12"/>
      <c r="E204" t="s">
        <v>47</v>
      </c>
      <c r="F204">
        <f t="shared" si="180"/>
        <v>0.00682</v>
      </c>
      <c r="G204">
        <f t="shared" si="181"/>
        <v>0.03168975</v>
      </c>
      <c r="H204">
        <f t="shared" si="182"/>
        <v>6.416104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0.00684</v>
      </c>
      <c r="S204">
        <f t="shared" si="187"/>
        <v>0.031779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0.00833</v>
      </c>
      <c r="G205">
        <f t="shared" si="181"/>
        <v>0.02237</v>
      </c>
      <c r="H205">
        <f t="shared" si="182"/>
        <v>25.121112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0.00836</v>
      </c>
      <c r="S205">
        <f t="shared" si="187"/>
        <v>0.02244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0.03828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0.0159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0.03852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0.016</v>
      </c>
    </row>
    <row r="210" spans="1:25">
      <c r="B210" s="4"/>
      <c r="C210" s="13"/>
      <c r="D210" s="12"/>
      <c r="E210" t="s">
        <v>47</v>
      </c>
      <c r="F210">
        <f t="shared" si="190"/>
        <v>0.00688</v>
      </c>
      <c r="G210">
        <f t="shared" si="191"/>
        <v>0.031956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0.00692</v>
      </c>
      <c r="S210">
        <f t="shared" si="195"/>
        <v>0.032131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0.00842</v>
      </c>
      <c r="G211">
        <f t="shared" si="191"/>
        <v>0.02258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0.00848</v>
      </c>
      <c r="S211">
        <f t="shared" si="195"/>
        <v>0.02272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0.03798</v>
      </c>
      <c r="H216">
        <f t="shared" ref="H216:H218" si="200">AI32+AE32+AA32+W32</f>
        <v>4.612666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0.0157749875</v>
      </c>
      <c r="M216">
        <f>AI46+AE46+AA46+W46</f>
        <v>32.277073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0.03816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0.0158499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0.00683</v>
      </c>
      <c r="G217">
        <f t="shared" si="199"/>
        <v>0.0317342875</v>
      </c>
      <c r="H217">
        <f t="shared" si="200"/>
        <v>8.34556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0.00686</v>
      </c>
      <c r="S217">
        <f t="shared" si="205"/>
        <v>0.0318673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0.0083449875</v>
      </c>
      <c r="G218">
        <f t="shared" si="199"/>
        <v>0.022405</v>
      </c>
      <c r="H218">
        <f t="shared" si="200"/>
        <v>34.040706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0.0083899</v>
      </c>
      <c r="S218">
        <f t="shared" si="205"/>
        <v>0.02251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0.03852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0.0159992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0.03888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0.0161473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0.00692</v>
      </c>
      <c r="G223">
        <f t="shared" si="209"/>
        <v>0.0321304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0.00698</v>
      </c>
      <c r="S223">
        <f t="shared" si="213"/>
        <v>0.0323911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0.0084792</v>
      </c>
      <c r="G224">
        <f t="shared" si="209"/>
        <v>0.02272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0.0085673</v>
      </c>
      <c r="S224">
        <f t="shared" si="213"/>
        <v>0.02293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0.03786</v>
      </c>
      <c r="H229">
        <f t="shared" ref="H229:H231" si="218">I52+E52</f>
        <v>2.434855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0.006555</v>
      </c>
      <c r="M229">
        <f>I66+E66</f>
        <v>15.477474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0.03792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0.00621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0.020925</v>
      </c>
      <c r="H230">
        <f t="shared" si="218"/>
        <v>3.808573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0.02095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0.013425</v>
      </c>
      <c r="H231">
        <f t="shared" si="218"/>
        <v>14.539208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0.01345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0.03804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0.00552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0.03816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0.00483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0.021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0.02105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0.0135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0.01355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0.03792</v>
      </c>
      <c r="H242">
        <f t="shared" ref="H242:H244" si="236">M52+I52+E52</f>
        <v>3.643282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0.006246</v>
      </c>
      <c r="M242">
        <f>M66+I66+E66</f>
        <v>22.921148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0.03804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0.005664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0.02094975</v>
      </c>
      <c r="H243">
        <f t="shared" si="236"/>
        <v>5.544119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0.020999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0.01345</v>
      </c>
      <c r="H244">
        <f t="shared" si="236"/>
        <v>21.89351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0.0135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0.03828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0.004716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0.03852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0.004056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0.021096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0.021191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0.0136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0.0137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0.03798</v>
      </c>
      <c r="H255">
        <f t="shared" ref="H255:H257" si="254">Q52+M52+I52+E52</f>
        <v>4.855101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0.0059703</v>
      </c>
      <c r="M255">
        <f>Q66+M66+I66+E66</f>
        <v>31.230352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0.03816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0.0052404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0.002815</v>
      </c>
      <c r="G256">
        <f t="shared" si="253"/>
        <v>0.0209743</v>
      </c>
      <c r="H256">
        <f t="shared" si="254"/>
        <v>7.329115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0.00283</v>
      </c>
      <c r="S256">
        <f t="shared" si="259"/>
        <v>0.0210474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0.0038150125</v>
      </c>
      <c r="G257">
        <f t="shared" si="253"/>
        <v>0.013475</v>
      </c>
      <c r="H257">
        <f t="shared" si="254"/>
        <v>29.20332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0.0038301</v>
      </c>
      <c r="S257">
        <f t="shared" si="259"/>
        <v>0.01355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0.03852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0.0043152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0.03888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0.0039948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0.00286</v>
      </c>
      <c r="G262">
        <f t="shared" si="263"/>
        <v>0.0211912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0.00289</v>
      </c>
      <c r="S262">
        <f t="shared" si="267"/>
        <v>0.0213338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0.0038608</v>
      </c>
      <c r="G263">
        <f t="shared" si="263"/>
        <v>0.0137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0.0038927</v>
      </c>
      <c r="S263">
        <f t="shared" si="267"/>
        <v>0.01385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4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0.0351</v>
      </c>
      <c r="E11">
        <v>1.19564</v>
      </c>
      <c r="F11" t="s">
        <v>31</v>
      </c>
      <c r="G11">
        <v>0.0026</v>
      </c>
      <c r="H11">
        <v>0.0363</v>
      </c>
      <c r="I11">
        <v>0.985341</v>
      </c>
      <c r="J11" t="s">
        <v>31</v>
      </c>
      <c r="K11">
        <v>0.0026</v>
      </c>
      <c r="L11">
        <v>0.0375</v>
      </c>
      <c r="M11">
        <v>0.952505</v>
      </c>
      <c r="N11" t="s">
        <v>31</v>
      </c>
      <c r="O11">
        <v>0.0026</v>
      </c>
      <c r="P11">
        <v>0.0387</v>
      </c>
      <c r="Q11">
        <v>0.921807</v>
      </c>
      <c r="S11" s="4"/>
      <c r="T11" t="s">
        <v>31</v>
      </c>
      <c r="U11">
        <v>0.0013</v>
      </c>
      <c r="V11">
        <v>0.0351</v>
      </c>
      <c r="W11">
        <v>0.912671</v>
      </c>
      <c r="X11" t="s">
        <v>31</v>
      </c>
      <c r="Y11">
        <v>0.0026</v>
      </c>
      <c r="Z11">
        <v>0.0363</v>
      </c>
      <c r="AA11">
        <v>0.914837</v>
      </c>
      <c r="AB11" t="s">
        <v>31</v>
      </c>
      <c r="AC11">
        <v>0.0026</v>
      </c>
      <c r="AD11">
        <v>0.0375</v>
      </c>
      <c r="AE11">
        <v>0.918831</v>
      </c>
      <c r="AF11" t="s">
        <v>31</v>
      </c>
      <c r="AG11">
        <v>0.0026</v>
      </c>
      <c r="AH11">
        <v>0.0387</v>
      </c>
      <c r="AI11">
        <v>0.911329</v>
      </c>
    </row>
    <row r="12" spans="1:35">
      <c r="A12" s="4"/>
      <c r="B12" t="s">
        <v>32</v>
      </c>
      <c r="C12">
        <v>0.0335</v>
      </c>
      <c r="D12">
        <v>0.035</v>
      </c>
      <c r="E12">
        <v>2.103553</v>
      </c>
      <c r="F12" t="s">
        <v>32</v>
      </c>
      <c r="G12">
        <v>0.0346</v>
      </c>
      <c r="H12">
        <v>0.0362</v>
      </c>
      <c r="I12">
        <v>2.101791</v>
      </c>
      <c r="J12" t="s">
        <v>32</v>
      </c>
      <c r="K12">
        <v>0.0357</v>
      </c>
      <c r="L12">
        <v>0.0374</v>
      </c>
      <c r="M12">
        <v>1.698845</v>
      </c>
      <c r="N12" t="s">
        <v>32</v>
      </c>
      <c r="O12">
        <v>0.0368</v>
      </c>
      <c r="P12">
        <v>0.0386</v>
      </c>
      <c r="Q12">
        <v>1.992286</v>
      </c>
      <c r="S12" s="4"/>
      <c r="T12" t="s">
        <v>32</v>
      </c>
      <c r="U12">
        <v>0.0274</v>
      </c>
      <c r="V12">
        <v>0.0345</v>
      </c>
      <c r="W12">
        <v>1.585201</v>
      </c>
      <c r="X12" t="s">
        <v>32</v>
      </c>
      <c r="Y12">
        <v>0.0282</v>
      </c>
      <c r="Z12">
        <v>0.0357</v>
      </c>
      <c r="AA12">
        <v>1.607606</v>
      </c>
      <c r="AB12" t="s">
        <v>32</v>
      </c>
      <c r="AC12">
        <v>0.029</v>
      </c>
      <c r="AD12">
        <v>0.0368</v>
      </c>
      <c r="AE12">
        <v>1.989237</v>
      </c>
      <c r="AF12" t="s">
        <v>32</v>
      </c>
      <c r="AG12">
        <v>0.0298</v>
      </c>
      <c r="AH12">
        <v>0.038</v>
      </c>
      <c r="AI12">
        <v>2.074996</v>
      </c>
    </row>
    <row r="13" spans="1:35">
      <c r="A13" s="4"/>
      <c r="B13" t="s">
        <v>33</v>
      </c>
      <c r="C13">
        <v>0.0335</v>
      </c>
      <c r="D13">
        <v>0.0336</v>
      </c>
      <c r="E13">
        <v>7.382165</v>
      </c>
      <c r="F13" t="s">
        <v>33</v>
      </c>
      <c r="G13">
        <v>0.0346</v>
      </c>
      <c r="H13">
        <v>0.0347</v>
      </c>
      <c r="I13">
        <v>7.5258</v>
      </c>
      <c r="J13" t="s">
        <v>33</v>
      </c>
      <c r="K13">
        <v>0.0357</v>
      </c>
      <c r="L13">
        <v>0.0358</v>
      </c>
      <c r="M13">
        <v>7.410472</v>
      </c>
      <c r="N13" t="s">
        <v>33</v>
      </c>
      <c r="O13">
        <v>0.0368</v>
      </c>
      <c r="P13">
        <v>0.0369</v>
      </c>
      <c r="Q13">
        <v>8.444942</v>
      </c>
      <c r="S13" s="4"/>
      <c r="T13" t="s">
        <v>33</v>
      </c>
      <c r="U13">
        <v>0.0278</v>
      </c>
      <c r="V13">
        <v>0.0305</v>
      </c>
      <c r="W13">
        <v>6.836548</v>
      </c>
      <c r="X13" t="s">
        <v>33</v>
      </c>
      <c r="Y13">
        <v>0.0286</v>
      </c>
      <c r="Z13">
        <v>0.0315</v>
      </c>
      <c r="AA13">
        <v>6.912978</v>
      </c>
      <c r="AB13" t="s">
        <v>33</v>
      </c>
      <c r="AC13">
        <v>0.0295</v>
      </c>
      <c r="AD13">
        <v>0.0325</v>
      </c>
      <c r="AE13">
        <v>7.774556</v>
      </c>
      <c r="AF13" t="s">
        <v>33</v>
      </c>
      <c r="AG13">
        <v>0.0303</v>
      </c>
      <c r="AH13">
        <v>0.0334</v>
      </c>
      <c r="AI13">
        <v>7.612421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0.0335</v>
      </c>
      <c r="C25" s="7"/>
      <c r="D25" s="7"/>
      <c r="E25">
        <v>6.965006</v>
      </c>
      <c r="F25" s="7">
        <v>0.0346</v>
      </c>
      <c r="G25" s="7"/>
      <c r="H25" s="7"/>
      <c r="I25">
        <v>6.096977</v>
      </c>
      <c r="J25">
        <v>0.0359</v>
      </c>
      <c r="K25" s="7"/>
      <c r="L25" s="7"/>
      <c r="M25" s="16">
        <v>6.258355</v>
      </c>
      <c r="N25" s="7">
        <v>0.0369</v>
      </c>
      <c r="O25" s="7"/>
      <c r="P25" s="7"/>
      <c r="Q25">
        <v>6.12385</v>
      </c>
      <c r="S25" s="6"/>
      <c r="T25" s="7">
        <v>0.0296</v>
      </c>
      <c r="U25" s="7"/>
      <c r="V25" s="7"/>
      <c r="W25">
        <v>6.939756</v>
      </c>
      <c r="X25" s="7">
        <v>0.0306</v>
      </c>
      <c r="Y25" s="7"/>
      <c r="Z25" s="7"/>
      <c r="AA25">
        <v>6.718775</v>
      </c>
      <c r="AB25" s="7">
        <v>0.0315</v>
      </c>
      <c r="AC25" s="7"/>
      <c r="AD25" s="7"/>
      <c r="AE25">
        <v>6.737944</v>
      </c>
      <c r="AF25" s="7">
        <v>0.0326</v>
      </c>
      <c r="AG25" s="7"/>
      <c r="AH25" s="7"/>
      <c r="AI25">
        <v>6.724671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0.0351</v>
      </c>
      <c r="E32">
        <v>0.915518</v>
      </c>
      <c r="F32" t="s">
        <v>31</v>
      </c>
      <c r="G32">
        <v>0.0026</v>
      </c>
      <c r="H32">
        <v>0.0363</v>
      </c>
      <c r="I32">
        <v>0.907879</v>
      </c>
      <c r="J32" t="s">
        <v>31</v>
      </c>
      <c r="K32">
        <v>0.0026</v>
      </c>
      <c r="L32">
        <v>0.0375</v>
      </c>
      <c r="M32">
        <v>0.908189</v>
      </c>
      <c r="N32" t="s">
        <v>31</v>
      </c>
      <c r="O32">
        <v>0.0026</v>
      </c>
      <c r="P32">
        <v>0.0387</v>
      </c>
      <c r="Q32">
        <v>1.18192</v>
      </c>
      <c r="S32" s="4"/>
      <c r="T32" t="s">
        <v>31</v>
      </c>
      <c r="U32">
        <v>0.0013</v>
      </c>
      <c r="V32">
        <v>0.0351</v>
      </c>
      <c r="W32">
        <v>1.188064</v>
      </c>
      <c r="X32" t="s">
        <v>31</v>
      </c>
      <c r="Y32">
        <v>0.0026</v>
      </c>
      <c r="Z32">
        <v>0.0363</v>
      </c>
      <c r="AA32">
        <v>0.921736</v>
      </c>
      <c r="AB32" t="s">
        <v>31</v>
      </c>
      <c r="AC32">
        <v>0.0026</v>
      </c>
      <c r="AD32">
        <v>0.0375</v>
      </c>
      <c r="AE32">
        <v>0.914203</v>
      </c>
      <c r="AF32" t="s">
        <v>31</v>
      </c>
      <c r="AG32">
        <v>0.0026</v>
      </c>
      <c r="AH32">
        <v>0.0387</v>
      </c>
      <c r="AI32">
        <v>0.918069</v>
      </c>
    </row>
    <row r="33" spans="1:35">
      <c r="A33" s="4"/>
      <c r="B33" t="s">
        <v>32</v>
      </c>
      <c r="C33">
        <v>0.0145</v>
      </c>
      <c r="D33">
        <v>0.0331</v>
      </c>
      <c r="E33">
        <v>2.032031</v>
      </c>
      <c r="F33" t="s">
        <v>32</v>
      </c>
      <c r="G33">
        <v>0.015</v>
      </c>
      <c r="H33">
        <v>0.0341</v>
      </c>
      <c r="I33">
        <v>2.048119</v>
      </c>
      <c r="J33" t="s">
        <v>32</v>
      </c>
      <c r="K33">
        <v>0.0154</v>
      </c>
      <c r="L33">
        <v>0.0352</v>
      </c>
      <c r="M33">
        <v>1.892864</v>
      </c>
      <c r="N33" t="s">
        <v>32</v>
      </c>
      <c r="O33">
        <v>0.0158</v>
      </c>
      <c r="P33">
        <v>0.0363</v>
      </c>
      <c r="Q33">
        <v>1.650134</v>
      </c>
      <c r="S33" s="4"/>
      <c r="T33" t="s">
        <v>32</v>
      </c>
      <c r="U33">
        <v>0.0067</v>
      </c>
      <c r="V33">
        <v>0.0293</v>
      </c>
      <c r="W33">
        <v>1.96616</v>
      </c>
      <c r="X33" t="s">
        <v>32</v>
      </c>
      <c r="Y33">
        <v>0.0069</v>
      </c>
      <c r="Z33">
        <v>0.0302</v>
      </c>
      <c r="AA33">
        <v>1.959255</v>
      </c>
      <c r="AB33" t="s">
        <v>32</v>
      </c>
      <c r="AC33">
        <v>0.0072</v>
      </c>
      <c r="AD33">
        <v>0.0311</v>
      </c>
      <c r="AE33">
        <v>1.922603</v>
      </c>
      <c r="AF33" t="s">
        <v>32</v>
      </c>
      <c r="AG33">
        <v>0.0074</v>
      </c>
      <c r="AH33">
        <v>0.0321</v>
      </c>
      <c r="AI33">
        <v>1.51399</v>
      </c>
    </row>
    <row r="34" spans="1:35">
      <c r="A34" s="4"/>
      <c r="B34" t="s">
        <v>33</v>
      </c>
      <c r="C34">
        <v>0.0158</v>
      </c>
      <c r="D34">
        <v>0.0267</v>
      </c>
      <c r="E34">
        <v>5.875897</v>
      </c>
      <c r="F34" t="s">
        <v>33</v>
      </c>
      <c r="G34">
        <v>0.0163</v>
      </c>
      <c r="H34">
        <v>0.0276</v>
      </c>
      <c r="I34">
        <v>8.004089</v>
      </c>
      <c r="J34" t="s">
        <v>33</v>
      </c>
      <c r="K34" s="16">
        <v>0.0168</v>
      </c>
      <c r="L34" s="18">
        <v>0.0285</v>
      </c>
      <c r="M34">
        <v>6.420069</v>
      </c>
      <c r="N34" t="s">
        <v>33</v>
      </c>
      <c r="O34">
        <v>0.0173</v>
      </c>
      <c r="P34">
        <v>0.0293</v>
      </c>
      <c r="Q34">
        <v>6.422038</v>
      </c>
      <c r="S34" s="4"/>
      <c r="T34" t="s">
        <v>33</v>
      </c>
      <c r="U34">
        <v>0.0082</v>
      </c>
      <c r="V34">
        <v>0.0216</v>
      </c>
      <c r="W34">
        <v>5.418978</v>
      </c>
      <c r="X34" t="s">
        <v>33</v>
      </c>
      <c r="Y34">
        <v>0.0085</v>
      </c>
      <c r="Z34">
        <v>0.0223</v>
      </c>
      <c r="AA34">
        <v>5.35734</v>
      </c>
      <c r="AB34" t="s">
        <v>33</v>
      </c>
      <c r="AC34">
        <v>0.0088</v>
      </c>
      <c r="AD34">
        <v>0.023</v>
      </c>
      <c r="AE34">
        <v>5.378145</v>
      </c>
      <c r="AF34" t="s">
        <v>33</v>
      </c>
      <c r="AG34">
        <v>0.0091</v>
      </c>
      <c r="AH34" s="1">
        <v>0.0237</v>
      </c>
      <c r="AI34">
        <v>5.356592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0.0231</v>
      </c>
      <c r="C46" s="7"/>
      <c r="D46" s="7"/>
      <c r="E46">
        <v>6.33782</v>
      </c>
      <c r="F46" s="7">
        <v>0.0239</v>
      </c>
      <c r="G46" s="7"/>
      <c r="H46" s="7"/>
      <c r="I46">
        <v>7.665247</v>
      </c>
      <c r="J46" s="7">
        <v>0.0247</v>
      </c>
      <c r="K46" s="7"/>
      <c r="L46" s="7"/>
      <c r="M46">
        <v>6.55828</v>
      </c>
      <c r="N46" s="7">
        <v>0.0253</v>
      </c>
      <c r="O46" s="7"/>
      <c r="P46" s="7"/>
      <c r="Q46">
        <v>6.940792</v>
      </c>
      <c r="S46" s="6"/>
      <c r="T46" s="7">
        <v>0.0154</v>
      </c>
      <c r="U46" s="7"/>
      <c r="V46" s="7"/>
      <c r="W46">
        <v>6.209171</v>
      </c>
      <c r="X46" s="7">
        <v>0.0158</v>
      </c>
      <c r="Y46" s="7"/>
      <c r="Z46" s="7"/>
      <c r="AA46">
        <v>6.480201</v>
      </c>
      <c r="AB46" s="7">
        <v>0.0164</v>
      </c>
      <c r="AC46" s="7"/>
      <c r="AD46" s="7"/>
      <c r="AE46">
        <v>6.251662</v>
      </c>
      <c r="AF46" s="7">
        <v>0.0168</v>
      </c>
      <c r="AG46" s="7"/>
      <c r="AH46" s="7"/>
      <c r="AI46">
        <v>6.472543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0.0351</v>
      </c>
      <c r="E52">
        <v>0.979675</v>
      </c>
      <c r="F52" t="s">
        <v>31</v>
      </c>
      <c r="G52">
        <v>0.0026</v>
      </c>
      <c r="H52">
        <v>0.0363</v>
      </c>
      <c r="I52">
        <v>0.918996</v>
      </c>
      <c r="J52" t="s">
        <v>31</v>
      </c>
      <c r="K52">
        <v>0.0026</v>
      </c>
      <c r="L52">
        <v>0.0375</v>
      </c>
      <c r="M52">
        <v>0.944415</v>
      </c>
      <c r="N52" t="s">
        <v>31</v>
      </c>
      <c r="O52">
        <v>0.0026</v>
      </c>
      <c r="P52">
        <v>0.0387</v>
      </c>
      <c r="Q52">
        <v>1.190914</v>
      </c>
    </row>
    <row r="53" spans="1:17">
      <c r="A53" s="4"/>
      <c r="B53" t="s">
        <v>32</v>
      </c>
      <c r="C53">
        <v>0.0028</v>
      </c>
      <c r="D53">
        <v>0.0194</v>
      </c>
      <c r="E53">
        <v>1.823651</v>
      </c>
      <c r="F53" t="s">
        <v>32</v>
      </c>
      <c r="G53">
        <v>0.0029</v>
      </c>
      <c r="H53">
        <v>0.02</v>
      </c>
      <c r="I53">
        <v>1.811394</v>
      </c>
      <c r="J53" t="s">
        <v>32</v>
      </c>
      <c r="K53">
        <v>0.003</v>
      </c>
      <c r="L53">
        <v>0.0203</v>
      </c>
      <c r="M53">
        <v>1.492056</v>
      </c>
      <c r="N53" t="s">
        <v>32</v>
      </c>
      <c r="O53">
        <v>0.0031</v>
      </c>
      <c r="P53">
        <v>0.021</v>
      </c>
      <c r="Q53">
        <v>1.709942</v>
      </c>
    </row>
    <row r="54" spans="1:17">
      <c r="A54" s="4"/>
      <c r="B54" t="s">
        <v>33</v>
      </c>
      <c r="C54">
        <v>0.0038</v>
      </c>
      <c r="D54">
        <v>0.013</v>
      </c>
      <c r="E54">
        <v>5.781855</v>
      </c>
      <c r="F54" t="s">
        <v>33</v>
      </c>
      <c r="G54">
        <v>0.0039</v>
      </c>
      <c r="H54">
        <v>0.0135</v>
      </c>
      <c r="I54">
        <v>5.681476</v>
      </c>
      <c r="J54" t="s">
        <v>33</v>
      </c>
      <c r="K54">
        <v>0.004</v>
      </c>
      <c r="L54">
        <v>0.014</v>
      </c>
      <c r="M54">
        <v>5.336439</v>
      </c>
      <c r="N54" t="s">
        <v>33</v>
      </c>
      <c r="O54">
        <v>0.0042</v>
      </c>
      <c r="P54">
        <v>0.0145</v>
      </c>
      <c r="Q54">
        <v>4.602388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0.0068</v>
      </c>
      <c r="C66" s="7"/>
      <c r="D66" s="7"/>
      <c r="E66">
        <v>6.283852</v>
      </c>
      <c r="F66" s="7">
        <v>0.0072</v>
      </c>
      <c r="G66" s="7"/>
      <c r="H66" s="7"/>
      <c r="I66">
        <v>7.536143</v>
      </c>
      <c r="J66" s="7">
        <v>0.0074</v>
      </c>
      <c r="K66" s="7"/>
      <c r="L66" s="7"/>
      <c r="M66">
        <v>6.350082</v>
      </c>
      <c r="N66" s="7">
        <v>0.0077</v>
      </c>
      <c r="O66" s="7"/>
      <c r="P66" s="7"/>
      <c r="Q66">
        <v>6.538866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0.03516</v>
      </c>
      <c r="H73">
        <f t="shared" ref="H73:H75" si="2">E11+I11</f>
        <v>2.180981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0.033555</v>
      </c>
      <c r="M73">
        <f>I25+E25</f>
        <v>13.061983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0.03522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0.03361</v>
      </c>
    </row>
    <row r="74" spans="1:27">
      <c r="C74" s="4"/>
      <c r="D74" s="12"/>
      <c r="E74" t="s">
        <v>47</v>
      </c>
      <c r="F74">
        <f t="shared" si="0"/>
        <v>0.033555</v>
      </c>
      <c r="G74">
        <f t="shared" si="1"/>
        <v>0.03506</v>
      </c>
      <c r="H74">
        <f t="shared" si="2"/>
        <v>4.205344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0.03361</v>
      </c>
      <c r="S74">
        <f t="shared" si="7"/>
        <v>0.03512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0.033555</v>
      </c>
      <c r="G75">
        <f t="shared" si="1"/>
        <v>0.033655</v>
      </c>
      <c r="H75">
        <f t="shared" si="2"/>
        <v>14.907965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0.03361</v>
      </c>
      <c r="S75">
        <f t="shared" si="7"/>
        <v>0.03371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0.03534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0.03372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0.03546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0.03383</v>
      </c>
    </row>
    <row r="80" spans="1:27">
      <c r="C80" s="4"/>
      <c r="D80" s="12"/>
      <c r="E80" t="s">
        <v>47</v>
      </c>
      <c r="F80">
        <f t="shared" si="10"/>
        <v>0.03372</v>
      </c>
      <c r="G80">
        <f t="shared" si="11"/>
        <v>0.03524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0.03383</v>
      </c>
      <c r="S80">
        <f t="shared" si="15"/>
        <v>0.03536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0.03372</v>
      </c>
      <c r="G81">
        <f t="shared" si="11"/>
        <v>0.03382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0.03383</v>
      </c>
      <c r="S81">
        <f t="shared" si="15"/>
        <v>0.03393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0.03522</v>
      </c>
      <c r="H86">
        <f t="shared" ref="H86:H88" si="20">M11+I11+E11</f>
        <v>3.133486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0.0336105</v>
      </c>
      <c r="M86">
        <f>M25+I25+E25</f>
        <v>19.320338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0.03534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0.033722</v>
      </c>
    </row>
    <row r="87" spans="2:25">
      <c r="B87" s="4"/>
      <c r="C87" s="13"/>
      <c r="D87" s="12"/>
      <c r="E87" t="s">
        <v>47</v>
      </c>
      <c r="F87">
        <f t="shared" si="18"/>
        <v>0.03361</v>
      </c>
      <c r="G87">
        <f t="shared" si="19"/>
        <v>0.03512</v>
      </c>
      <c r="H87">
        <f t="shared" si="20"/>
        <v>5.904189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0.03372</v>
      </c>
      <c r="S87">
        <f t="shared" si="25"/>
        <v>0.03524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0.03361</v>
      </c>
      <c r="G88">
        <f t="shared" si="19"/>
        <v>0.03371</v>
      </c>
      <c r="H88">
        <f t="shared" si="20"/>
        <v>22.318437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0.03372</v>
      </c>
      <c r="S88">
        <f t="shared" si="25"/>
        <v>0.03382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0.03558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0.033948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0.03582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0.034178</v>
      </c>
    </row>
    <row r="93" spans="2:25">
      <c r="B93" s="4"/>
      <c r="C93" s="13"/>
      <c r="D93" s="12"/>
      <c r="E93" t="s">
        <v>47</v>
      </c>
      <c r="F93">
        <f t="shared" si="28"/>
        <v>0.03394</v>
      </c>
      <c r="G93">
        <f t="shared" si="29"/>
        <v>0.03548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0.03416</v>
      </c>
      <c r="S93">
        <f t="shared" si="33"/>
        <v>0.03572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0.03394</v>
      </c>
      <c r="G94">
        <f t="shared" si="29"/>
        <v>0.03404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0.03416</v>
      </c>
      <c r="S94">
        <f t="shared" si="33"/>
        <v>0.03426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0.03528</v>
      </c>
      <c r="H99">
        <f t="shared" ref="H99:H101" si="38">Q11+M11+I11+E11</f>
        <v>4.055293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0.0336664375</v>
      </c>
      <c r="M99">
        <f>Q25+M25+I25+E25</f>
        <v>25.444188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0.03546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0.0338355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0.033665</v>
      </c>
      <c r="G100">
        <f t="shared" si="37"/>
        <v>0.03518</v>
      </c>
      <c r="H100">
        <f t="shared" si="38"/>
        <v>7.896475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0.03383</v>
      </c>
      <c r="S100">
        <f t="shared" si="43"/>
        <v>0.03536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0.033665</v>
      </c>
      <c r="G101">
        <f t="shared" si="37"/>
        <v>0.033765</v>
      </c>
      <c r="H101">
        <f t="shared" si="38"/>
        <v>30.763379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0.03383</v>
      </c>
      <c r="S101">
        <f t="shared" si="43"/>
        <v>0.03393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0.03582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0.03418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0.03618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0.0345305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0.03416</v>
      </c>
      <c r="G106">
        <f t="shared" si="47"/>
        <v>0.03572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0.03449</v>
      </c>
      <c r="S106">
        <f t="shared" si="51"/>
        <v>0.03608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0.03416</v>
      </c>
      <c r="G107">
        <f t="shared" si="47"/>
        <v>0.03426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0.03449</v>
      </c>
      <c r="S107">
        <f t="shared" si="51"/>
        <v>0.03459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0.03516</v>
      </c>
      <c r="H112">
        <f t="shared" ref="H112:H114" si="56">AA11+W11</f>
        <v>1.827508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0.02965</v>
      </c>
      <c r="M112">
        <f>AA25+W25</f>
        <v>13.658531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0.03522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0.0297</v>
      </c>
    </row>
    <row r="113" spans="2:25">
      <c r="C113" s="4"/>
      <c r="D113" s="12"/>
      <c r="E113" t="s">
        <v>47</v>
      </c>
      <c r="F113">
        <f t="shared" si="54"/>
        <v>0.02744</v>
      </c>
      <c r="G113">
        <f t="shared" si="55"/>
        <v>0.03456</v>
      </c>
      <c r="H113">
        <f t="shared" si="56"/>
        <v>3.192807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0.02748</v>
      </c>
      <c r="S113">
        <f t="shared" si="61"/>
        <v>0.03462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0.02784</v>
      </c>
      <c r="G114">
        <f t="shared" si="55"/>
        <v>0.03055</v>
      </c>
      <c r="H114">
        <f t="shared" si="56"/>
        <v>13.749526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0.02788</v>
      </c>
      <c r="S114">
        <f t="shared" si="61"/>
        <v>0.0306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0.03534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0.0298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0.03546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0.0299</v>
      </c>
    </row>
    <row r="119" spans="2:25">
      <c r="C119" s="4"/>
      <c r="D119" s="12"/>
      <c r="E119" t="s">
        <v>47</v>
      </c>
      <c r="F119">
        <f t="shared" si="64"/>
        <v>0.02756</v>
      </c>
      <c r="G119">
        <f t="shared" si="65"/>
        <v>0.03474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0.02764</v>
      </c>
      <c r="S119">
        <f t="shared" si="69"/>
        <v>0.03486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0.02796</v>
      </c>
      <c r="G120">
        <f t="shared" si="65"/>
        <v>0.0307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0.02804</v>
      </c>
      <c r="S120">
        <f t="shared" si="69"/>
        <v>0.0308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0.03522</v>
      </c>
      <c r="H125">
        <f t="shared" ref="H125:H127" si="74">AE11+AA11+W11</f>
        <v>2.746339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0.02969975</v>
      </c>
      <c r="M125">
        <f>AE25+AA25+W25</f>
        <v>20.396475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0.03534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0.029799</v>
      </c>
    </row>
    <row r="126" spans="2:25">
      <c r="B126" s="4"/>
      <c r="C126" s="13"/>
      <c r="D126" s="12"/>
      <c r="E126" t="s">
        <v>47</v>
      </c>
      <c r="F126">
        <f t="shared" si="72"/>
        <v>0.02748</v>
      </c>
      <c r="G126">
        <f t="shared" si="73"/>
        <v>0.03461975</v>
      </c>
      <c r="H126">
        <f t="shared" si="74"/>
        <v>5.182044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0.02756</v>
      </c>
      <c r="S126">
        <f t="shared" si="79"/>
        <v>0.034739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0.02788025</v>
      </c>
      <c r="G127">
        <f t="shared" si="73"/>
        <v>0.0306</v>
      </c>
      <c r="H127">
        <f t="shared" si="74"/>
        <v>21.524082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0.027961</v>
      </c>
      <c r="S127">
        <f t="shared" si="79"/>
        <v>0.0307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0.03558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0.029996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0.03582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0.030191</v>
      </c>
    </row>
    <row r="132" spans="1:25">
      <c r="B132" s="4"/>
      <c r="C132" s="13"/>
      <c r="D132" s="12"/>
      <c r="E132" t="s">
        <v>47</v>
      </c>
      <c r="F132">
        <f t="shared" si="82"/>
        <v>0.02772</v>
      </c>
      <c r="G132">
        <f t="shared" si="83"/>
        <v>0.034976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0.02788</v>
      </c>
      <c r="S132">
        <f t="shared" si="87"/>
        <v>0.035211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0.028124</v>
      </c>
      <c r="G133">
        <f t="shared" si="83"/>
        <v>0.0309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0.028289</v>
      </c>
      <c r="S133">
        <f t="shared" si="87"/>
        <v>0.0311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0.03528</v>
      </c>
      <c r="H138">
        <f t="shared" ref="H138:H140" si="92">AI11+AE11+AA11+W11</f>
        <v>3.657668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0.0297492875</v>
      </c>
      <c r="M138">
        <f>AI25+AE25+AA25+W25</f>
        <v>27.121146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0.03546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0.0298973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0.02752</v>
      </c>
      <c r="G139">
        <f t="shared" si="91"/>
        <v>0.034679275</v>
      </c>
      <c r="H139">
        <f t="shared" si="92"/>
        <v>7.25704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0.02764</v>
      </c>
      <c r="S139">
        <f t="shared" si="97"/>
        <v>0.0348572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0.027920725</v>
      </c>
      <c r="G140">
        <f t="shared" si="91"/>
        <v>0.0306499875</v>
      </c>
      <c r="H140">
        <f t="shared" si="92"/>
        <v>29.136503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0.0280428</v>
      </c>
      <c r="S140">
        <f t="shared" si="97"/>
        <v>0.0307999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0.03582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0.0301904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0.03618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0.0304811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0.02788</v>
      </c>
      <c r="G145">
        <f t="shared" si="101"/>
        <v>0.0352096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0.02812</v>
      </c>
      <c r="S145">
        <f t="shared" si="105"/>
        <v>0.0355584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0.0282904</v>
      </c>
      <c r="G146">
        <f t="shared" si="101"/>
        <v>0.0310992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0.0285416</v>
      </c>
      <c r="S146">
        <f t="shared" si="105"/>
        <v>0.0313973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0.03516</v>
      </c>
      <c r="H151">
        <f t="shared" ref="H151:H153" si="110">I32++E32</f>
        <v>1.823397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0.02314</v>
      </c>
      <c r="M151">
        <f>I46+E46</f>
        <v>14.003067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0.03522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0.02318</v>
      </c>
    </row>
    <row r="152" spans="1:25">
      <c r="C152" s="4"/>
      <c r="D152" s="12"/>
      <c r="E152" t="s">
        <v>47</v>
      </c>
      <c r="F152">
        <f t="shared" si="108"/>
        <v>0.014525</v>
      </c>
      <c r="G152">
        <f t="shared" si="109"/>
        <v>0.03315</v>
      </c>
      <c r="H152">
        <f t="shared" si="110"/>
        <v>4.08015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0.01455</v>
      </c>
      <c r="S152">
        <f t="shared" si="115"/>
        <v>0.0332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0.015825</v>
      </c>
      <c r="G153">
        <f t="shared" si="109"/>
        <v>0.026745</v>
      </c>
      <c r="H153">
        <f t="shared" si="110"/>
        <v>13.879986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0.01585</v>
      </c>
      <c r="S153">
        <f t="shared" si="115"/>
        <v>0.02679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0.03534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0.02326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0.03546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0.02334</v>
      </c>
    </row>
    <row r="158" spans="1:25">
      <c r="C158" s="4"/>
      <c r="D158" s="12"/>
      <c r="E158" t="s">
        <v>47</v>
      </c>
      <c r="F158">
        <f t="shared" si="118"/>
        <v>0.0146</v>
      </c>
      <c r="G158">
        <f t="shared" si="119"/>
        <v>0.0333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0.01465</v>
      </c>
      <c r="S158">
        <f t="shared" si="123"/>
        <v>0.0334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0.0159</v>
      </c>
      <c r="G159">
        <f t="shared" si="119"/>
        <v>0.02688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0.01595</v>
      </c>
      <c r="S159">
        <f t="shared" si="123"/>
        <v>0.02697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0.03522</v>
      </c>
      <c r="H164">
        <f t="shared" ref="H164:H166" si="128">M32+I32+E32</f>
        <v>2.731586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0.02318</v>
      </c>
      <c r="M164">
        <f>M46+I46+E46</f>
        <v>20.561347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0.03534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0.02326</v>
      </c>
    </row>
    <row r="165" spans="2:25">
      <c r="B165" s="4"/>
      <c r="C165" s="13"/>
      <c r="D165" s="12"/>
      <c r="E165" t="s">
        <v>47</v>
      </c>
      <c r="F165">
        <f t="shared" si="126"/>
        <v>0.01454975</v>
      </c>
      <c r="G165">
        <f t="shared" si="127"/>
        <v>0.03320025</v>
      </c>
      <c r="H165">
        <f t="shared" si="128"/>
        <v>5.973014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0.014599</v>
      </c>
      <c r="S165">
        <f t="shared" si="133"/>
        <v>0.033301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0.01585</v>
      </c>
      <c r="G166">
        <f t="shared" si="127"/>
        <v>0.02679</v>
      </c>
      <c r="H166">
        <f t="shared" si="128"/>
        <v>20.300055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0.0159</v>
      </c>
      <c r="S166">
        <f t="shared" si="133"/>
        <v>0.02688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0.03558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0.02342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0.03582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0.02358</v>
      </c>
    </row>
    <row r="171" spans="2:25">
      <c r="B171" s="4"/>
      <c r="C171" s="13"/>
      <c r="D171" s="12"/>
      <c r="E171" t="s">
        <v>47</v>
      </c>
      <c r="F171">
        <f t="shared" si="136"/>
        <v>0.014696</v>
      </c>
      <c r="G171">
        <f t="shared" si="137"/>
        <v>0.033504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0.014791</v>
      </c>
      <c r="S171">
        <f t="shared" si="141"/>
        <v>0.033709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0.016</v>
      </c>
      <c r="G172">
        <f t="shared" si="137"/>
        <v>0.02706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0.0161</v>
      </c>
      <c r="S172">
        <f t="shared" si="141"/>
        <v>0.02724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0.03528</v>
      </c>
      <c r="H177">
        <f t="shared" ref="H177:H179" si="146">Q32+M32+I32+E32</f>
        <v>3.913506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0.023219975</v>
      </c>
      <c r="M177">
        <f>Q46+M46+I46+E46</f>
        <v>27.502139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0.03546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0.0233398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0.0145742625</v>
      </c>
      <c r="G178">
        <f t="shared" si="145"/>
        <v>0.0332507375</v>
      </c>
      <c r="H178">
        <f t="shared" si="146"/>
        <v>7.623148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0.0146471</v>
      </c>
      <c r="S178">
        <f t="shared" si="151"/>
        <v>0.0334029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0.015875</v>
      </c>
      <c r="G179">
        <f t="shared" si="145"/>
        <v>0.0268349875</v>
      </c>
      <c r="H179">
        <f t="shared" si="146"/>
        <v>26.722093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0.01595</v>
      </c>
      <c r="S179">
        <f t="shared" si="151"/>
        <v>0.0269699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0.03582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0.0235784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0.03618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0.0238146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0.0147888</v>
      </c>
      <c r="G184">
        <f t="shared" si="155"/>
        <v>0.0337112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0.0149257</v>
      </c>
      <c r="S184">
        <f t="shared" si="159"/>
        <v>0.0340243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0.0161</v>
      </c>
      <c r="G185">
        <f t="shared" si="155"/>
        <v>0.0272392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0.01625</v>
      </c>
      <c r="S185">
        <f t="shared" si="159"/>
        <v>0.0275073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0.03516</v>
      </c>
      <c r="H190">
        <f t="shared" ref="H190:H192" si="164">AA32+W32</f>
        <v>2.1098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0.01542</v>
      </c>
      <c r="M190">
        <f>AA46+W46</f>
        <v>12.689372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0.03522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0.01544</v>
      </c>
    </row>
    <row r="191" spans="1:25">
      <c r="C191" s="4"/>
      <c r="D191" s="12"/>
      <c r="E191" t="s">
        <v>47</v>
      </c>
      <c r="F191">
        <f t="shared" si="162"/>
        <v>0.00671</v>
      </c>
      <c r="G191">
        <f t="shared" si="163"/>
        <v>0.029345</v>
      </c>
      <c r="H191">
        <f t="shared" si="164"/>
        <v>3.925415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0.00672</v>
      </c>
      <c r="S191">
        <f t="shared" si="169"/>
        <v>0.02939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0.008215</v>
      </c>
      <c r="G192">
        <f t="shared" si="163"/>
        <v>0.021635</v>
      </c>
      <c r="H192">
        <f t="shared" si="164"/>
        <v>10.776318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0.00823</v>
      </c>
      <c r="S192">
        <f t="shared" si="169"/>
        <v>0.02167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0.03534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0.01548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0.03546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0.01552</v>
      </c>
    </row>
    <row r="197" spans="2:25">
      <c r="C197" s="4"/>
      <c r="D197" s="12"/>
      <c r="E197" t="s">
        <v>47</v>
      </c>
      <c r="F197">
        <f t="shared" si="172"/>
        <v>0.00674</v>
      </c>
      <c r="G197">
        <f t="shared" si="173"/>
        <v>0.02948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0.00676</v>
      </c>
      <c r="S197">
        <f t="shared" si="177"/>
        <v>0.02957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0.00826</v>
      </c>
      <c r="G198">
        <f t="shared" si="173"/>
        <v>0.02174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0.00829</v>
      </c>
      <c r="S198">
        <f t="shared" si="177"/>
        <v>0.02181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0.03522</v>
      </c>
      <c r="H203">
        <f t="shared" ref="H203:H205" si="182">AE32+AA32+W32</f>
        <v>3.024003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0.0154405</v>
      </c>
      <c r="M203">
        <f>AE46+AA46+W46</f>
        <v>18.941034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0.03534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0.015482</v>
      </c>
    </row>
    <row r="204" spans="2:25">
      <c r="B204" s="4"/>
      <c r="C204" s="13"/>
      <c r="D204" s="12"/>
      <c r="E204" t="s">
        <v>47</v>
      </c>
      <c r="F204">
        <f t="shared" si="180"/>
        <v>0.00672025</v>
      </c>
      <c r="G204">
        <f t="shared" si="181"/>
        <v>0.02939</v>
      </c>
      <c r="H204">
        <f t="shared" si="182"/>
        <v>5.848018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0.006741</v>
      </c>
      <c r="S204">
        <f t="shared" si="186"/>
        <v>0.02948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0.00823</v>
      </c>
      <c r="G205">
        <f t="shared" si="181"/>
        <v>0.02167</v>
      </c>
      <c r="H205">
        <f t="shared" si="182"/>
        <v>16.154463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0.00826</v>
      </c>
      <c r="S205">
        <f t="shared" si="186"/>
        <v>0.02174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0.03558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0.015568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0.03582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0.015658</v>
      </c>
    </row>
    <row r="210" spans="1:25">
      <c r="B210" s="4"/>
      <c r="C210" s="13"/>
      <c r="D210" s="12"/>
      <c r="E210" t="s">
        <v>47</v>
      </c>
      <c r="F210">
        <f t="shared" si="189"/>
        <v>0.006784</v>
      </c>
      <c r="G210">
        <f t="shared" si="190"/>
        <v>0.02966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0.006829</v>
      </c>
      <c r="S210">
        <f t="shared" si="194"/>
        <v>0.02984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0.00832</v>
      </c>
      <c r="G211">
        <f t="shared" si="190"/>
        <v>0.02188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0.00838</v>
      </c>
      <c r="S211">
        <f t="shared" si="194"/>
        <v>0.02202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0.03528</v>
      </c>
      <c r="H216">
        <f t="shared" ref="H216:H218" si="199">AI32+AE32+AA32+W32</f>
        <v>3.942072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0.01546145</v>
      </c>
      <c r="M216">
        <f>AI46+AE46+AA46+W46</f>
        <v>25.413577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0.03546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0.0155256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0.006730725</v>
      </c>
      <c r="G217">
        <f t="shared" si="198"/>
        <v>0.0294350125</v>
      </c>
      <c r="H217">
        <f t="shared" si="199"/>
        <v>7.362008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0.0067628</v>
      </c>
      <c r="S217">
        <f t="shared" si="204"/>
        <v>0.0295701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0.008245</v>
      </c>
      <c r="G218">
        <f t="shared" si="198"/>
        <v>0.021705</v>
      </c>
      <c r="H218">
        <f t="shared" si="199"/>
        <v>21.511055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0.00829</v>
      </c>
      <c r="S218">
        <f t="shared" si="204"/>
        <v>0.02181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0.03582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0.0156608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0.03618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0.0158032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0.0068304</v>
      </c>
      <c r="G223">
        <f t="shared" si="208"/>
        <v>0.0298408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0.0069016</v>
      </c>
      <c r="S223">
        <f t="shared" si="212"/>
        <v>0.0301127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0.00838</v>
      </c>
      <c r="G224">
        <f t="shared" si="208"/>
        <v>0.02202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0.00847</v>
      </c>
      <c r="S224">
        <f t="shared" si="212"/>
        <v>0.02223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0.03516</v>
      </c>
      <c r="H229">
        <f t="shared" ref="H229:H231" si="217">I52+E52</f>
        <v>1.898671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0.00646</v>
      </c>
      <c r="M229">
        <f>I66+E66</f>
        <v>13.819995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0.03522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0.00612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0.01943</v>
      </c>
      <c r="H230">
        <f t="shared" si="217"/>
        <v>3.635045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0.01946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0.013025</v>
      </c>
      <c r="H231">
        <f t="shared" si="217"/>
        <v>11.463331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0.01305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0.03534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0.00544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0.03546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0.00476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0.01952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0.01958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0.0131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0.01315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0.03522</v>
      </c>
      <c r="H242">
        <f t="shared" ref="H242:H244" si="235">M52+I52+E52</f>
        <v>2.843086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0.0061555</v>
      </c>
      <c r="M242">
        <f>M66+I66+E66</f>
        <v>20.170077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0.03534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0.005582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0.01945925</v>
      </c>
      <c r="H243">
        <f t="shared" si="235"/>
        <v>5.127101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0.019517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0.01305</v>
      </c>
      <c r="H244">
        <f t="shared" si="235"/>
        <v>16.79977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0.0131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0.03558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0.004648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0.03582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0.003998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0.019628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0.019733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0.0132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0.0133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0.03528</v>
      </c>
      <c r="H255">
        <f t="shared" ref="H255:H257" si="253">Q52+M52+I52+E52</f>
        <v>4.034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0.0058838375</v>
      </c>
      <c r="M255">
        <f>Q66+M66+I66+E66</f>
        <v>26.708943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0.03546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0.0051647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0.0194878375</v>
      </c>
      <c r="H256">
        <f t="shared" si="253"/>
        <v>6.837043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0.0195717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0.0038150125</v>
      </c>
      <c r="G257">
        <f t="shared" si="252"/>
        <v>0.013075</v>
      </c>
      <c r="H257">
        <f t="shared" si="253"/>
        <v>21.402158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0.0038301</v>
      </c>
      <c r="S257">
        <f t="shared" si="258"/>
        <v>0.01315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0.03582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0.0042536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0.03618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0.0039389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0.0197296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0.0198779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0.0038608</v>
      </c>
      <c r="G263">
        <f t="shared" si="262"/>
        <v>0.0133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0.0038927</v>
      </c>
      <c r="S263">
        <f t="shared" si="266"/>
        <v>0.01345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71</v>
      </c>
      <c r="C9" s="3"/>
      <c r="D9" s="3"/>
      <c r="E9" s="3"/>
      <c r="F9" s="3" t="s">
        <v>72</v>
      </c>
      <c r="G9" s="3"/>
      <c r="H9" s="3"/>
      <c r="I9" s="3"/>
      <c r="J9" s="3" t="s">
        <v>73</v>
      </c>
      <c r="K9" s="3"/>
      <c r="L9" s="3"/>
      <c r="M9" s="3"/>
      <c r="N9" s="3" t="s">
        <v>74</v>
      </c>
      <c r="O9" s="3"/>
      <c r="P9" s="3"/>
      <c r="Q9" s="3"/>
      <c r="S9" s="4" t="s">
        <v>23</v>
      </c>
      <c r="T9" s="3" t="s">
        <v>71</v>
      </c>
      <c r="U9" s="3"/>
      <c r="V9" s="3"/>
      <c r="W9" s="3"/>
      <c r="X9" s="3" t="s">
        <v>72</v>
      </c>
      <c r="Y9" s="3"/>
      <c r="Z9" s="3"/>
      <c r="AA9" s="3"/>
      <c r="AB9" s="3" t="s">
        <v>73</v>
      </c>
      <c r="AC9" s="3"/>
      <c r="AD9" s="3"/>
      <c r="AE9" s="3"/>
      <c r="AF9" s="3" t="s">
        <v>74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0.0337</v>
      </c>
      <c r="E11">
        <v>1.138348</v>
      </c>
      <c r="F11" t="s">
        <v>31</v>
      </c>
      <c r="G11">
        <v>0.0026</v>
      </c>
      <c r="H11">
        <v>0.035</v>
      </c>
      <c r="I11">
        <v>1.068736</v>
      </c>
      <c r="J11" t="s">
        <v>31</v>
      </c>
      <c r="K11">
        <v>0.0026</v>
      </c>
      <c r="L11">
        <v>0.0362</v>
      </c>
      <c r="M11">
        <v>1.061522</v>
      </c>
      <c r="N11" t="s">
        <v>31</v>
      </c>
      <c r="O11">
        <v>0.0026</v>
      </c>
      <c r="P11">
        <v>0.0374</v>
      </c>
      <c r="Q11">
        <v>1.044862</v>
      </c>
      <c r="S11" s="4"/>
      <c r="T11" t="s">
        <v>31</v>
      </c>
      <c r="U11">
        <v>0.0013</v>
      </c>
      <c r="V11">
        <v>0.0337</v>
      </c>
      <c r="W11">
        <v>1.03058</v>
      </c>
      <c r="X11" t="s">
        <v>31</v>
      </c>
      <c r="Y11">
        <v>0.0026</v>
      </c>
      <c r="Z11">
        <v>0.035</v>
      </c>
      <c r="AA11">
        <v>1.029451</v>
      </c>
      <c r="AB11" t="s">
        <v>31</v>
      </c>
      <c r="AC11">
        <v>0.0026</v>
      </c>
      <c r="AD11">
        <v>0.0362</v>
      </c>
      <c r="AE11">
        <v>1.028193</v>
      </c>
      <c r="AF11" t="s">
        <v>31</v>
      </c>
      <c r="AG11">
        <v>0.0026</v>
      </c>
      <c r="AH11">
        <v>0.036</v>
      </c>
      <c r="AI11">
        <v>1.041538</v>
      </c>
    </row>
    <row r="12" spans="1:35">
      <c r="A12" s="4"/>
      <c r="B12" t="s">
        <v>32</v>
      </c>
      <c r="C12">
        <v>0.0323</v>
      </c>
      <c r="D12">
        <v>0.0336</v>
      </c>
      <c r="E12">
        <v>1.822613</v>
      </c>
      <c r="F12" t="s">
        <v>32</v>
      </c>
      <c r="G12">
        <v>0.0334</v>
      </c>
      <c r="H12">
        <v>0.0348</v>
      </c>
      <c r="I12">
        <v>1.957329</v>
      </c>
      <c r="J12" t="s">
        <v>32</v>
      </c>
      <c r="K12">
        <v>0.0345</v>
      </c>
      <c r="L12">
        <v>0.036</v>
      </c>
      <c r="M12">
        <v>1.9047</v>
      </c>
      <c r="N12" t="s">
        <v>32</v>
      </c>
      <c r="O12">
        <v>0.0356</v>
      </c>
      <c r="P12">
        <v>0.0372</v>
      </c>
      <c r="Q12">
        <v>1.802613</v>
      </c>
      <c r="S12" s="4"/>
      <c r="T12" t="s">
        <v>32</v>
      </c>
      <c r="U12">
        <v>0.0266</v>
      </c>
      <c r="V12">
        <v>0.0332</v>
      </c>
      <c r="W12">
        <v>1.816127</v>
      </c>
      <c r="X12" t="s">
        <v>32</v>
      </c>
      <c r="Y12">
        <v>0.0274</v>
      </c>
      <c r="Z12">
        <v>0.0343</v>
      </c>
      <c r="AA12">
        <v>1.925159</v>
      </c>
      <c r="AB12" t="s">
        <v>32</v>
      </c>
      <c r="AC12">
        <v>0.0283</v>
      </c>
      <c r="AD12">
        <v>0.0355</v>
      </c>
      <c r="AE12">
        <v>1.921054</v>
      </c>
      <c r="AF12" t="s">
        <v>32</v>
      </c>
      <c r="AG12">
        <v>0.0284</v>
      </c>
      <c r="AH12">
        <v>0.0353</v>
      </c>
      <c r="AI12">
        <v>1.758508</v>
      </c>
    </row>
    <row r="13" spans="1:35">
      <c r="A13" s="4"/>
      <c r="B13" t="s">
        <v>33</v>
      </c>
      <c r="C13">
        <v>0.0323</v>
      </c>
      <c r="D13">
        <v>0.0324</v>
      </c>
      <c r="E13">
        <v>5.832979</v>
      </c>
      <c r="F13" t="s">
        <v>33</v>
      </c>
      <c r="G13">
        <v>0.0334</v>
      </c>
      <c r="H13">
        <v>0.0335</v>
      </c>
      <c r="I13">
        <v>5.971748</v>
      </c>
      <c r="J13" t="s">
        <v>33</v>
      </c>
      <c r="K13">
        <v>0.0345</v>
      </c>
      <c r="L13">
        <v>0.0346</v>
      </c>
      <c r="M13">
        <v>5.941407</v>
      </c>
      <c r="N13" t="s">
        <v>33</v>
      </c>
      <c r="O13">
        <v>0.0356</v>
      </c>
      <c r="P13">
        <v>0.0357</v>
      </c>
      <c r="Q13">
        <v>6.000662</v>
      </c>
      <c r="S13" s="4"/>
      <c r="T13" t="s">
        <v>33</v>
      </c>
      <c r="U13">
        <v>0.027</v>
      </c>
      <c r="V13">
        <v>0.0294</v>
      </c>
      <c r="W13">
        <v>6.044176</v>
      </c>
      <c r="X13" t="s">
        <v>33</v>
      </c>
      <c r="Y13">
        <v>0.0279</v>
      </c>
      <c r="Z13">
        <v>0.0304</v>
      </c>
      <c r="AA13">
        <v>5.841451</v>
      </c>
      <c r="AB13" t="s">
        <v>33</v>
      </c>
      <c r="AC13">
        <v>0.0287</v>
      </c>
      <c r="AD13">
        <v>0.0314</v>
      </c>
      <c r="AE13">
        <v>5.874138</v>
      </c>
      <c r="AF13" t="s">
        <v>33</v>
      </c>
      <c r="AG13">
        <v>0.0288</v>
      </c>
      <c r="AH13">
        <v>0.0313</v>
      </c>
      <c r="AI13">
        <v>4.666086</v>
      </c>
    </row>
    <row r="16" spans="1:35">
      <c r="A16" s="5" t="s">
        <v>35</v>
      </c>
      <c r="B16" s="3" t="s">
        <v>71</v>
      </c>
      <c r="C16" s="3"/>
      <c r="D16" s="3"/>
      <c r="E16" s="3"/>
      <c r="F16" s="3" t="s">
        <v>72</v>
      </c>
      <c r="G16" s="3"/>
      <c r="H16" s="3"/>
      <c r="I16" s="3"/>
      <c r="J16" s="3" t="s">
        <v>73</v>
      </c>
      <c r="K16" s="3"/>
      <c r="L16" s="3"/>
      <c r="M16" s="3"/>
      <c r="N16" s="3" t="s">
        <v>74</v>
      </c>
      <c r="O16" s="3"/>
      <c r="P16" s="3"/>
      <c r="Q16" s="3"/>
      <c r="S16" s="5" t="s">
        <v>35</v>
      </c>
      <c r="T16" s="3" t="s">
        <v>71</v>
      </c>
      <c r="U16" s="3"/>
      <c r="V16" s="3"/>
      <c r="W16" s="3"/>
      <c r="X16" s="3" t="s">
        <v>72</v>
      </c>
      <c r="Y16" s="3"/>
      <c r="Z16" s="3"/>
      <c r="AA16" s="3"/>
      <c r="AB16" s="3" t="s">
        <v>73</v>
      </c>
      <c r="AC16" s="3"/>
      <c r="AD16" s="3"/>
      <c r="AE16" s="3"/>
      <c r="AF16" s="3" t="s">
        <v>74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71</v>
      </c>
      <c r="C23" s="3"/>
      <c r="D23" s="3"/>
      <c r="E23" s="3"/>
      <c r="F23" s="3" t="s">
        <v>72</v>
      </c>
      <c r="G23" s="3"/>
      <c r="H23" s="3"/>
      <c r="I23" s="3"/>
      <c r="J23" s="3" t="s">
        <v>73</v>
      </c>
      <c r="K23" s="3"/>
      <c r="L23" s="3"/>
      <c r="M23" s="3"/>
      <c r="N23" s="3" t="s">
        <v>74</v>
      </c>
      <c r="O23" s="3"/>
      <c r="P23" s="3"/>
      <c r="Q23" s="3"/>
      <c r="S23" s="6" t="s">
        <v>36</v>
      </c>
      <c r="T23" s="3" t="s">
        <v>71</v>
      </c>
      <c r="U23" s="3"/>
      <c r="V23" s="3"/>
      <c r="W23" s="3"/>
      <c r="X23" s="3" t="s">
        <v>72</v>
      </c>
      <c r="Y23" s="3"/>
      <c r="Z23" s="3"/>
      <c r="AA23" s="3"/>
      <c r="AB23" s="3" t="s">
        <v>73</v>
      </c>
      <c r="AC23" s="3"/>
      <c r="AD23" s="3"/>
      <c r="AE23" s="3"/>
      <c r="AF23" s="3" t="s">
        <v>74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0.0324</v>
      </c>
      <c r="C25" s="7"/>
      <c r="D25" s="7"/>
      <c r="E25">
        <v>6.585659</v>
      </c>
      <c r="F25" s="7">
        <v>0.0334</v>
      </c>
      <c r="G25" s="7"/>
      <c r="H25" s="7"/>
      <c r="I25">
        <v>6.507487</v>
      </c>
      <c r="J25">
        <v>0.0346</v>
      </c>
      <c r="K25" s="7"/>
      <c r="L25" s="7"/>
      <c r="M25" s="16">
        <v>6.610404</v>
      </c>
      <c r="N25" s="7">
        <v>0.0357</v>
      </c>
      <c r="O25" s="7"/>
      <c r="P25" s="7"/>
      <c r="Q25">
        <v>6.515728</v>
      </c>
      <c r="S25" s="6"/>
      <c r="T25" s="7">
        <v>0.0287</v>
      </c>
      <c r="U25" s="7"/>
      <c r="V25" s="7"/>
      <c r="W25">
        <v>6.486583</v>
      </c>
      <c r="X25" s="7">
        <v>0.0296</v>
      </c>
      <c r="Y25" s="7"/>
      <c r="Z25" s="7"/>
      <c r="AA25">
        <v>6.598897</v>
      </c>
      <c r="AB25" s="7">
        <v>0.0306</v>
      </c>
      <c r="AC25" s="7"/>
      <c r="AD25" s="7"/>
      <c r="AE25">
        <v>6.502401</v>
      </c>
      <c r="AF25" s="7">
        <v>0.0314</v>
      </c>
      <c r="AG25" s="7"/>
      <c r="AH25" s="7"/>
      <c r="AI25">
        <v>6.513703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71</v>
      </c>
      <c r="C30" s="3"/>
      <c r="D30" s="3"/>
      <c r="E30" s="3"/>
      <c r="F30" s="3" t="s">
        <v>72</v>
      </c>
      <c r="G30" s="3"/>
      <c r="H30" s="3"/>
      <c r="I30" s="3"/>
      <c r="J30" s="3" t="s">
        <v>73</v>
      </c>
      <c r="K30" s="3"/>
      <c r="L30" s="3"/>
      <c r="M30" s="3"/>
      <c r="N30" s="3" t="s">
        <v>74</v>
      </c>
      <c r="O30" s="3"/>
      <c r="P30" s="3"/>
      <c r="Q30" s="3"/>
      <c r="S30" s="4" t="s">
        <v>23</v>
      </c>
      <c r="T30" s="3" t="s">
        <v>71</v>
      </c>
      <c r="U30" s="3"/>
      <c r="V30" s="3"/>
      <c r="W30" s="3"/>
      <c r="X30" s="3" t="s">
        <v>72</v>
      </c>
      <c r="Y30" s="3"/>
      <c r="Z30" s="3"/>
      <c r="AA30" s="3"/>
      <c r="AB30" s="3" t="s">
        <v>73</v>
      </c>
      <c r="AC30" s="3"/>
      <c r="AD30" s="3"/>
      <c r="AE30" s="3"/>
      <c r="AF30" s="3" t="s">
        <v>74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0.0337</v>
      </c>
      <c r="E32">
        <v>1.047394</v>
      </c>
      <c r="F32" t="s">
        <v>31</v>
      </c>
      <c r="G32">
        <v>0.0026</v>
      </c>
      <c r="H32">
        <v>0.035</v>
      </c>
      <c r="I32">
        <v>1.044727</v>
      </c>
      <c r="J32" t="s">
        <v>31</v>
      </c>
      <c r="K32">
        <v>0.0026</v>
      </c>
      <c r="L32">
        <v>0.0362</v>
      </c>
      <c r="M32">
        <v>1.028139</v>
      </c>
      <c r="N32" t="s">
        <v>31</v>
      </c>
      <c r="O32">
        <v>0.0026</v>
      </c>
      <c r="P32">
        <v>0.0374</v>
      </c>
      <c r="Q32">
        <v>1.024144</v>
      </c>
      <c r="S32" s="4"/>
      <c r="T32" t="s">
        <v>31</v>
      </c>
      <c r="U32">
        <v>0.0013</v>
      </c>
      <c r="V32">
        <v>0.0337</v>
      </c>
      <c r="W32">
        <v>1.047224</v>
      </c>
      <c r="X32" t="s">
        <v>31</v>
      </c>
      <c r="Y32">
        <v>0.0026</v>
      </c>
      <c r="Z32">
        <v>0.035</v>
      </c>
      <c r="AA32">
        <v>1.039235</v>
      </c>
      <c r="AB32" t="s">
        <v>31</v>
      </c>
      <c r="AC32">
        <v>0.0026</v>
      </c>
      <c r="AD32">
        <v>0.0362</v>
      </c>
      <c r="AE32">
        <v>1.055985</v>
      </c>
      <c r="AF32" t="s">
        <v>31</v>
      </c>
      <c r="AG32">
        <v>0.0026</v>
      </c>
      <c r="AH32">
        <v>0.0374</v>
      </c>
      <c r="AI32">
        <v>1.037685</v>
      </c>
    </row>
    <row r="33" spans="1:35">
      <c r="A33" s="4"/>
      <c r="B33" t="s">
        <v>32</v>
      </c>
      <c r="C33">
        <v>0.0143</v>
      </c>
      <c r="D33">
        <v>0.0318</v>
      </c>
      <c r="E33">
        <v>1.74568</v>
      </c>
      <c r="F33" t="s">
        <v>32</v>
      </c>
      <c r="G33">
        <v>0.0148</v>
      </c>
      <c r="H33">
        <v>0.0329</v>
      </c>
      <c r="I33">
        <v>1.780026</v>
      </c>
      <c r="J33" t="s">
        <v>32</v>
      </c>
      <c r="K33">
        <v>0.0152</v>
      </c>
      <c r="L33">
        <v>0.0339</v>
      </c>
      <c r="M33">
        <v>1.626074</v>
      </c>
      <c r="N33" t="s">
        <v>32</v>
      </c>
      <c r="O33">
        <v>0.0157</v>
      </c>
      <c r="P33">
        <v>0.035</v>
      </c>
      <c r="Q33">
        <v>1.630651</v>
      </c>
      <c r="S33" s="4"/>
      <c r="T33" t="s">
        <v>32</v>
      </c>
      <c r="U33">
        <v>0.0066</v>
      </c>
      <c r="V33">
        <v>0.0282</v>
      </c>
      <c r="W33">
        <v>1.833888</v>
      </c>
      <c r="X33" t="s">
        <v>32</v>
      </c>
      <c r="Y33">
        <v>0.0069</v>
      </c>
      <c r="Z33">
        <v>0.0291</v>
      </c>
      <c r="AA33">
        <v>1.812757</v>
      </c>
      <c r="AB33" t="s">
        <v>32</v>
      </c>
      <c r="AC33">
        <v>0.0071</v>
      </c>
      <c r="AD33">
        <v>0.03</v>
      </c>
      <c r="AE33">
        <v>1.841652</v>
      </c>
      <c r="AF33" t="s">
        <v>32</v>
      </c>
      <c r="AG33">
        <v>0.0073</v>
      </c>
      <c r="AH33">
        <v>0.0309</v>
      </c>
      <c r="AI33">
        <v>1.80951</v>
      </c>
    </row>
    <row r="34" spans="1:35">
      <c r="A34" s="4"/>
      <c r="B34" t="s">
        <v>33</v>
      </c>
      <c r="C34">
        <v>0.0155</v>
      </c>
      <c r="D34">
        <v>0.0258</v>
      </c>
      <c r="E34">
        <v>5.467377</v>
      </c>
      <c r="F34" t="s">
        <v>33</v>
      </c>
      <c r="G34">
        <v>0.016</v>
      </c>
      <c r="H34">
        <v>0.0267</v>
      </c>
      <c r="I34">
        <v>5.467411</v>
      </c>
      <c r="J34" t="s">
        <v>33</v>
      </c>
      <c r="K34" s="16">
        <v>0.0165</v>
      </c>
      <c r="L34" s="18">
        <v>0.0275</v>
      </c>
      <c r="M34">
        <v>5.601554</v>
      </c>
      <c r="N34" t="s">
        <v>33</v>
      </c>
      <c r="O34">
        <v>0.017</v>
      </c>
      <c r="P34">
        <v>0.0284</v>
      </c>
      <c r="Q34">
        <v>5.328482</v>
      </c>
      <c r="S34" s="4"/>
      <c r="T34" t="s">
        <v>33</v>
      </c>
      <c r="U34">
        <v>0.0082</v>
      </c>
      <c r="V34">
        <v>0.0208</v>
      </c>
      <c r="W34">
        <v>5.114049</v>
      </c>
      <c r="X34" t="s">
        <v>33</v>
      </c>
      <c r="Y34">
        <v>0.0085</v>
      </c>
      <c r="Z34">
        <v>0.0215</v>
      </c>
      <c r="AA34">
        <v>4.862137</v>
      </c>
      <c r="AB34" t="s">
        <v>33</v>
      </c>
      <c r="AC34">
        <v>0.0088</v>
      </c>
      <c r="AD34">
        <v>0.0222</v>
      </c>
      <c r="AE34">
        <v>5.037456</v>
      </c>
      <c r="AF34" t="s">
        <v>33</v>
      </c>
      <c r="AG34">
        <v>0.009</v>
      </c>
      <c r="AH34" s="1">
        <v>0.0229</v>
      </c>
      <c r="AI34">
        <v>5.047632</v>
      </c>
    </row>
    <row r="37" spans="1:35">
      <c r="A37" s="5" t="s">
        <v>35</v>
      </c>
      <c r="B37" s="3" t="s">
        <v>71</v>
      </c>
      <c r="C37" s="3"/>
      <c r="D37" s="3"/>
      <c r="E37" s="3"/>
      <c r="F37" s="3" t="s">
        <v>72</v>
      </c>
      <c r="G37" s="3"/>
      <c r="H37" s="3"/>
      <c r="I37" s="3"/>
      <c r="J37" s="3" t="s">
        <v>73</v>
      </c>
      <c r="K37" s="3"/>
      <c r="L37" s="3"/>
      <c r="M37" s="3"/>
      <c r="N37" s="3" t="s">
        <v>74</v>
      </c>
      <c r="O37" s="3"/>
      <c r="P37" s="3"/>
      <c r="Q37" s="3"/>
      <c r="S37" s="5" t="s">
        <v>35</v>
      </c>
      <c r="T37" s="3" t="s">
        <v>71</v>
      </c>
      <c r="U37" s="3"/>
      <c r="V37" s="3"/>
      <c r="W37" s="3"/>
      <c r="X37" s="3" t="s">
        <v>72</v>
      </c>
      <c r="Y37" s="3"/>
      <c r="Z37" s="3"/>
      <c r="AA37" s="3"/>
      <c r="AB37" s="3" t="s">
        <v>73</v>
      </c>
      <c r="AC37" s="3"/>
      <c r="AD37" s="3"/>
      <c r="AE37" s="3"/>
      <c r="AF37" s="3" t="s">
        <v>74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71</v>
      </c>
      <c r="C44" s="3"/>
      <c r="D44" s="3"/>
      <c r="E44" s="3"/>
      <c r="F44" s="3" t="s">
        <v>72</v>
      </c>
      <c r="G44" s="3"/>
      <c r="H44" s="3"/>
      <c r="I44" s="3"/>
      <c r="J44" s="3" t="s">
        <v>73</v>
      </c>
      <c r="K44" s="3"/>
      <c r="L44" s="3"/>
      <c r="M44" s="3"/>
      <c r="N44" s="3" t="s">
        <v>74</v>
      </c>
      <c r="O44" s="3"/>
      <c r="P44" s="3"/>
      <c r="Q44" s="3"/>
      <c r="S44" s="6" t="s">
        <v>36</v>
      </c>
      <c r="T44" s="3" t="s">
        <v>71</v>
      </c>
      <c r="U44" s="3"/>
      <c r="V44" s="3"/>
      <c r="W44" s="3"/>
      <c r="X44" s="3" t="s">
        <v>72</v>
      </c>
      <c r="Y44" s="3"/>
      <c r="Z44" s="3"/>
      <c r="AA44" s="3"/>
      <c r="AB44" s="3" t="s">
        <v>73</v>
      </c>
      <c r="AC44" s="3"/>
      <c r="AD44" s="3"/>
      <c r="AE44" s="3"/>
      <c r="AF44" s="3" t="s">
        <v>74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0.0225</v>
      </c>
      <c r="C46" s="7"/>
      <c r="D46" s="7"/>
      <c r="E46">
        <v>6.625547</v>
      </c>
      <c r="F46" s="7">
        <v>0.0232</v>
      </c>
      <c r="G46" s="7"/>
      <c r="H46" s="7"/>
      <c r="I46">
        <v>6.51077</v>
      </c>
      <c r="J46" s="7">
        <v>0.024</v>
      </c>
      <c r="K46" s="7"/>
      <c r="L46" s="7"/>
      <c r="M46">
        <v>6.610565</v>
      </c>
      <c r="N46" s="7">
        <v>0.0247</v>
      </c>
      <c r="O46" s="7"/>
      <c r="P46" s="7"/>
      <c r="Q46">
        <v>6.644629</v>
      </c>
      <c r="S46" s="6"/>
      <c r="T46" s="7">
        <v>0.015</v>
      </c>
      <c r="U46" s="7"/>
      <c r="V46" s="7"/>
      <c r="W46">
        <v>6.531318</v>
      </c>
      <c r="X46" s="7">
        <v>0.0155</v>
      </c>
      <c r="Y46" s="7"/>
      <c r="Z46" s="7"/>
      <c r="AA46">
        <v>6.556362</v>
      </c>
      <c r="AB46" s="7">
        <v>0.0161</v>
      </c>
      <c r="AC46" s="7"/>
      <c r="AD46" s="7"/>
      <c r="AE46">
        <v>6.61824</v>
      </c>
      <c r="AF46" s="7">
        <v>0.0165</v>
      </c>
      <c r="AG46" s="7"/>
      <c r="AH46" s="7"/>
      <c r="AI46">
        <v>6.614698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71</v>
      </c>
      <c r="C50" s="3"/>
      <c r="D50" s="3"/>
      <c r="E50" s="3"/>
      <c r="F50" s="3" t="s">
        <v>72</v>
      </c>
      <c r="G50" s="3"/>
      <c r="H50" s="3"/>
      <c r="I50" s="3"/>
      <c r="J50" s="3" t="s">
        <v>73</v>
      </c>
      <c r="K50" s="3"/>
      <c r="L50" s="3"/>
      <c r="M50" s="3"/>
      <c r="N50" s="3" t="s">
        <v>74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0.0337</v>
      </c>
      <c r="E52">
        <v>1.044643</v>
      </c>
      <c r="F52" t="s">
        <v>31</v>
      </c>
      <c r="G52">
        <v>0.0026</v>
      </c>
      <c r="H52">
        <v>0.035</v>
      </c>
      <c r="I52">
        <v>1.034207</v>
      </c>
      <c r="J52" t="s">
        <v>31</v>
      </c>
      <c r="K52">
        <v>0.0026</v>
      </c>
      <c r="L52">
        <v>0.0362</v>
      </c>
      <c r="M52">
        <v>1.02916</v>
      </c>
      <c r="N52" t="s">
        <v>31</v>
      </c>
      <c r="O52">
        <v>0.0026</v>
      </c>
      <c r="P52">
        <v>0.0374</v>
      </c>
      <c r="Q52">
        <v>1.043089</v>
      </c>
    </row>
    <row r="53" spans="1:17">
      <c r="A53" s="4"/>
      <c r="B53" t="s">
        <v>32</v>
      </c>
      <c r="C53">
        <v>0.0028</v>
      </c>
      <c r="D53">
        <v>0.0187</v>
      </c>
      <c r="E53">
        <v>1.719388</v>
      </c>
      <c r="F53" t="s">
        <v>32</v>
      </c>
      <c r="G53">
        <v>0.0029</v>
      </c>
      <c r="H53">
        <v>0.0192</v>
      </c>
      <c r="I53">
        <v>1.733525</v>
      </c>
      <c r="J53" t="s">
        <v>32</v>
      </c>
      <c r="K53">
        <v>0.003</v>
      </c>
      <c r="L53">
        <v>0.0196</v>
      </c>
      <c r="M53">
        <v>1.7341</v>
      </c>
      <c r="N53" t="s">
        <v>32</v>
      </c>
      <c r="O53">
        <v>0.0031</v>
      </c>
      <c r="P53">
        <v>0.0203</v>
      </c>
      <c r="Q53">
        <v>1.713299</v>
      </c>
    </row>
    <row r="54" spans="1:17">
      <c r="A54" s="4"/>
      <c r="B54" t="s">
        <v>33</v>
      </c>
      <c r="C54">
        <v>0.0037</v>
      </c>
      <c r="D54">
        <v>0.0125</v>
      </c>
      <c r="E54">
        <v>4.350114</v>
      </c>
      <c r="F54" t="s">
        <v>33</v>
      </c>
      <c r="G54">
        <v>0.0039</v>
      </c>
      <c r="H54">
        <v>0.013</v>
      </c>
      <c r="I54">
        <v>4.382553</v>
      </c>
      <c r="J54" t="s">
        <v>33</v>
      </c>
      <c r="K54">
        <v>0.004</v>
      </c>
      <c r="L54">
        <v>0.0135</v>
      </c>
      <c r="M54">
        <v>4.317721</v>
      </c>
      <c r="N54" t="s">
        <v>33</v>
      </c>
      <c r="O54">
        <v>0.0042</v>
      </c>
      <c r="P54">
        <v>0.014</v>
      </c>
      <c r="Q54">
        <v>4.278475</v>
      </c>
    </row>
    <row r="57" spans="1:17">
      <c r="A57" s="5" t="s">
        <v>35</v>
      </c>
      <c r="B57" s="3" t="s">
        <v>71</v>
      </c>
      <c r="C57" s="3"/>
      <c r="D57" s="3"/>
      <c r="E57" s="3"/>
      <c r="F57" s="3" t="s">
        <v>72</v>
      </c>
      <c r="G57" s="3"/>
      <c r="H57" s="3"/>
      <c r="I57" s="3"/>
      <c r="J57" s="3" t="s">
        <v>73</v>
      </c>
      <c r="K57" s="3"/>
      <c r="L57" s="3"/>
      <c r="M57" s="3"/>
      <c r="N57" s="3" t="s">
        <v>74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71</v>
      </c>
      <c r="C64" s="3"/>
      <c r="D64" s="3"/>
      <c r="E64" s="3"/>
      <c r="F64" s="3" t="s">
        <v>72</v>
      </c>
      <c r="G64" s="3"/>
      <c r="H64" s="3"/>
      <c r="I64" s="3"/>
      <c r="J64" s="3" t="s">
        <v>73</v>
      </c>
      <c r="K64" s="3"/>
      <c r="L64" s="3"/>
      <c r="M64" s="3"/>
      <c r="N64" s="3" t="s">
        <v>74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0.0068</v>
      </c>
      <c r="C66" s="7"/>
      <c r="D66" s="7"/>
      <c r="E66">
        <v>6.448293</v>
      </c>
      <c r="F66" s="7">
        <v>0.0071</v>
      </c>
      <c r="G66" s="7"/>
      <c r="H66" s="7"/>
      <c r="I66">
        <v>6.597292</v>
      </c>
      <c r="J66" s="7">
        <v>0.0074</v>
      </c>
      <c r="K66" s="7"/>
      <c r="L66" s="7"/>
      <c r="M66">
        <v>6.512981</v>
      </c>
      <c r="N66" s="7">
        <v>0.0077</v>
      </c>
      <c r="O66" s="7"/>
      <c r="P66" s="7"/>
      <c r="Q66">
        <v>6.654666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0.033765</v>
      </c>
      <c r="H73">
        <f t="shared" ref="H73:H75" si="2">E11+I11</f>
        <v>2.207084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0.03245</v>
      </c>
      <c r="M73">
        <f>I25+E25</f>
        <v>13.093146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0.03383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0.0325</v>
      </c>
    </row>
    <row r="74" spans="1:27">
      <c r="C74" s="4"/>
      <c r="D74" s="12"/>
      <c r="E74" t="s">
        <v>47</v>
      </c>
      <c r="F74">
        <f t="shared" si="0"/>
        <v>0.032355</v>
      </c>
      <c r="G74">
        <f t="shared" si="1"/>
        <v>0.03366</v>
      </c>
      <c r="H74">
        <f t="shared" si="2"/>
        <v>3.779942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0.03241</v>
      </c>
      <c r="S74">
        <f t="shared" si="7"/>
        <v>0.03372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0.032355</v>
      </c>
      <c r="G75">
        <f t="shared" si="1"/>
        <v>0.032455</v>
      </c>
      <c r="H75">
        <f t="shared" si="2"/>
        <v>11.804727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0.03241</v>
      </c>
      <c r="S75">
        <f t="shared" si="7"/>
        <v>0.03251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0.03396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0.0326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0.03409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0.0327</v>
      </c>
    </row>
    <row r="80" spans="1:27">
      <c r="C80" s="4"/>
      <c r="D80" s="12"/>
      <c r="E80" t="s">
        <v>47</v>
      </c>
      <c r="F80">
        <f t="shared" si="10"/>
        <v>0.03252</v>
      </c>
      <c r="G80">
        <f t="shared" si="11"/>
        <v>0.03384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0.03263</v>
      </c>
      <c r="S80">
        <f t="shared" si="15"/>
        <v>0.03396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0.03252</v>
      </c>
      <c r="G81">
        <f t="shared" si="11"/>
        <v>0.03262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0.03263</v>
      </c>
      <c r="S81">
        <f t="shared" si="15"/>
        <v>0.03273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0.03382975</v>
      </c>
      <c r="H86">
        <f t="shared" ref="H86:H88" si="20">M11+I11+E11</f>
        <v>3.268606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0.0325005</v>
      </c>
      <c r="M86">
        <f>M25+I25+E25</f>
        <v>19.70355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0.033959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0.032602</v>
      </c>
    </row>
    <row r="87" spans="2:25">
      <c r="B87" s="4"/>
      <c r="C87" s="13"/>
      <c r="D87" s="12"/>
      <c r="E87" t="s">
        <v>47</v>
      </c>
      <c r="F87">
        <f t="shared" si="18"/>
        <v>0.03241</v>
      </c>
      <c r="G87">
        <f t="shared" si="19"/>
        <v>0.03372</v>
      </c>
      <c r="H87">
        <f t="shared" si="20"/>
        <v>5.684642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0.03252</v>
      </c>
      <c r="S87">
        <f t="shared" si="25"/>
        <v>0.03384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0.03241</v>
      </c>
      <c r="G88">
        <f t="shared" si="19"/>
        <v>0.03251</v>
      </c>
      <c r="H88">
        <f t="shared" si="20"/>
        <v>17.746134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0.03252</v>
      </c>
      <c r="S88">
        <f t="shared" si="25"/>
        <v>0.03262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0.034216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0.032808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0.034471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0.033018</v>
      </c>
    </row>
    <row r="93" spans="2:25">
      <c r="B93" s="4"/>
      <c r="C93" s="13"/>
      <c r="D93" s="12"/>
      <c r="E93" t="s">
        <v>47</v>
      </c>
      <c r="F93">
        <f t="shared" si="28"/>
        <v>0.03274</v>
      </c>
      <c r="G93">
        <f t="shared" si="29"/>
        <v>0.03408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0.03296</v>
      </c>
      <c r="S93">
        <f t="shared" si="33"/>
        <v>0.03432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0.03274</v>
      </c>
      <c r="G94">
        <f t="shared" si="29"/>
        <v>0.03284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0.03296</v>
      </c>
      <c r="S94">
        <f t="shared" si="33"/>
        <v>0.03306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0.0338942625</v>
      </c>
      <c r="H99">
        <f t="shared" ref="H99:H101" si="38">Q11+M11+I11+E11</f>
        <v>4.313468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0.0325514625</v>
      </c>
      <c r="M99">
        <f>Q25+M25+I25+E25</f>
        <v>26.219278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0.0340871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0.0327057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0.032465</v>
      </c>
      <c r="G100">
        <f t="shared" si="37"/>
        <v>0.03378</v>
      </c>
      <c r="H100">
        <f t="shared" si="38"/>
        <v>7.487255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0.03263</v>
      </c>
      <c r="S100">
        <f t="shared" si="43"/>
        <v>0.03396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0.032465</v>
      </c>
      <c r="G101">
        <f t="shared" si="37"/>
        <v>0.032565</v>
      </c>
      <c r="H101">
        <f t="shared" si="38"/>
        <v>23.746796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0.03263</v>
      </c>
      <c r="S101">
        <f t="shared" si="43"/>
        <v>0.03273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0.0344688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0.0330216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0.0348457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0.0333459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0.03296</v>
      </c>
      <c r="G106">
        <f t="shared" si="47"/>
        <v>0.03432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0.03329</v>
      </c>
      <c r="S106">
        <f t="shared" si="51"/>
        <v>0.03468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0.03296</v>
      </c>
      <c r="G107">
        <f t="shared" si="47"/>
        <v>0.03306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0.03329</v>
      </c>
      <c r="S107">
        <f t="shared" si="51"/>
        <v>0.03339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0.033765</v>
      </c>
      <c r="H112">
        <f t="shared" ref="H112:H114" si="56">AA11+W11</f>
        <v>2.060031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0.028745</v>
      </c>
      <c r="M112">
        <f>AA25+W25</f>
        <v>13.08548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0.03383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0.02879</v>
      </c>
    </row>
    <row r="113" spans="2:25">
      <c r="C113" s="4"/>
      <c r="D113" s="12"/>
      <c r="E113" t="s">
        <v>47</v>
      </c>
      <c r="F113">
        <f t="shared" si="54"/>
        <v>0.02664</v>
      </c>
      <c r="G113">
        <f t="shared" si="55"/>
        <v>0.033255</v>
      </c>
      <c r="H113">
        <f t="shared" si="56"/>
        <v>3.741286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0.02668</v>
      </c>
      <c r="S113">
        <f t="shared" si="61"/>
        <v>0.03331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0.027045</v>
      </c>
      <c r="G114">
        <f t="shared" si="55"/>
        <v>0.02945</v>
      </c>
      <c r="H114">
        <f t="shared" si="56"/>
        <v>11.885627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0.02709</v>
      </c>
      <c r="S114">
        <f t="shared" si="61"/>
        <v>0.0295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0.03396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0.02888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0.03409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0.02897</v>
      </c>
    </row>
    <row r="119" spans="2:25">
      <c r="C119" s="4"/>
      <c r="D119" s="12"/>
      <c r="E119" t="s">
        <v>47</v>
      </c>
      <c r="F119">
        <f t="shared" si="64"/>
        <v>0.02676</v>
      </c>
      <c r="G119">
        <f t="shared" si="65"/>
        <v>0.03342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0.02684</v>
      </c>
      <c r="S119">
        <f t="shared" si="69"/>
        <v>0.03353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0.02718</v>
      </c>
      <c r="G120">
        <f t="shared" si="65"/>
        <v>0.0296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0.02727</v>
      </c>
      <c r="S120">
        <f t="shared" si="69"/>
        <v>0.0297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0.03382975</v>
      </c>
      <c r="H125">
        <f t="shared" ref="H125:H127" si="74">AE11+AA11+W11</f>
        <v>3.088224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0.02879025</v>
      </c>
      <c r="M125">
        <f>AE25+AA25+W25</f>
        <v>19.587881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0.033959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0.028881</v>
      </c>
    </row>
    <row r="126" spans="2:25">
      <c r="B126" s="4"/>
      <c r="C126" s="13"/>
      <c r="D126" s="12"/>
      <c r="E126" t="s">
        <v>47</v>
      </c>
      <c r="F126">
        <f t="shared" si="72"/>
        <v>0.02668025</v>
      </c>
      <c r="G126">
        <f t="shared" si="73"/>
        <v>0.03331025</v>
      </c>
      <c r="H126">
        <f t="shared" si="74"/>
        <v>5.66234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0.026761</v>
      </c>
      <c r="S126">
        <f t="shared" si="79"/>
        <v>0.033421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0.02708975</v>
      </c>
      <c r="G127">
        <f t="shared" si="73"/>
        <v>0.0295</v>
      </c>
      <c r="H127">
        <f t="shared" si="74"/>
        <v>17.759765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0.027179</v>
      </c>
      <c r="S127">
        <f t="shared" si="79"/>
        <v>0.0296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0.034216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0.029064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0.034471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0.029249</v>
      </c>
    </row>
    <row r="132" spans="1:25">
      <c r="B132" s="4"/>
      <c r="C132" s="13"/>
      <c r="D132" s="12"/>
      <c r="E132" t="s">
        <v>47</v>
      </c>
      <c r="F132">
        <f t="shared" si="82"/>
        <v>0.026924</v>
      </c>
      <c r="G132">
        <f t="shared" si="83"/>
        <v>0.033644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0.027089</v>
      </c>
      <c r="S132">
        <f t="shared" si="87"/>
        <v>0.033869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0.027356</v>
      </c>
      <c r="G133">
        <f t="shared" si="83"/>
        <v>0.0298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0.027531</v>
      </c>
      <c r="S133">
        <f t="shared" si="87"/>
        <v>0.03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0.0338940875</v>
      </c>
      <c r="H138">
        <f t="shared" ref="H138:H140" si="92">AI11+AE11+AA11+W11</f>
        <v>4.129762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0.0288357125</v>
      </c>
      <c r="M138">
        <f>AI25+AE25+AA25+W25</f>
        <v>26.101584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0.0340857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0.0289727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0.0267206375</v>
      </c>
      <c r="G139">
        <f t="shared" si="91"/>
        <v>0.0333655625</v>
      </c>
      <c r="H139">
        <f t="shared" si="92"/>
        <v>7.420848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0.0268421</v>
      </c>
      <c r="S139">
        <f t="shared" si="97"/>
        <v>0.0335315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0.027134175</v>
      </c>
      <c r="G140">
        <f t="shared" si="91"/>
        <v>0.0295498625</v>
      </c>
      <c r="H140">
        <f t="shared" si="92"/>
        <v>22.425851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0.0272664</v>
      </c>
      <c r="S140">
        <f t="shared" si="97"/>
        <v>0.0296989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0.0344576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0.0292496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0.0348079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0.0295289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0.0270848</v>
      </c>
      <c r="G145">
        <f t="shared" si="101"/>
        <v>0.03386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0.0273227</v>
      </c>
      <c r="S145">
        <f t="shared" si="105"/>
        <v>0.0341765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0.0275232</v>
      </c>
      <c r="G146">
        <f t="shared" si="101"/>
        <v>0.0299912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0.0277668</v>
      </c>
      <c r="S146">
        <f t="shared" si="105"/>
        <v>0.0302703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0.033765</v>
      </c>
      <c r="H151">
        <f t="shared" ref="H151:H153" si="110">I32++E32</f>
        <v>2.092121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0.022535</v>
      </c>
      <c r="M151">
        <f>I46+E46</f>
        <v>13.136317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0.03383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0.02257</v>
      </c>
    </row>
    <row r="152" spans="1:25">
      <c r="C152" s="4"/>
      <c r="D152" s="12"/>
      <c r="E152" t="s">
        <v>47</v>
      </c>
      <c r="F152">
        <f t="shared" si="108"/>
        <v>0.014325</v>
      </c>
      <c r="G152">
        <f t="shared" si="109"/>
        <v>0.031855</v>
      </c>
      <c r="H152">
        <f t="shared" si="110"/>
        <v>3.525706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0.01435</v>
      </c>
      <c r="S152">
        <f t="shared" si="115"/>
        <v>0.03191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0.015525</v>
      </c>
      <c r="G153">
        <f t="shared" si="109"/>
        <v>0.025845</v>
      </c>
      <c r="H153">
        <f t="shared" si="110"/>
        <v>10.934788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0.01555</v>
      </c>
      <c r="S153">
        <f t="shared" si="115"/>
        <v>0.02589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0.03396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0.02264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0.03409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0.02271</v>
      </c>
    </row>
    <row r="158" spans="1:25">
      <c r="C158" s="4"/>
      <c r="D158" s="12"/>
      <c r="E158" t="s">
        <v>47</v>
      </c>
      <c r="F158">
        <f t="shared" si="118"/>
        <v>0.0144</v>
      </c>
      <c r="G158">
        <f t="shared" si="119"/>
        <v>0.03202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0.01445</v>
      </c>
      <c r="S158">
        <f t="shared" si="123"/>
        <v>0.03213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0.0156</v>
      </c>
      <c r="G159">
        <f t="shared" si="119"/>
        <v>0.02598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0.01565</v>
      </c>
      <c r="S159">
        <f t="shared" si="123"/>
        <v>0.02607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0.03382975</v>
      </c>
      <c r="H164">
        <f t="shared" ref="H164:H166" si="128">M32+I32+E32</f>
        <v>3.12026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0.02257025</v>
      </c>
      <c r="M164">
        <f>M46+I46+E46</f>
        <v>19.746882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0.033959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0.022641</v>
      </c>
    </row>
    <row r="165" spans="2:25">
      <c r="B165" s="4"/>
      <c r="C165" s="13"/>
      <c r="D165" s="12"/>
      <c r="E165" t="s">
        <v>47</v>
      </c>
      <c r="F165">
        <f t="shared" si="126"/>
        <v>0.01434975</v>
      </c>
      <c r="G165">
        <f t="shared" si="127"/>
        <v>0.03190975</v>
      </c>
      <c r="H165">
        <f t="shared" si="128"/>
        <v>5.15178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0.014399</v>
      </c>
      <c r="S165">
        <f t="shared" si="133"/>
        <v>0.032019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0.01555</v>
      </c>
      <c r="G166">
        <f t="shared" si="127"/>
        <v>0.02588975</v>
      </c>
      <c r="H166">
        <f t="shared" si="128"/>
        <v>16.536342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0.0156</v>
      </c>
      <c r="S166">
        <f t="shared" si="133"/>
        <v>0.025979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0.034216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0.022784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0.034471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0.022929</v>
      </c>
    </row>
    <row r="171" spans="2:25">
      <c r="B171" s="4"/>
      <c r="C171" s="13"/>
      <c r="D171" s="12"/>
      <c r="E171" t="s">
        <v>47</v>
      </c>
      <c r="F171">
        <f t="shared" si="136"/>
        <v>0.014496</v>
      </c>
      <c r="G171">
        <f t="shared" si="137"/>
        <v>0.032236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0.014591</v>
      </c>
      <c r="S171">
        <f t="shared" si="141"/>
        <v>0.032451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0.0157</v>
      </c>
      <c r="G172">
        <f t="shared" si="137"/>
        <v>0.026156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0.0158</v>
      </c>
      <c r="S172">
        <f t="shared" si="141"/>
        <v>0.026331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0.0338942625</v>
      </c>
      <c r="H177">
        <f t="shared" ref="H177:H179" si="146">Q32+M32+I32+E32</f>
        <v>4.144404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0.022605725</v>
      </c>
      <c r="M177">
        <f>Q46+M46+I46+E46</f>
        <v>26.391511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0.0340871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0.0227128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0.014374275</v>
      </c>
      <c r="G178">
        <f t="shared" si="145"/>
        <v>0.031964275</v>
      </c>
      <c r="H178">
        <f t="shared" si="146"/>
        <v>6.782431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0.0144472</v>
      </c>
      <c r="S178">
        <f t="shared" si="151"/>
        <v>0.0321272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0.015575</v>
      </c>
      <c r="G179">
        <f t="shared" si="145"/>
        <v>0.025934275</v>
      </c>
      <c r="H179">
        <f t="shared" si="146"/>
        <v>21.864824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0.01565</v>
      </c>
      <c r="S179">
        <f t="shared" si="151"/>
        <v>0.0260672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0.0344688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0.0229304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0.0348457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0.0231516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0.0145896</v>
      </c>
      <c r="G184">
        <f t="shared" si="155"/>
        <v>0.0324496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0.0147284</v>
      </c>
      <c r="S184">
        <f t="shared" si="159"/>
        <v>0.0327684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0.0158</v>
      </c>
      <c r="G185">
        <f t="shared" si="155"/>
        <v>0.0263296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0.01595</v>
      </c>
      <c r="S185">
        <f t="shared" si="159"/>
        <v>0.0265884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0.033765</v>
      </c>
      <c r="H190">
        <f t="shared" ref="H190:H192" si="164">AA32+W32</f>
        <v>2.086459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0.015025</v>
      </c>
      <c r="M190">
        <f>AA46+W46</f>
        <v>13.08768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0.03383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0.01505</v>
      </c>
    </row>
    <row r="191" spans="1:25">
      <c r="C191" s="4"/>
      <c r="D191" s="12"/>
      <c r="E191" t="s">
        <v>47</v>
      </c>
      <c r="F191">
        <f t="shared" si="162"/>
        <v>0.006615</v>
      </c>
      <c r="G191">
        <f t="shared" si="163"/>
        <v>0.028245</v>
      </c>
      <c r="H191">
        <f t="shared" si="164"/>
        <v>3.646645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0.00663</v>
      </c>
      <c r="S191">
        <f t="shared" si="169"/>
        <v>0.02829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0.008215</v>
      </c>
      <c r="G192">
        <f t="shared" si="163"/>
        <v>0.020835</v>
      </c>
      <c r="H192">
        <f t="shared" si="164"/>
        <v>9.976186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0.00823</v>
      </c>
      <c r="S192">
        <f t="shared" si="169"/>
        <v>0.02087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0.03396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0.0151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0.03409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0.01515</v>
      </c>
    </row>
    <row r="197" spans="2:25">
      <c r="C197" s="4"/>
      <c r="D197" s="12"/>
      <c r="E197" t="s">
        <v>47</v>
      </c>
      <c r="F197">
        <f t="shared" si="172"/>
        <v>0.00666</v>
      </c>
      <c r="G197">
        <f t="shared" si="173"/>
        <v>0.02838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0.00669</v>
      </c>
      <c r="S197">
        <f t="shared" si="177"/>
        <v>0.02847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0.00826</v>
      </c>
      <c r="G198">
        <f t="shared" si="173"/>
        <v>0.02094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0.00829</v>
      </c>
      <c r="S198">
        <f t="shared" si="177"/>
        <v>0.02101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0.03382975</v>
      </c>
      <c r="H203">
        <f t="shared" ref="H203:H205" si="182">AE32+AA32+W32</f>
        <v>3.142444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0.01505025</v>
      </c>
      <c r="M203">
        <f>AE46+AA46+W46</f>
        <v>19.70592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0.033959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0.015101</v>
      </c>
    </row>
    <row r="204" spans="2:25">
      <c r="B204" s="4"/>
      <c r="C204" s="13"/>
      <c r="D204" s="12"/>
      <c r="E204" t="s">
        <v>47</v>
      </c>
      <c r="F204">
        <f t="shared" si="180"/>
        <v>0.00662975</v>
      </c>
      <c r="G204">
        <f t="shared" si="181"/>
        <v>0.02829</v>
      </c>
      <c r="H204">
        <f t="shared" si="182"/>
        <v>5.488297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0.006659</v>
      </c>
      <c r="S204">
        <f t="shared" si="186"/>
        <v>0.02838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0.00823</v>
      </c>
      <c r="G205">
        <f t="shared" si="181"/>
        <v>0.02087</v>
      </c>
      <c r="H205">
        <f t="shared" si="182"/>
        <v>15.013642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0.00826</v>
      </c>
      <c r="S205">
        <f t="shared" si="186"/>
        <v>0.02094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0.034216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0.015204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0.034471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0.015309</v>
      </c>
    </row>
    <row r="210" spans="1:25">
      <c r="B210" s="4"/>
      <c r="C210" s="13"/>
      <c r="D210" s="12"/>
      <c r="E210" t="s">
        <v>47</v>
      </c>
      <c r="F210">
        <f t="shared" si="189"/>
        <v>0.006716</v>
      </c>
      <c r="G210">
        <f t="shared" si="190"/>
        <v>0.02856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0.006771</v>
      </c>
      <c r="S210">
        <f t="shared" si="194"/>
        <v>0.02874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0.00832</v>
      </c>
      <c r="G211">
        <f t="shared" si="190"/>
        <v>0.02108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0.00838</v>
      </c>
      <c r="S211">
        <f t="shared" si="194"/>
        <v>0.02122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0.0338942625</v>
      </c>
      <c r="H216">
        <f t="shared" ref="H216:H218" si="199">AI32+AE32+AA32+W32</f>
        <v>4.180129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0.0150757125</v>
      </c>
      <c r="M216">
        <f>AI46+AE46+AA46+W46</f>
        <v>26.320618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0.0340871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0.0151527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0.0066442625</v>
      </c>
      <c r="G217">
        <f t="shared" si="198"/>
        <v>0.028335</v>
      </c>
      <c r="H217">
        <f t="shared" si="199"/>
        <v>7.297807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0.0066871</v>
      </c>
      <c r="S217">
        <f t="shared" si="204"/>
        <v>0.02847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0.0082449875</v>
      </c>
      <c r="G218">
        <f t="shared" si="198"/>
        <v>0.020905</v>
      </c>
      <c r="H218">
        <f t="shared" si="199"/>
        <v>20.061274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0.0082899</v>
      </c>
      <c r="S218">
        <f t="shared" si="204"/>
        <v>0.02101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0.0344688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0.0153096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0.0348457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0.0154689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0.0067688</v>
      </c>
      <c r="G223">
        <f t="shared" si="208"/>
        <v>0.02874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0.0068457</v>
      </c>
      <c r="S223">
        <f t="shared" si="212"/>
        <v>0.02901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0.0083792</v>
      </c>
      <c r="G224">
        <f t="shared" si="208"/>
        <v>0.02122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0.0084673</v>
      </c>
      <c r="S224">
        <f t="shared" si="212"/>
        <v>0.02143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0.033765</v>
      </c>
      <c r="H229">
        <f t="shared" ref="H229:H231" si="217">I52+E52</f>
        <v>2.07885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0.00646</v>
      </c>
      <c r="M229">
        <f>I66+E66</f>
        <v>13.045585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0.03383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0.00612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0.018725</v>
      </c>
      <c r="H230">
        <f t="shared" si="217"/>
        <v>3.452913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0.01875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0.012525</v>
      </c>
      <c r="H231">
        <f t="shared" si="217"/>
        <v>8.732667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0.01255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0.03396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0.00544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0.03409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0.00476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0.0188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0.01885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0.0126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0.01265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0.03382975</v>
      </c>
      <c r="H242">
        <f t="shared" ref="H242:H244" si="235">M52+I52+E52</f>
        <v>3.10801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0.0061555</v>
      </c>
      <c r="M242">
        <f>M66+I66+E66</f>
        <v>19.558566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0.033959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0.005582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0.01874975</v>
      </c>
      <c r="H243">
        <f t="shared" si="235"/>
        <v>5.187013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0.018799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0.01255</v>
      </c>
      <c r="H244">
        <f t="shared" si="235"/>
        <v>13.050388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0.0126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0.034216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0.004648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0.034471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0.003998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0.018896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0.018991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0.0127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0.0128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0.0338942625</v>
      </c>
      <c r="H255">
        <f t="shared" ref="H255:H257" si="253">Q52+M52+I52+E52</f>
        <v>4.151099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0.0058838375</v>
      </c>
      <c r="M255">
        <f>Q66+M66+I66+E66</f>
        <v>26.213232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0.0340871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0.0051647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0.0187743</v>
      </c>
      <c r="H256">
        <f t="shared" si="253"/>
        <v>6.900312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0.0188474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0.012575</v>
      </c>
      <c r="H257">
        <f t="shared" si="253"/>
        <v>17.328863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0.01265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0.0344688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0.0042536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0.0348457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0.0039389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0.0189912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0.0191338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0.0128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0.01295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145" zoomScaleNormal="14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75</v>
      </c>
      <c r="C9" s="3"/>
      <c r="D9" s="3"/>
      <c r="E9" s="3"/>
      <c r="F9" s="3" t="s">
        <v>76</v>
      </c>
      <c r="G9" s="3"/>
      <c r="H9" s="3"/>
      <c r="I9" s="3"/>
      <c r="J9" s="3" t="s">
        <v>77</v>
      </c>
      <c r="K9" s="3"/>
      <c r="L9" s="3"/>
      <c r="M9" s="3"/>
      <c r="N9" s="3" t="s">
        <v>78</v>
      </c>
      <c r="O9" s="3"/>
      <c r="P9" s="3"/>
      <c r="Q9" s="3"/>
      <c r="S9" s="4" t="s">
        <v>23</v>
      </c>
      <c r="T9" s="3" t="s">
        <v>75</v>
      </c>
      <c r="U9" s="3"/>
      <c r="V9" s="3"/>
      <c r="W9" s="3"/>
      <c r="X9" s="3" t="s">
        <v>76</v>
      </c>
      <c r="Y9" s="3"/>
      <c r="Z9" s="3"/>
      <c r="AA9" s="3"/>
      <c r="AB9" s="3" t="s">
        <v>77</v>
      </c>
      <c r="AC9" s="3"/>
      <c r="AD9" s="3"/>
      <c r="AE9" s="3"/>
      <c r="AF9" s="3" t="s">
        <v>78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0.0324</v>
      </c>
      <c r="E11">
        <v>1.044657</v>
      </c>
      <c r="F11" t="s">
        <v>31</v>
      </c>
      <c r="G11">
        <v>0.0026</v>
      </c>
      <c r="H11">
        <v>0.0336</v>
      </c>
      <c r="I11">
        <v>1.023888</v>
      </c>
      <c r="J11" t="s">
        <v>31</v>
      </c>
      <c r="K11">
        <v>0.0026</v>
      </c>
      <c r="L11">
        <v>0.0348</v>
      </c>
      <c r="M11">
        <v>1.025352</v>
      </c>
      <c r="N11" t="s">
        <v>31</v>
      </c>
      <c r="O11">
        <v>0.0026</v>
      </c>
      <c r="P11">
        <v>0.036</v>
      </c>
      <c r="Q11">
        <v>1.039535</v>
      </c>
      <c r="S11" s="4"/>
      <c r="T11" t="s">
        <v>31</v>
      </c>
      <c r="U11">
        <v>0.0013</v>
      </c>
      <c r="V11">
        <v>0.0324</v>
      </c>
      <c r="W11">
        <v>1.029269</v>
      </c>
      <c r="X11" t="s">
        <v>31</v>
      </c>
      <c r="Y11">
        <v>0.0026</v>
      </c>
      <c r="Z11">
        <v>0.0336</v>
      </c>
      <c r="AA11">
        <v>1.020159</v>
      </c>
      <c r="AB11" t="s">
        <v>31</v>
      </c>
      <c r="AC11">
        <v>0.0026</v>
      </c>
      <c r="AD11">
        <v>0.0348</v>
      </c>
      <c r="AE11">
        <v>1.024249</v>
      </c>
      <c r="AF11" t="s">
        <v>31</v>
      </c>
      <c r="AG11">
        <v>0.0026</v>
      </c>
      <c r="AH11">
        <v>0.036</v>
      </c>
      <c r="AI11">
        <v>1.041538</v>
      </c>
    </row>
    <row r="12" spans="1:35">
      <c r="A12" s="4"/>
      <c r="B12" t="s">
        <v>32</v>
      </c>
      <c r="C12">
        <v>0.031</v>
      </c>
      <c r="D12">
        <v>0.0323</v>
      </c>
      <c r="E12">
        <v>1.765232</v>
      </c>
      <c r="F12" t="s">
        <v>32</v>
      </c>
      <c r="G12">
        <v>0.0322</v>
      </c>
      <c r="H12">
        <v>0.0335</v>
      </c>
      <c r="I12">
        <v>1.771754</v>
      </c>
      <c r="J12" t="s">
        <v>32</v>
      </c>
      <c r="K12">
        <v>0.0333</v>
      </c>
      <c r="L12">
        <v>0.0347</v>
      </c>
      <c r="M12">
        <v>1.76806</v>
      </c>
      <c r="N12" t="s">
        <v>32</v>
      </c>
      <c r="O12">
        <v>0.0344</v>
      </c>
      <c r="P12">
        <v>0.0359</v>
      </c>
      <c r="Q12">
        <v>1.763261</v>
      </c>
      <c r="S12" s="4"/>
      <c r="T12" t="s">
        <v>32</v>
      </c>
      <c r="U12">
        <v>0.0258</v>
      </c>
      <c r="V12">
        <v>0.0318</v>
      </c>
      <c r="W12">
        <v>1.751919</v>
      </c>
      <c r="X12" t="s">
        <v>32</v>
      </c>
      <c r="Y12">
        <v>0.0267</v>
      </c>
      <c r="Z12">
        <v>0.033</v>
      </c>
      <c r="AA12">
        <v>1.747561</v>
      </c>
      <c r="AB12" t="s">
        <v>32</v>
      </c>
      <c r="AC12">
        <v>0.0275</v>
      </c>
      <c r="AD12">
        <v>0.0342</v>
      </c>
      <c r="AE12">
        <v>1.760805</v>
      </c>
      <c r="AF12" t="s">
        <v>32</v>
      </c>
      <c r="AG12">
        <v>0.0284</v>
      </c>
      <c r="AH12">
        <v>0.0353</v>
      </c>
      <c r="AI12">
        <v>1.758508</v>
      </c>
    </row>
    <row r="13" spans="1:35">
      <c r="A13" s="4"/>
      <c r="B13" t="s">
        <v>33</v>
      </c>
      <c r="C13">
        <v>0.0311</v>
      </c>
      <c r="D13">
        <v>0.0311</v>
      </c>
      <c r="E13">
        <v>4.783764</v>
      </c>
      <c r="F13" t="s">
        <v>33</v>
      </c>
      <c r="G13">
        <v>0.0322</v>
      </c>
      <c r="H13">
        <v>0.0322</v>
      </c>
      <c r="I13">
        <v>4.659103</v>
      </c>
      <c r="J13" t="s">
        <v>33</v>
      </c>
      <c r="K13">
        <v>0.0333</v>
      </c>
      <c r="L13">
        <v>0.0334</v>
      </c>
      <c r="M13">
        <v>4.756957</v>
      </c>
      <c r="N13" t="s">
        <v>33</v>
      </c>
      <c r="O13">
        <v>0.0344</v>
      </c>
      <c r="P13">
        <v>0.0345</v>
      </c>
      <c r="Q13">
        <v>4.747693</v>
      </c>
      <c r="S13" s="4"/>
      <c r="T13" t="s">
        <v>33</v>
      </c>
      <c r="U13">
        <v>0.0262</v>
      </c>
      <c r="V13">
        <v>0.0283</v>
      </c>
      <c r="W13">
        <v>4.852433</v>
      </c>
      <c r="X13" t="s">
        <v>33</v>
      </c>
      <c r="Y13">
        <v>0.0271</v>
      </c>
      <c r="Z13">
        <v>0.0293</v>
      </c>
      <c r="AA13">
        <v>4.593449</v>
      </c>
      <c r="AB13" t="s">
        <v>33</v>
      </c>
      <c r="AC13">
        <v>0.0279</v>
      </c>
      <c r="AD13">
        <v>0.0303</v>
      </c>
      <c r="AE13">
        <v>4.734132</v>
      </c>
      <c r="AF13" t="s">
        <v>33</v>
      </c>
      <c r="AG13">
        <v>0.0288</v>
      </c>
      <c r="AH13">
        <v>0.0313</v>
      </c>
      <c r="AI13">
        <v>4.666086</v>
      </c>
    </row>
    <row r="16" spans="1:35">
      <c r="A16" s="5" t="s">
        <v>35</v>
      </c>
      <c r="B16" s="3" t="s">
        <v>75</v>
      </c>
      <c r="C16" s="3"/>
      <c r="D16" s="3"/>
      <c r="E16" s="3"/>
      <c r="F16" s="3" t="s">
        <v>76</v>
      </c>
      <c r="G16" s="3"/>
      <c r="H16" s="3"/>
      <c r="I16" s="3"/>
      <c r="J16" s="3" t="s">
        <v>77</v>
      </c>
      <c r="K16" s="3"/>
      <c r="L16" s="3"/>
      <c r="M16" s="3"/>
      <c r="N16" s="3" t="s">
        <v>78</v>
      </c>
      <c r="O16" s="3"/>
      <c r="P16" s="3"/>
      <c r="Q16" s="3"/>
      <c r="S16" s="5" t="s">
        <v>35</v>
      </c>
      <c r="T16" s="3" t="s">
        <v>75</v>
      </c>
      <c r="U16" s="3"/>
      <c r="V16" s="3"/>
      <c r="W16" s="3"/>
      <c r="X16" s="3" t="s">
        <v>76</v>
      </c>
      <c r="Y16" s="3"/>
      <c r="Z16" s="3"/>
      <c r="AA16" s="3"/>
      <c r="AB16" s="3" t="s">
        <v>77</v>
      </c>
      <c r="AC16" s="3"/>
      <c r="AD16" s="3"/>
      <c r="AE16" s="3"/>
      <c r="AF16" s="3" t="s">
        <v>78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75</v>
      </c>
      <c r="C23" s="3"/>
      <c r="D23" s="3"/>
      <c r="E23" s="3"/>
      <c r="F23" s="3" t="s">
        <v>76</v>
      </c>
      <c r="G23" s="3"/>
      <c r="H23" s="3"/>
      <c r="I23" s="3"/>
      <c r="J23" s="3" t="s">
        <v>77</v>
      </c>
      <c r="K23" s="3"/>
      <c r="L23" s="3"/>
      <c r="M23" s="3"/>
      <c r="N23" s="3" t="s">
        <v>78</v>
      </c>
      <c r="O23" s="3"/>
      <c r="P23" s="3"/>
      <c r="Q23" s="3"/>
      <c r="S23" s="6" t="s">
        <v>36</v>
      </c>
      <c r="T23" s="3" t="s">
        <v>75</v>
      </c>
      <c r="U23" s="3"/>
      <c r="V23" s="3"/>
      <c r="W23" s="3"/>
      <c r="X23" s="3" t="s">
        <v>76</v>
      </c>
      <c r="Y23" s="3"/>
      <c r="Z23" s="3"/>
      <c r="AA23" s="3"/>
      <c r="AB23" s="3" t="s">
        <v>77</v>
      </c>
      <c r="AC23" s="3"/>
      <c r="AD23" s="3"/>
      <c r="AE23" s="3"/>
      <c r="AF23" s="3" t="s">
        <v>78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0.0311</v>
      </c>
      <c r="C25" s="7"/>
      <c r="D25" s="7"/>
      <c r="E25">
        <v>6.127625</v>
      </c>
      <c r="F25">
        <v>0.0322</v>
      </c>
      <c r="G25" s="7"/>
      <c r="H25" s="7"/>
      <c r="I25">
        <v>6.262154</v>
      </c>
      <c r="J25">
        <v>0.0333</v>
      </c>
      <c r="K25" s="7"/>
      <c r="L25" s="7"/>
      <c r="M25" s="16">
        <v>6.130717</v>
      </c>
      <c r="N25" s="7">
        <v>0.0345</v>
      </c>
      <c r="O25" s="7"/>
      <c r="P25" s="7"/>
      <c r="Q25">
        <v>6.071283</v>
      </c>
      <c r="S25" s="6"/>
      <c r="T25" s="7">
        <v>0.0276</v>
      </c>
      <c r="U25" s="7"/>
      <c r="V25" s="7"/>
      <c r="W25">
        <v>6.112823</v>
      </c>
      <c r="X25" s="7">
        <v>0.0286</v>
      </c>
      <c r="Y25" s="7"/>
      <c r="Z25" s="7"/>
      <c r="AA25">
        <v>6.121899</v>
      </c>
      <c r="AB25" s="7">
        <v>0.0296</v>
      </c>
      <c r="AC25" s="7"/>
      <c r="AD25" s="7"/>
      <c r="AE25">
        <v>6.156668</v>
      </c>
      <c r="AF25" s="7">
        <v>0.0306</v>
      </c>
      <c r="AG25" s="7"/>
      <c r="AH25" s="7"/>
      <c r="AI25">
        <v>6.301105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75</v>
      </c>
      <c r="C30" s="3"/>
      <c r="D30" s="3"/>
      <c r="E30" s="3"/>
      <c r="F30" s="3" t="s">
        <v>76</v>
      </c>
      <c r="G30" s="3"/>
      <c r="H30" s="3"/>
      <c r="I30" s="3"/>
      <c r="J30" s="3" t="s">
        <v>77</v>
      </c>
      <c r="K30" s="3"/>
      <c r="L30" s="3"/>
      <c r="M30" s="3"/>
      <c r="N30" s="3" t="s">
        <v>78</v>
      </c>
      <c r="O30" s="3"/>
      <c r="P30" s="3"/>
      <c r="Q30" s="3"/>
      <c r="S30" s="4" t="s">
        <v>23</v>
      </c>
      <c r="T30" s="3" t="s">
        <v>75</v>
      </c>
      <c r="U30" s="3"/>
      <c r="V30" s="3"/>
      <c r="W30" s="3"/>
      <c r="X30" s="3" t="s">
        <v>76</v>
      </c>
      <c r="Y30" s="3"/>
      <c r="Z30" s="3"/>
      <c r="AA30" s="3"/>
      <c r="AB30" s="3" t="s">
        <v>77</v>
      </c>
      <c r="AC30" s="3"/>
      <c r="AD30" s="3"/>
      <c r="AE30" s="3"/>
      <c r="AF30" s="3" t="s">
        <v>78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0.0324</v>
      </c>
      <c r="E32">
        <v>1.059353</v>
      </c>
      <c r="F32" t="s">
        <v>31</v>
      </c>
      <c r="G32">
        <v>0.0026</v>
      </c>
      <c r="H32">
        <v>0.0336</v>
      </c>
      <c r="I32">
        <v>1.03216</v>
      </c>
      <c r="J32" t="s">
        <v>31</v>
      </c>
      <c r="K32">
        <v>0.0026</v>
      </c>
      <c r="L32">
        <v>0.0348</v>
      </c>
      <c r="M32">
        <v>1.038262</v>
      </c>
      <c r="N32" t="s">
        <v>31</v>
      </c>
      <c r="O32">
        <v>0.0026</v>
      </c>
      <c r="P32">
        <v>0.036</v>
      </c>
      <c r="Q32">
        <v>1.025927</v>
      </c>
      <c r="S32" s="4"/>
      <c r="T32" t="s">
        <v>31</v>
      </c>
      <c r="U32">
        <v>0.0013</v>
      </c>
      <c r="V32">
        <v>0.0324</v>
      </c>
      <c r="W32">
        <v>1.04423</v>
      </c>
      <c r="X32" t="s">
        <v>31</v>
      </c>
      <c r="Y32">
        <v>0.0026</v>
      </c>
      <c r="Z32">
        <v>0.0336</v>
      </c>
      <c r="AA32">
        <v>1.041045</v>
      </c>
      <c r="AB32" t="s">
        <v>31</v>
      </c>
      <c r="AC32">
        <v>0.0026</v>
      </c>
      <c r="AD32">
        <v>0.0348</v>
      </c>
      <c r="AE32">
        <v>1.028323</v>
      </c>
      <c r="AF32" t="s">
        <v>31</v>
      </c>
      <c r="AG32">
        <v>0.0026</v>
      </c>
      <c r="AH32">
        <v>0.036</v>
      </c>
      <c r="AI32">
        <v>1.184937</v>
      </c>
    </row>
    <row r="33" spans="1:35">
      <c r="A33" s="4"/>
      <c r="B33" t="s">
        <v>32</v>
      </c>
      <c r="C33">
        <v>0.0141</v>
      </c>
      <c r="D33">
        <v>0.0305</v>
      </c>
      <c r="E33">
        <v>1.727331</v>
      </c>
      <c r="F33" t="s">
        <v>32</v>
      </c>
      <c r="G33">
        <v>0.0146</v>
      </c>
      <c r="H33">
        <v>0.0316</v>
      </c>
      <c r="I33">
        <v>1.735</v>
      </c>
      <c r="J33" t="s">
        <v>32</v>
      </c>
      <c r="K33">
        <v>0.015</v>
      </c>
      <c r="L33">
        <v>0.0326</v>
      </c>
      <c r="M33">
        <v>1.52198</v>
      </c>
      <c r="N33" t="s">
        <v>32</v>
      </c>
      <c r="O33">
        <v>0.0155</v>
      </c>
      <c r="P33">
        <v>0.0338</v>
      </c>
      <c r="Q33">
        <v>1.746627</v>
      </c>
      <c r="S33" s="4"/>
      <c r="T33" t="s">
        <v>32</v>
      </c>
      <c r="U33">
        <v>0.0066</v>
      </c>
      <c r="V33">
        <v>0.0271</v>
      </c>
      <c r="W33">
        <v>1.682697</v>
      </c>
      <c r="X33" t="s">
        <v>32</v>
      </c>
      <c r="Y33">
        <v>0.0068</v>
      </c>
      <c r="Z33">
        <v>0.028</v>
      </c>
      <c r="AA33">
        <v>1.449596</v>
      </c>
      <c r="AB33" t="s">
        <v>32</v>
      </c>
      <c r="AC33">
        <v>0.0071</v>
      </c>
      <c r="AD33">
        <v>0.0288</v>
      </c>
      <c r="AE33">
        <v>1.673074</v>
      </c>
      <c r="AF33" t="s">
        <v>32</v>
      </c>
      <c r="AG33">
        <v>0.0073</v>
      </c>
      <c r="AH33">
        <v>0.0298</v>
      </c>
      <c r="AI33">
        <v>1.673956</v>
      </c>
    </row>
    <row r="34" spans="1:35">
      <c r="A34" s="4"/>
      <c r="B34" t="s">
        <v>33</v>
      </c>
      <c r="C34">
        <v>0.0152</v>
      </c>
      <c r="D34">
        <v>0.0249</v>
      </c>
      <c r="E34">
        <v>4.455316</v>
      </c>
      <c r="F34" t="s">
        <v>33</v>
      </c>
      <c r="G34">
        <v>0.0157</v>
      </c>
      <c r="H34">
        <v>0.0258</v>
      </c>
      <c r="I34">
        <v>4.416571</v>
      </c>
      <c r="J34" t="s">
        <v>33</v>
      </c>
      <c r="K34" s="16">
        <v>0.0162</v>
      </c>
      <c r="L34" s="18">
        <v>0.0266</v>
      </c>
      <c r="M34">
        <v>4.400418</v>
      </c>
      <c r="N34" t="s">
        <v>33</v>
      </c>
      <c r="O34">
        <v>0.0167</v>
      </c>
      <c r="P34">
        <v>0.0275</v>
      </c>
      <c r="Q34">
        <v>4.506723</v>
      </c>
      <c r="S34" s="4"/>
      <c r="T34" t="s">
        <v>33</v>
      </c>
      <c r="U34">
        <v>0.0082</v>
      </c>
      <c r="V34">
        <v>0.02</v>
      </c>
      <c r="W34">
        <v>4.093566</v>
      </c>
      <c r="X34" t="s">
        <v>33</v>
      </c>
      <c r="Y34">
        <v>0.0085</v>
      </c>
      <c r="Z34">
        <v>0.0208</v>
      </c>
      <c r="AA34">
        <v>4.015152</v>
      </c>
      <c r="AB34" t="s">
        <v>33</v>
      </c>
      <c r="AC34">
        <v>0.0088</v>
      </c>
      <c r="AD34">
        <v>0.0215</v>
      </c>
      <c r="AE34">
        <v>3.987049</v>
      </c>
      <c r="AF34" t="s">
        <v>33</v>
      </c>
      <c r="AG34">
        <v>0.009</v>
      </c>
      <c r="AH34" s="1">
        <v>0.0222</v>
      </c>
      <c r="AI34">
        <v>3.961964</v>
      </c>
    </row>
    <row r="37" spans="1:35">
      <c r="A37" s="5" t="s">
        <v>35</v>
      </c>
      <c r="B37" s="3" t="s">
        <v>75</v>
      </c>
      <c r="C37" s="3"/>
      <c r="D37" s="3"/>
      <c r="E37" s="3"/>
      <c r="F37" s="3" t="s">
        <v>76</v>
      </c>
      <c r="G37" s="3"/>
      <c r="H37" s="3"/>
      <c r="I37" s="3"/>
      <c r="J37" s="3" t="s">
        <v>77</v>
      </c>
      <c r="K37" s="3"/>
      <c r="L37" s="3"/>
      <c r="M37" s="3"/>
      <c r="N37" s="3" t="s">
        <v>78</v>
      </c>
      <c r="O37" s="3"/>
      <c r="P37" s="3"/>
      <c r="Q37" s="3"/>
      <c r="S37" s="5" t="s">
        <v>35</v>
      </c>
      <c r="T37" s="3" t="s">
        <v>75</v>
      </c>
      <c r="U37" s="3"/>
      <c r="V37" s="3"/>
      <c r="W37" s="3"/>
      <c r="X37" s="3" t="s">
        <v>76</v>
      </c>
      <c r="Y37" s="3"/>
      <c r="Z37" s="3"/>
      <c r="AA37" s="3"/>
      <c r="AB37" s="3" t="s">
        <v>77</v>
      </c>
      <c r="AC37" s="3"/>
      <c r="AD37" s="3"/>
      <c r="AE37" s="3"/>
      <c r="AF37" s="3" t="s">
        <v>78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75</v>
      </c>
      <c r="C44" s="3"/>
      <c r="D44" s="3"/>
      <c r="E44" s="3"/>
      <c r="F44" s="3" t="s">
        <v>76</v>
      </c>
      <c r="G44" s="3"/>
      <c r="H44" s="3"/>
      <c r="I44" s="3"/>
      <c r="J44" s="3" t="s">
        <v>77</v>
      </c>
      <c r="K44" s="3"/>
      <c r="L44" s="3"/>
      <c r="M44" s="3"/>
      <c r="N44" s="3" t="s">
        <v>78</v>
      </c>
      <c r="O44" s="3"/>
      <c r="P44" s="3"/>
      <c r="Q44" s="3"/>
      <c r="S44" s="6" t="s">
        <v>36</v>
      </c>
      <c r="T44" s="3" t="s">
        <v>75</v>
      </c>
      <c r="U44" s="3"/>
      <c r="V44" s="3"/>
      <c r="W44" s="3"/>
      <c r="X44" s="3" t="s">
        <v>76</v>
      </c>
      <c r="Y44" s="3"/>
      <c r="Z44" s="3"/>
      <c r="AA44" s="3"/>
      <c r="AB44" s="3" t="s">
        <v>77</v>
      </c>
      <c r="AC44" s="3"/>
      <c r="AD44" s="3"/>
      <c r="AE44" s="3"/>
      <c r="AF44" s="3" t="s">
        <v>78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0.0218</v>
      </c>
      <c r="C46" s="7"/>
      <c r="D46" s="7"/>
      <c r="E46">
        <v>6.168704</v>
      </c>
      <c r="F46" s="7">
        <v>0.0227</v>
      </c>
      <c r="G46" s="7"/>
      <c r="H46" s="7"/>
      <c r="I46">
        <v>6.173142</v>
      </c>
      <c r="J46" s="7">
        <v>0.0233</v>
      </c>
      <c r="K46" s="7"/>
      <c r="L46" s="7"/>
      <c r="M46">
        <v>6.137953</v>
      </c>
      <c r="N46" s="7">
        <v>0.0241</v>
      </c>
      <c r="O46" s="7"/>
      <c r="P46" s="7"/>
      <c r="Q46">
        <v>6.070806</v>
      </c>
      <c r="S46" s="6"/>
      <c r="T46" s="7">
        <v>0.0147</v>
      </c>
      <c r="U46" s="7"/>
      <c r="V46" s="7"/>
      <c r="W46">
        <v>6.104824</v>
      </c>
      <c r="X46" s="7">
        <v>0.0151</v>
      </c>
      <c r="Y46" s="7"/>
      <c r="Z46" s="7"/>
      <c r="AA46">
        <v>6.205676</v>
      </c>
      <c r="AB46" s="7">
        <v>0.0157</v>
      </c>
      <c r="AC46" s="7"/>
      <c r="AD46" s="7"/>
      <c r="AE46">
        <v>6.093384</v>
      </c>
      <c r="AF46" s="7">
        <v>0.0162</v>
      </c>
      <c r="AG46" s="7"/>
      <c r="AH46" s="7"/>
      <c r="AI46">
        <v>6.099397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75</v>
      </c>
      <c r="C50" s="3"/>
      <c r="D50" s="3"/>
      <c r="E50" s="3"/>
      <c r="F50" s="3" t="s">
        <v>76</v>
      </c>
      <c r="G50" s="3"/>
      <c r="H50" s="3"/>
      <c r="I50" s="3"/>
      <c r="J50" s="3" t="s">
        <v>77</v>
      </c>
      <c r="K50" s="3"/>
      <c r="L50" s="3"/>
      <c r="M50" s="3"/>
      <c r="N50" s="3" t="s">
        <v>78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0.0324</v>
      </c>
      <c r="E52">
        <v>1.043107</v>
      </c>
      <c r="F52" t="s">
        <v>31</v>
      </c>
      <c r="G52">
        <v>0.0026</v>
      </c>
      <c r="H52">
        <v>0.0336</v>
      </c>
      <c r="I52">
        <v>1.016679</v>
      </c>
      <c r="J52" t="s">
        <v>31</v>
      </c>
      <c r="K52">
        <v>0.0026</v>
      </c>
      <c r="L52">
        <v>0.0348</v>
      </c>
      <c r="M52">
        <v>1.028889</v>
      </c>
      <c r="N52" t="s">
        <v>31</v>
      </c>
      <c r="O52">
        <v>0.0026</v>
      </c>
      <c r="P52">
        <v>0.036</v>
      </c>
      <c r="Q52">
        <v>1.021268</v>
      </c>
    </row>
    <row r="53" spans="1:17">
      <c r="A53" s="4"/>
      <c r="B53" t="s">
        <v>32</v>
      </c>
      <c r="C53">
        <v>0.0028</v>
      </c>
      <c r="D53">
        <v>0.018</v>
      </c>
      <c r="E53">
        <v>1.519944</v>
      </c>
      <c r="F53" t="s">
        <v>32</v>
      </c>
      <c r="G53">
        <v>0.0029</v>
      </c>
      <c r="H53">
        <v>0.0185</v>
      </c>
      <c r="I53">
        <v>1.534202</v>
      </c>
      <c r="J53" t="s">
        <v>32</v>
      </c>
      <c r="K53">
        <v>0.003</v>
      </c>
      <c r="L53">
        <v>0.0189</v>
      </c>
      <c r="M53">
        <v>1.39774</v>
      </c>
      <c r="N53" t="s">
        <v>32</v>
      </c>
      <c r="O53">
        <v>0.0031</v>
      </c>
      <c r="P53">
        <v>0.0196</v>
      </c>
      <c r="Q53">
        <v>1.608822</v>
      </c>
    </row>
    <row r="54" spans="1:17">
      <c r="A54" s="4"/>
      <c r="B54" t="s">
        <v>33</v>
      </c>
      <c r="C54">
        <v>0.0037</v>
      </c>
      <c r="D54">
        <v>0.0121</v>
      </c>
      <c r="E54">
        <v>3.48562</v>
      </c>
      <c r="F54" t="s">
        <v>33</v>
      </c>
      <c r="G54">
        <v>0.0039</v>
      </c>
      <c r="H54">
        <v>0.0126</v>
      </c>
      <c r="I54">
        <v>3.528635</v>
      </c>
      <c r="J54" t="s">
        <v>33</v>
      </c>
      <c r="K54">
        <v>0.004</v>
      </c>
      <c r="L54">
        <v>0.0131</v>
      </c>
      <c r="M54">
        <v>3.529877</v>
      </c>
      <c r="N54" t="s">
        <v>33</v>
      </c>
      <c r="O54">
        <v>0.0042</v>
      </c>
      <c r="P54">
        <v>0.0136</v>
      </c>
      <c r="Q54">
        <v>3.402683</v>
      </c>
    </row>
    <row r="57" spans="1:17">
      <c r="A57" s="5" t="s">
        <v>35</v>
      </c>
      <c r="B57" s="3" t="s">
        <v>75</v>
      </c>
      <c r="C57" s="3"/>
      <c r="D57" s="3"/>
      <c r="E57" s="3"/>
      <c r="F57" s="3" t="s">
        <v>76</v>
      </c>
      <c r="G57" s="3"/>
      <c r="H57" s="3"/>
      <c r="I57" s="3"/>
      <c r="J57" s="3" t="s">
        <v>77</v>
      </c>
      <c r="K57" s="3"/>
      <c r="L57" s="3"/>
      <c r="M57" s="3"/>
      <c r="N57" s="3" t="s">
        <v>78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75</v>
      </c>
      <c r="C64" s="3"/>
      <c r="D64" s="3"/>
      <c r="E64" s="3"/>
      <c r="F64" s="3" t="s">
        <v>76</v>
      </c>
      <c r="G64" s="3"/>
      <c r="H64" s="3"/>
      <c r="I64" s="3"/>
      <c r="J64" s="3" t="s">
        <v>77</v>
      </c>
      <c r="K64" s="3"/>
      <c r="L64" s="3"/>
      <c r="M64" s="3"/>
      <c r="N64" s="3" t="s">
        <v>78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0.0066</v>
      </c>
      <c r="C66" s="7"/>
      <c r="D66" s="7"/>
      <c r="E66">
        <v>6.150777</v>
      </c>
      <c r="F66" s="7">
        <v>0.007</v>
      </c>
      <c r="G66" s="7"/>
      <c r="H66" s="7"/>
      <c r="I66">
        <v>6.205403</v>
      </c>
      <c r="J66" s="7">
        <v>0.0073</v>
      </c>
      <c r="K66" s="7"/>
      <c r="L66" s="7"/>
      <c r="M66">
        <v>6.116526</v>
      </c>
      <c r="N66" s="7">
        <v>0.0076</v>
      </c>
      <c r="O66" s="7"/>
      <c r="P66" s="7"/>
      <c r="Q66">
        <v>6.091432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0.03246</v>
      </c>
      <c r="H73">
        <f t="shared" ref="H73:H75" si="2">E11+I11</f>
        <v>2.068545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0.031155</v>
      </c>
      <c r="M73">
        <f>I25+E25</f>
        <v>12.389779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0.03252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0.03121</v>
      </c>
    </row>
    <row r="74" spans="1:27">
      <c r="C74" s="4"/>
      <c r="D74" s="12"/>
      <c r="E74" t="s">
        <v>47</v>
      </c>
      <c r="F74">
        <f t="shared" si="0"/>
        <v>0.03106</v>
      </c>
      <c r="G74">
        <f t="shared" si="1"/>
        <v>0.03236</v>
      </c>
      <c r="H74">
        <f t="shared" si="2"/>
        <v>3.536986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0.03112</v>
      </c>
      <c r="S74">
        <f t="shared" si="7"/>
        <v>0.03242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0.031155</v>
      </c>
      <c r="G75">
        <f t="shared" si="1"/>
        <v>0.031155</v>
      </c>
      <c r="H75">
        <f t="shared" si="2"/>
        <v>9.442867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0.03121</v>
      </c>
      <c r="S75">
        <f t="shared" si="7"/>
        <v>0.03121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0.03264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0.03132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0.03276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0.03143</v>
      </c>
    </row>
    <row r="80" spans="1:27">
      <c r="C80" s="4"/>
      <c r="D80" s="12"/>
      <c r="E80" t="s">
        <v>47</v>
      </c>
      <c r="F80">
        <f t="shared" si="10"/>
        <v>0.03124</v>
      </c>
      <c r="G80">
        <f t="shared" si="11"/>
        <v>0.03254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0.03136</v>
      </c>
      <c r="S80">
        <f t="shared" si="15"/>
        <v>0.03266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0.03132</v>
      </c>
      <c r="G81">
        <f t="shared" si="11"/>
        <v>0.03132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0.03143</v>
      </c>
      <c r="S81">
        <f t="shared" si="15"/>
        <v>0.03143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0.03252</v>
      </c>
      <c r="H86">
        <f t="shared" ref="H86:H88" si="20">M11+I11+E11</f>
        <v>3.093897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0.03121</v>
      </c>
      <c r="M86">
        <f>M25+I25+E25</f>
        <v>18.520496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0.03264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0.03132</v>
      </c>
    </row>
    <row r="87" spans="2:25">
      <c r="B87" s="4"/>
      <c r="C87" s="13"/>
      <c r="D87" s="12"/>
      <c r="E87" t="s">
        <v>47</v>
      </c>
      <c r="F87">
        <f t="shared" si="18"/>
        <v>0.03111975</v>
      </c>
      <c r="G87">
        <f t="shared" si="19"/>
        <v>0.03242</v>
      </c>
      <c r="H87">
        <f t="shared" si="20"/>
        <v>5.305046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0.031239</v>
      </c>
      <c r="S87">
        <f t="shared" si="25"/>
        <v>0.03254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0.03121</v>
      </c>
      <c r="G88">
        <f t="shared" si="19"/>
        <v>0.03121025</v>
      </c>
      <c r="H88">
        <f t="shared" si="20"/>
        <v>14.199824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0.03132</v>
      </c>
      <c r="S88">
        <f t="shared" si="25"/>
        <v>0.031321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0.03288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0.03154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0.03312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0.03176</v>
      </c>
    </row>
    <row r="93" spans="2:25">
      <c r="B93" s="4"/>
      <c r="C93" s="13"/>
      <c r="D93" s="12"/>
      <c r="E93" t="s">
        <v>47</v>
      </c>
      <c r="F93">
        <f t="shared" si="28"/>
        <v>0.031476</v>
      </c>
      <c r="G93">
        <f t="shared" si="29"/>
        <v>0.03278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0.031711</v>
      </c>
      <c r="S93">
        <f t="shared" si="33"/>
        <v>0.03302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0.03154</v>
      </c>
      <c r="G94">
        <f t="shared" si="29"/>
        <v>0.031544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0.03176</v>
      </c>
      <c r="S94">
        <f t="shared" si="33"/>
        <v>0.031769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0.03258</v>
      </c>
      <c r="H99">
        <f t="shared" ref="H99:H101" si="38">Q11+M11+I11+E11</f>
        <v>4.133432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0.0312650125</v>
      </c>
      <c r="M99">
        <f>Q25+M25+I25+E25</f>
        <v>24.591779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0.03276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0.0314301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0.0311792625</v>
      </c>
      <c r="G100">
        <f t="shared" si="37"/>
        <v>0.03248</v>
      </c>
      <c r="H100">
        <f t="shared" si="38"/>
        <v>7.068307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0.0313571</v>
      </c>
      <c r="S100">
        <f t="shared" si="43"/>
        <v>0.03266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0.031265</v>
      </c>
      <c r="G101">
        <f t="shared" si="37"/>
        <v>0.031265725</v>
      </c>
      <c r="H101">
        <f t="shared" si="38"/>
        <v>18.947517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0.03143</v>
      </c>
      <c r="S101">
        <f t="shared" si="43"/>
        <v>0.0314328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0.03312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0.0317608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0.03348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0.0320927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0.0317088</v>
      </c>
      <c r="G106">
        <f t="shared" si="47"/>
        <v>0.03302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0.0320557</v>
      </c>
      <c r="S106">
        <f t="shared" si="51"/>
        <v>0.03338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0.03176</v>
      </c>
      <c r="G107">
        <f t="shared" si="47"/>
        <v>0.0317704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0.03209</v>
      </c>
      <c r="S107">
        <f t="shared" si="51"/>
        <v>0.0321116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0.03246</v>
      </c>
      <c r="H112">
        <f t="shared" ref="H112:H114" si="56">AA11+W11</f>
        <v>2.049428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0.02765</v>
      </c>
      <c r="M112">
        <f>AA25+W25</f>
        <v>12.234722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0.03252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0.0277</v>
      </c>
    </row>
    <row r="113" spans="2:25">
      <c r="C113" s="4"/>
      <c r="D113" s="12"/>
      <c r="E113" t="s">
        <v>47</v>
      </c>
      <c r="F113">
        <f t="shared" si="54"/>
        <v>0.025845</v>
      </c>
      <c r="G113">
        <f t="shared" si="55"/>
        <v>0.03186</v>
      </c>
      <c r="H113">
        <f t="shared" si="56"/>
        <v>3.49948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0.02589</v>
      </c>
      <c r="S113">
        <f t="shared" si="61"/>
        <v>0.03192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0.026245</v>
      </c>
      <c r="G114">
        <f t="shared" si="55"/>
        <v>0.02835</v>
      </c>
      <c r="H114">
        <f t="shared" si="56"/>
        <v>9.445882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0.02629</v>
      </c>
      <c r="S114">
        <f t="shared" si="61"/>
        <v>0.0284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0.03264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0.03276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0.0279</v>
      </c>
    </row>
    <row r="119" spans="2:25">
      <c r="C119" s="4"/>
      <c r="D119" s="12"/>
      <c r="E119" t="s">
        <v>47</v>
      </c>
      <c r="F119">
        <f t="shared" si="64"/>
        <v>0.02598</v>
      </c>
      <c r="G119">
        <f t="shared" si="65"/>
        <v>0.03204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0.02607</v>
      </c>
      <c r="S119">
        <f t="shared" si="69"/>
        <v>0.03216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0.02638</v>
      </c>
      <c r="G120">
        <f t="shared" si="65"/>
        <v>0.0285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0.02647</v>
      </c>
      <c r="S120">
        <f t="shared" si="69"/>
        <v>0.0286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0.03252</v>
      </c>
      <c r="H125">
        <f t="shared" ref="H125:H127" si="74">AE11+AA11+W11</f>
        <v>3.073677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0.0277</v>
      </c>
      <c r="M125">
        <f>AE25+AA25+W25</f>
        <v>18.39139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0.03264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0.0278</v>
      </c>
    </row>
    <row r="126" spans="2:25">
      <c r="B126" s="4"/>
      <c r="C126" s="13"/>
      <c r="D126" s="12"/>
      <c r="E126" t="s">
        <v>47</v>
      </c>
      <c r="F126">
        <f t="shared" si="72"/>
        <v>0.02588975</v>
      </c>
      <c r="G126">
        <f t="shared" si="73"/>
        <v>0.03192</v>
      </c>
      <c r="H126">
        <f t="shared" si="74"/>
        <v>5.260285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0.025979</v>
      </c>
      <c r="S126">
        <f t="shared" si="79"/>
        <v>0.03204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0.02628975</v>
      </c>
      <c r="G127">
        <f t="shared" si="73"/>
        <v>0.0284</v>
      </c>
      <c r="H127">
        <f t="shared" si="74"/>
        <v>14.180014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0.026379</v>
      </c>
      <c r="S127">
        <f t="shared" si="79"/>
        <v>0.0285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0.03288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0.028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0.03312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0.0282</v>
      </c>
    </row>
    <row r="132" spans="1:25">
      <c r="B132" s="4"/>
      <c r="C132" s="13"/>
      <c r="D132" s="12"/>
      <c r="E132" t="s">
        <v>47</v>
      </c>
      <c r="F132">
        <f t="shared" si="82"/>
        <v>0.026156</v>
      </c>
      <c r="G132">
        <f t="shared" si="83"/>
        <v>0.03228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0.026331</v>
      </c>
      <c r="S132">
        <f t="shared" si="87"/>
        <v>0.03252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0.026556</v>
      </c>
      <c r="G133">
        <f t="shared" si="83"/>
        <v>0.0287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0.026731</v>
      </c>
      <c r="S133">
        <f t="shared" si="87"/>
        <v>0.0289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0.03258</v>
      </c>
      <c r="H138">
        <f t="shared" ref="H138:H140" si="92">AI11+AE11+AA11+W11</f>
        <v>4.115215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0.02775</v>
      </c>
      <c r="M138">
        <f>AI25+AE25+AA25+W25</f>
        <v>24.692495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0.03276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0.0279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0.025934275</v>
      </c>
      <c r="G139">
        <f t="shared" si="91"/>
        <v>0.0319799875</v>
      </c>
      <c r="H139">
        <f t="shared" si="92"/>
        <v>7.018793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0.0260672</v>
      </c>
      <c r="S139">
        <f t="shared" si="97"/>
        <v>0.0321599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0.026334275</v>
      </c>
      <c r="G140">
        <f t="shared" si="91"/>
        <v>0.02845</v>
      </c>
      <c r="H140">
        <f t="shared" si="92"/>
        <v>18.8461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0.0264672</v>
      </c>
      <c r="S140">
        <f t="shared" si="97"/>
        <v>0.0286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0.03312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0.0282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0.03348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0.0285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0.0263296</v>
      </c>
      <c r="G145">
        <f t="shared" si="101"/>
        <v>0.0325192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0.0265884</v>
      </c>
      <c r="S145">
        <f t="shared" si="105"/>
        <v>0.0328773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0.0267296</v>
      </c>
      <c r="G146">
        <f t="shared" si="101"/>
        <v>0.0289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0.0269884</v>
      </c>
      <c r="S146">
        <f t="shared" si="105"/>
        <v>0.0292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0.03246</v>
      </c>
      <c r="H151">
        <f t="shared" ref="H151:H153" si="110">I32++E32</f>
        <v>2.091513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0.021845</v>
      </c>
      <c r="M151">
        <f>I46+E46</f>
        <v>12.341846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0.03252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0.02189</v>
      </c>
    </row>
    <row r="152" spans="1:25">
      <c r="C152" s="4"/>
      <c r="D152" s="12"/>
      <c r="E152" t="s">
        <v>47</v>
      </c>
      <c r="F152">
        <f t="shared" si="108"/>
        <v>0.014125</v>
      </c>
      <c r="G152">
        <f t="shared" si="109"/>
        <v>0.030555</v>
      </c>
      <c r="H152">
        <f t="shared" si="110"/>
        <v>3.462331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0.01415</v>
      </c>
      <c r="S152">
        <f t="shared" si="115"/>
        <v>0.03061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0.015225</v>
      </c>
      <c r="G153">
        <f t="shared" si="109"/>
        <v>0.024945</v>
      </c>
      <c r="H153">
        <f t="shared" si="110"/>
        <v>8.871887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0.01525</v>
      </c>
      <c r="S153">
        <f t="shared" si="115"/>
        <v>0.02499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0.03264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0.02198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0.03276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0.02207</v>
      </c>
    </row>
    <row r="158" spans="1:25">
      <c r="C158" s="4"/>
      <c r="D158" s="12"/>
      <c r="E158" t="s">
        <v>47</v>
      </c>
      <c r="F158">
        <f t="shared" si="118"/>
        <v>0.0142</v>
      </c>
      <c r="G158">
        <f t="shared" si="119"/>
        <v>0.03072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0.01425</v>
      </c>
      <c r="S158">
        <f t="shared" si="123"/>
        <v>0.03083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0.0153</v>
      </c>
      <c r="G159">
        <f t="shared" si="119"/>
        <v>0.02508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0.01535</v>
      </c>
      <c r="S159">
        <f t="shared" si="123"/>
        <v>0.02517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0.03252</v>
      </c>
      <c r="H164">
        <f t="shared" ref="H164:H166" si="128">M32+I32+E32</f>
        <v>3.129775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0.02188925</v>
      </c>
      <c r="M164">
        <f>M46+I46+E46</f>
        <v>18.479799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0.03264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0.021977</v>
      </c>
    </row>
    <row r="165" spans="2:25">
      <c r="B165" s="4"/>
      <c r="C165" s="13"/>
      <c r="D165" s="12"/>
      <c r="E165" t="s">
        <v>47</v>
      </c>
      <c r="F165">
        <f t="shared" si="126"/>
        <v>0.01414975</v>
      </c>
      <c r="G165">
        <f t="shared" si="127"/>
        <v>0.03060975</v>
      </c>
      <c r="H165">
        <f t="shared" si="128"/>
        <v>4.984311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0.014199</v>
      </c>
      <c r="S165">
        <f t="shared" si="133"/>
        <v>0.030719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0.01525</v>
      </c>
      <c r="G166">
        <f t="shared" si="127"/>
        <v>0.02498975</v>
      </c>
      <c r="H166">
        <f t="shared" si="128"/>
        <v>13.272305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0.0153</v>
      </c>
      <c r="S166">
        <f t="shared" si="133"/>
        <v>0.025079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0.03288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0.022148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0.03312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0.022313</v>
      </c>
    </row>
    <row r="171" spans="2:25">
      <c r="B171" s="4"/>
      <c r="C171" s="13"/>
      <c r="D171" s="12"/>
      <c r="E171" t="s">
        <v>47</v>
      </c>
      <c r="F171">
        <f t="shared" si="136"/>
        <v>0.014296</v>
      </c>
      <c r="G171">
        <f t="shared" si="137"/>
        <v>0.030936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0.014391</v>
      </c>
      <c r="S171">
        <f t="shared" si="141"/>
        <v>0.031151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0.0154</v>
      </c>
      <c r="G172">
        <f t="shared" si="137"/>
        <v>0.025256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0.0155</v>
      </c>
      <c r="S172">
        <f t="shared" si="141"/>
        <v>0.025431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0.03258</v>
      </c>
      <c r="H177">
        <f t="shared" ref="H177:H179" si="146">Q32+M32+I32+E32</f>
        <v>4.155702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0.0219328125</v>
      </c>
      <c r="M177">
        <f>Q46+M46+I46+E46</f>
        <v>24.550605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0.03276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0.0220615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0.014174275</v>
      </c>
      <c r="G178">
        <f t="shared" si="145"/>
        <v>0.0306642875</v>
      </c>
      <c r="H178">
        <f t="shared" si="146"/>
        <v>6.730938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0.0142472</v>
      </c>
      <c r="S178">
        <f t="shared" si="151"/>
        <v>0.0308273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0.015275</v>
      </c>
      <c r="G179">
        <f t="shared" si="145"/>
        <v>0.025034275</v>
      </c>
      <c r="H179">
        <f t="shared" si="146"/>
        <v>17.779028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0.01535</v>
      </c>
      <c r="S179">
        <f t="shared" si="151"/>
        <v>0.0251672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0.03312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0.022308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0.03348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0.0225425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0.0143896</v>
      </c>
      <c r="G184">
        <f t="shared" si="155"/>
        <v>0.0311504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0.0145284</v>
      </c>
      <c r="S184">
        <f t="shared" si="159"/>
        <v>0.0314711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0.0155</v>
      </c>
      <c r="G185">
        <f t="shared" si="155"/>
        <v>0.0254296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0.01565</v>
      </c>
      <c r="S185">
        <f t="shared" si="159"/>
        <v>0.0256884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0.03246</v>
      </c>
      <c r="H190">
        <f t="shared" ref="H190:H192" si="164">AA32+W32</f>
        <v>2.085275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0.01472</v>
      </c>
      <c r="M190">
        <f>AA46+W46</f>
        <v>12.3105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0.03252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0.01474</v>
      </c>
    </row>
    <row r="191" spans="1:25">
      <c r="C191" s="4"/>
      <c r="D191" s="12"/>
      <c r="E191" t="s">
        <v>47</v>
      </c>
      <c r="F191">
        <f t="shared" si="162"/>
        <v>0.00661</v>
      </c>
      <c r="G191">
        <f t="shared" si="163"/>
        <v>0.027145</v>
      </c>
      <c r="H191">
        <f t="shared" si="164"/>
        <v>3.132293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0.00662</v>
      </c>
      <c r="S191">
        <f t="shared" si="169"/>
        <v>0.02719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0.008215</v>
      </c>
      <c r="G192">
        <f t="shared" si="163"/>
        <v>0.02004</v>
      </c>
      <c r="H192">
        <f t="shared" si="164"/>
        <v>8.108718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0.00823</v>
      </c>
      <c r="S192">
        <f t="shared" si="169"/>
        <v>0.02008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0.03264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0.01478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0.03276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0.01482</v>
      </c>
    </row>
    <row r="197" spans="2:25">
      <c r="C197" s="4"/>
      <c r="D197" s="12"/>
      <c r="E197" t="s">
        <v>47</v>
      </c>
      <c r="F197">
        <f t="shared" si="172"/>
        <v>0.00664</v>
      </c>
      <c r="G197">
        <f t="shared" si="173"/>
        <v>0.02728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0.00666</v>
      </c>
      <c r="S197">
        <f t="shared" si="177"/>
        <v>0.02737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0.00826</v>
      </c>
      <c r="G198">
        <f t="shared" si="173"/>
        <v>0.02016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0.00829</v>
      </c>
      <c r="S198">
        <f t="shared" si="177"/>
        <v>0.02024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0.03252</v>
      </c>
      <c r="H203">
        <f t="shared" ref="H203:H205" si="182">AE32+AA32+W32</f>
        <v>3.113598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0.0147405</v>
      </c>
      <c r="M203">
        <f>AE46+AA46+W46</f>
        <v>18.403884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0.03264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0.014782</v>
      </c>
    </row>
    <row r="204" spans="2:25">
      <c r="B204" s="4"/>
      <c r="C204" s="13"/>
      <c r="D204" s="12"/>
      <c r="E204" t="s">
        <v>47</v>
      </c>
      <c r="F204">
        <f t="shared" si="180"/>
        <v>0.00662025</v>
      </c>
      <c r="G204">
        <f t="shared" si="181"/>
        <v>0.02718975</v>
      </c>
      <c r="H204">
        <f t="shared" si="182"/>
        <v>4.805367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0.006641</v>
      </c>
      <c r="S204">
        <f t="shared" si="186"/>
        <v>0.027279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0.00823</v>
      </c>
      <c r="G205">
        <f t="shared" si="181"/>
        <v>0.02007975</v>
      </c>
      <c r="H205">
        <f t="shared" si="182"/>
        <v>12.095767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0.00826</v>
      </c>
      <c r="S205">
        <f t="shared" si="186"/>
        <v>0.020159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0.03288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0.014868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0.03312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0.014958</v>
      </c>
    </row>
    <row r="210" spans="1:25">
      <c r="B210" s="4"/>
      <c r="C210" s="13"/>
      <c r="D210" s="12"/>
      <c r="E210" t="s">
        <v>47</v>
      </c>
      <c r="F210">
        <f t="shared" si="189"/>
        <v>0.006684</v>
      </c>
      <c r="G210">
        <f t="shared" si="190"/>
        <v>0.027456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0.006729</v>
      </c>
      <c r="S210">
        <f t="shared" si="194"/>
        <v>0.027631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0.00832</v>
      </c>
      <c r="G211">
        <f t="shared" si="190"/>
        <v>0.020316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0.00838</v>
      </c>
      <c r="S211">
        <f t="shared" si="194"/>
        <v>0.020471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0.03258</v>
      </c>
      <c r="H216">
        <f t="shared" ref="H216:H218" si="199">AI32+AE32+AA32+W32</f>
        <v>4.298535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0.0147614625</v>
      </c>
      <c r="M216">
        <f>AI46+AE46+AA46+W46</f>
        <v>24.503281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0.03276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0.0148257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0.006630725</v>
      </c>
      <c r="G217">
        <f t="shared" si="198"/>
        <v>0.0272342875</v>
      </c>
      <c r="H217">
        <f t="shared" si="199"/>
        <v>6.479323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0.0066628</v>
      </c>
      <c r="S217">
        <f t="shared" si="204"/>
        <v>0.0273673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0.0082449875</v>
      </c>
      <c r="G218">
        <f t="shared" si="198"/>
        <v>0.0201192625</v>
      </c>
      <c r="H218">
        <f t="shared" si="199"/>
        <v>16.057731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0.0082899</v>
      </c>
      <c r="S218">
        <f t="shared" si="204"/>
        <v>0.0202371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0.03312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0.0149616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0.03348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0.0151059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0.0067304</v>
      </c>
      <c r="G223">
        <f t="shared" si="208"/>
        <v>0.0276304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0.0068016</v>
      </c>
      <c r="S223">
        <f t="shared" si="212"/>
        <v>0.0278911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0.0083792</v>
      </c>
      <c r="G224">
        <f t="shared" si="208"/>
        <v>0.0204688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0.0084673</v>
      </c>
      <c r="S224">
        <f t="shared" si="212"/>
        <v>0.0206957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0.03246</v>
      </c>
      <c r="H229">
        <f t="shared" ref="H229:H231" si="217">I52+E52</f>
        <v>2.059786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0.00627</v>
      </c>
      <c r="M229">
        <f>I66+E66</f>
        <v>12.35618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0.03252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0.00594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0.018025</v>
      </c>
      <c r="H230">
        <f t="shared" si="217"/>
        <v>3.054146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0.01805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0.012125</v>
      </c>
      <c r="H231">
        <f t="shared" si="217"/>
        <v>7.014255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0.01215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0.03264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0.00528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0.03276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0.00462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0.0181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0.01815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0.0122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0.01225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0.03252</v>
      </c>
      <c r="H242">
        <f t="shared" ref="H242:H244" si="235">M52+I52+E52</f>
        <v>3.088675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0.00597475</v>
      </c>
      <c r="M242">
        <f>M66+I66+E66</f>
        <v>18.472706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0.03264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0.005419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0.01804975</v>
      </c>
      <c r="H243">
        <f t="shared" si="235"/>
        <v>4.451886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0.018099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0.01215</v>
      </c>
      <c r="H244">
        <f t="shared" si="235"/>
        <v>10.544132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0.0122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0.03288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0.004516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0.03312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0.003891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0.018196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0.018291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0.0123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0.0124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0.03258</v>
      </c>
      <c r="H255">
        <f t="shared" ref="H255:H257" si="253">Q52+M52+I52+E52</f>
        <v>4.109943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0.0057116375</v>
      </c>
      <c r="M255">
        <f>Q66+M66+I66+E66</f>
        <v>24.564138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0.03276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0.0050161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0.0180743</v>
      </c>
      <c r="H256">
        <f t="shared" si="253"/>
        <v>6.060708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0.0181474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0.012175</v>
      </c>
      <c r="H257">
        <f t="shared" si="253"/>
        <v>13.946815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0.01225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0.03312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0.0041408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0.03348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0.0038487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0.0182912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0.0184338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0.0124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0.01255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235" zoomScaleNormal="235" topLeftCell="A7" workbookViewId="0">
      <selection activeCell="D14" sqref="D14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75</v>
      </c>
      <c r="C9" s="3"/>
      <c r="D9" s="3"/>
      <c r="E9" s="3"/>
      <c r="F9" s="3" t="s">
        <v>76</v>
      </c>
      <c r="G9" s="3"/>
      <c r="H9" s="3"/>
      <c r="I9" s="3"/>
      <c r="J9" s="3" t="s">
        <v>77</v>
      </c>
      <c r="K9" s="3"/>
      <c r="L9" s="3"/>
      <c r="M9" s="3"/>
      <c r="N9" s="3" t="s">
        <v>78</v>
      </c>
      <c r="O9" s="3"/>
      <c r="P9" s="3"/>
      <c r="Q9" s="3"/>
      <c r="S9" s="4" t="s">
        <v>23</v>
      </c>
      <c r="T9" s="3" t="s">
        <v>75</v>
      </c>
      <c r="U9" s="3"/>
      <c r="V9" s="3"/>
      <c r="W9" s="3"/>
      <c r="X9" s="3" t="s">
        <v>76</v>
      </c>
      <c r="Y9" s="3"/>
      <c r="Z9" s="3"/>
      <c r="AA9" s="3"/>
      <c r="AB9" s="3" t="s">
        <v>77</v>
      </c>
      <c r="AC9" s="3"/>
      <c r="AD9" s="3"/>
      <c r="AE9" s="3"/>
      <c r="AF9" s="3" t="s">
        <v>78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0.0324</v>
      </c>
      <c r="E11">
        <v>1.044657</v>
      </c>
      <c r="F11" t="s">
        <v>31</v>
      </c>
      <c r="G11">
        <v>0.0026</v>
      </c>
      <c r="H11">
        <v>0.0336</v>
      </c>
      <c r="I11">
        <v>1.023888</v>
      </c>
      <c r="J11" t="s">
        <v>31</v>
      </c>
      <c r="K11">
        <v>0.0026</v>
      </c>
      <c r="L11">
        <v>0.0348</v>
      </c>
      <c r="M11">
        <v>1.025352</v>
      </c>
      <c r="N11" t="s">
        <v>31</v>
      </c>
      <c r="O11">
        <v>0.0026</v>
      </c>
      <c r="P11">
        <v>0.036</v>
      </c>
      <c r="Q11">
        <v>1.039535</v>
      </c>
      <c r="S11" s="4"/>
      <c r="T11" t="s">
        <v>31</v>
      </c>
      <c r="U11">
        <v>0.0013</v>
      </c>
      <c r="V11">
        <v>0.0324</v>
      </c>
      <c r="W11">
        <v>1.029269</v>
      </c>
      <c r="X11" t="s">
        <v>31</v>
      </c>
      <c r="Y11">
        <v>0.0026</v>
      </c>
      <c r="Z11">
        <v>0.0336</v>
      </c>
      <c r="AA11">
        <v>1.020159</v>
      </c>
      <c r="AB11" t="s">
        <v>31</v>
      </c>
      <c r="AC11">
        <v>0.0026</v>
      </c>
      <c r="AD11">
        <v>0.0348</v>
      </c>
      <c r="AE11">
        <v>1.024249</v>
      </c>
      <c r="AF11" t="s">
        <v>31</v>
      </c>
      <c r="AG11">
        <v>0.0026</v>
      </c>
      <c r="AH11">
        <v>0.036</v>
      </c>
      <c r="AI11">
        <v>1.041538</v>
      </c>
    </row>
    <row r="12" spans="1:35">
      <c r="A12" s="4"/>
      <c r="B12" t="s">
        <v>32</v>
      </c>
      <c r="C12">
        <v>0.031</v>
      </c>
      <c r="D12">
        <v>0.0323</v>
      </c>
      <c r="E12">
        <v>1.765232</v>
      </c>
      <c r="F12" t="s">
        <v>32</v>
      </c>
      <c r="G12">
        <v>0.0322</v>
      </c>
      <c r="H12">
        <v>0.0335</v>
      </c>
      <c r="I12">
        <v>1.771754</v>
      </c>
      <c r="J12" t="s">
        <v>32</v>
      </c>
      <c r="K12">
        <v>0.0333</v>
      </c>
      <c r="L12">
        <v>0.0347</v>
      </c>
      <c r="M12">
        <v>1.76806</v>
      </c>
      <c r="N12" t="s">
        <v>32</v>
      </c>
      <c r="O12">
        <v>0.0344</v>
      </c>
      <c r="P12">
        <v>0.0359</v>
      </c>
      <c r="Q12">
        <v>1.763261</v>
      </c>
      <c r="S12" s="4"/>
      <c r="T12" t="s">
        <v>32</v>
      </c>
      <c r="U12">
        <v>0.0258</v>
      </c>
      <c r="V12">
        <v>0.0318</v>
      </c>
      <c r="W12">
        <v>1.751919</v>
      </c>
      <c r="X12" t="s">
        <v>32</v>
      </c>
      <c r="Y12">
        <v>0.0267</v>
      </c>
      <c r="Z12">
        <v>0.033</v>
      </c>
      <c r="AA12">
        <v>1.747561</v>
      </c>
      <c r="AB12" t="s">
        <v>32</v>
      </c>
      <c r="AC12">
        <v>0.0275</v>
      </c>
      <c r="AD12">
        <v>0.0342</v>
      </c>
      <c r="AE12">
        <v>1.760805</v>
      </c>
      <c r="AF12" t="s">
        <v>32</v>
      </c>
      <c r="AG12">
        <v>0.0284</v>
      </c>
      <c r="AH12">
        <v>0.0353</v>
      </c>
      <c r="AI12">
        <v>1.758508</v>
      </c>
    </row>
    <row r="13" spans="1:35">
      <c r="A13" s="4"/>
      <c r="B13" t="s">
        <v>33</v>
      </c>
      <c r="C13">
        <v>0.0298</v>
      </c>
      <c r="D13">
        <v>0.0299</v>
      </c>
      <c r="E13">
        <v>4.036018</v>
      </c>
      <c r="F13" t="s">
        <v>33</v>
      </c>
      <c r="G13">
        <v>0.0309</v>
      </c>
      <c r="H13">
        <v>0.031</v>
      </c>
      <c r="I13">
        <v>3.685549</v>
      </c>
      <c r="J13" t="s">
        <v>33</v>
      </c>
      <c r="K13">
        <v>0.0321</v>
      </c>
      <c r="L13">
        <v>0.0321</v>
      </c>
      <c r="M13">
        <v>3.70025</v>
      </c>
      <c r="N13" t="s">
        <v>33</v>
      </c>
      <c r="O13">
        <v>0.0332</v>
      </c>
      <c r="P13">
        <v>0.0332</v>
      </c>
      <c r="Q13">
        <v>4.176845</v>
      </c>
      <c r="S13" s="4"/>
      <c r="T13" t="s">
        <v>33</v>
      </c>
      <c r="U13">
        <v>0.0253</v>
      </c>
      <c r="V13">
        <v>0.0273</v>
      </c>
      <c r="W13">
        <v>4.199208</v>
      </c>
      <c r="X13" t="s">
        <v>33</v>
      </c>
      <c r="Y13">
        <v>0.0262</v>
      </c>
      <c r="Z13">
        <v>0.0283</v>
      </c>
      <c r="AA13">
        <v>4.236454</v>
      </c>
      <c r="AB13" t="s">
        <v>33</v>
      </c>
      <c r="AC13">
        <v>0.0271</v>
      </c>
      <c r="AD13">
        <v>0.0293</v>
      </c>
      <c r="AE13">
        <v>4.259144</v>
      </c>
      <c r="AF13" t="s">
        <v>33</v>
      </c>
      <c r="AG13">
        <v>0.028</v>
      </c>
      <c r="AH13">
        <v>0.0303</v>
      </c>
      <c r="AI13">
        <v>4.336431</v>
      </c>
    </row>
    <row r="16" spans="1:35">
      <c r="A16" s="5" t="s">
        <v>35</v>
      </c>
      <c r="B16" s="3" t="s">
        <v>75</v>
      </c>
      <c r="C16" s="3"/>
      <c r="D16" s="3"/>
      <c r="E16" s="3"/>
      <c r="F16" s="3" t="s">
        <v>76</v>
      </c>
      <c r="G16" s="3"/>
      <c r="H16" s="3"/>
      <c r="I16" s="3"/>
      <c r="J16" s="3" t="s">
        <v>77</v>
      </c>
      <c r="K16" s="3"/>
      <c r="L16" s="3"/>
      <c r="M16" s="3"/>
      <c r="N16" s="3" t="s">
        <v>78</v>
      </c>
      <c r="O16" s="3"/>
      <c r="P16" s="3"/>
      <c r="Q16" s="3"/>
      <c r="S16" s="5" t="s">
        <v>35</v>
      </c>
      <c r="T16" s="3" t="s">
        <v>75</v>
      </c>
      <c r="U16" s="3"/>
      <c r="V16" s="3"/>
      <c r="W16" s="3"/>
      <c r="X16" s="3" t="s">
        <v>76</v>
      </c>
      <c r="Y16" s="3"/>
      <c r="Z16" s="3"/>
      <c r="AA16" s="3"/>
      <c r="AB16" s="3" t="s">
        <v>77</v>
      </c>
      <c r="AC16" s="3"/>
      <c r="AD16" s="3"/>
      <c r="AE16" s="3"/>
      <c r="AF16" s="3" t="s">
        <v>78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75</v>
      </c>
      <c r="C23" s="3"/>
      <c r="D23" s="3"/>
      <c r="E23" s="3"/>
      <c r="F23" s="3" t="s">
        <v>76</v>
      </c>
      <c r="G23" s="3"/>
      <c r="H23" s="3"/>
      <c r="I23" s="3"/>
      <c r="J23" s="3" t="s">
        <v>77</v>
      </c>
      <c r="K23" s="3"/>
      <c r="L23" s="3"/>
      <c r="M23" s="3"/>
      <c r="N23" s="3" t="s">
        <v>78</v>
      </c>
      <c r="O23" s="3"/>
      <c r="P23" s="3"/>
      <c r="Q23" s="3"/>
      <c r="S23" s="6" t="s">
        <v>36</v>
      </c>
      <c r="T23" s="3" t="s">
        <v>75</v>
      </c>
      <c r="U23" s="3"/>
      <c r="V23" s="3"/>
      <c r="W23" s="3"/>
      <c r="X23" s="3" t="s">
        <v>76</v>
      </c>
      <c r="Y23" s="3"/>
      <c r="Z23" s="3"/>
      <c r="AA23" s="3"/>
      <c r="AB23" s="3" t="s">
        <v>77</v>
      </c>
      <c r="AC23" s="3"/>
      <c r="AD23" s="3"/>
      <c r="AE23" s="3"/>
      <c r="AF23" s="3" t="s">
        <v>78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0.0299</v>
      </c>
      <c r="C25" s="7"/>
      <c r="D25" s="7"/>
      <c r="E25">
        <v>6.702507</v>
      </c>
      <c r="F25">
        <v>0.0309</v>
      </c>
      <c r="G25" s="7"/>
      <c r="H25" s="7"/>
      <c r="I25">
        <v>6.86311</v>
      </c>
      <c r="J25">
        <v>0.0321</v>
      </c>
      <c r="K25" s="7"/>
      <c r="L25" s="7"/>
      <c r="M25" s="16">
        <v>5.924564</v>
      </c>
      <c r="N25" s="7">
        <v>0.0332</v>
      </c>
      <c r="O25" s="7"/>
      <c r="P25" s="7"/>
      <c r="Q25">
        <v>5.902172</v>
      </c>
      <c r="S25" s="6"/>
      <c r="T25" s="7">
        <v>0.0266</v>
      </c>
      <c r="U25" s="7"/>
      <c r="V25" s="7"/>
      <c r="W25">
        <v>5.996119</v>
      </c>
      <c r="X25" s="7">
        <v>0.0275</v>
      </c>
      <c r="Y25" s="7"/>
      <c r="Z25" s="7"/>
      <c r="AA25">
        <v>7.03685</v>
      </c>
      <c r="AB25" s="7">
        <v>0.0286</v>
      </c>
      <c r="AC25" s="7"/>
      <c r="AD25" s="7"/>
      <c r="AE25">
        <v>6.773229</v>
      </c>
      <c r="AF25" s="7">
        <v>0.0295</v>
      </c>
      <c r="AG25" s="7"/>
      <c r="AH25" s="7"/>
      <c r="AI25">
        <v>6.953698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75</v>
      </c>
      <c r="C30" s="3"/>
      <c r="D30" s="3"/>
      <c r="E30" s="3"/>
      <c r="F30" s="3" t="s">
        <v>76</v>
      </c>
      <c r="G30" s="3"/>
      <c r="H30" s="3"/>
      <c r="I30" s="3"/>
      <c r="J30" s="3" t="s">
        <v>77</v>
      </c>
      <c r="K30" s="3"/>
      <c r="L30" s="3"/>
      <c r="M30" s="3"/>
      <c r="N30" s="3" t="s">
        <v>78</v>
      </c>
      <c r="O30" s="3"/>
      <c r="P30" s="3"/>
      <c r="Q30" s="3"/>
      <c r="S30" s="4" t="s">
        <v>23</v>
      </c>
      <c r="T30" s="3" t="s">
        <v>75</v>
      </c>
      <c r="U30" s="3"/>
      <c r="V30" s="3"/>
      <c r="W30" s="3"/>
      <c r="X30" s="3" t="s">
        <v>76</v>
      </c>
      <c r="Y30" s="3"/>
      <c r="Z30" s="3"/>
      <c r="AA30" s="3"/>
      <c r="AB30" s="3" t="s">
        <v>77</v>
      </c>
      <c r="AC30" s="3"/>
      <c r="AD30" s="3"/>
      <c r="AE30" s="3"/>
      <c r="AF30" s="3" t="s">
        <v>78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0.0324</v>
      </c>
      <c r="E32">
        <v>1.059353</v>
      </c>
      <c r="F32" t="s">
        <v>31</v>
      </c>
      <c r="G32">
        <v>0.0026</v>
      </c>
      <c r="H32">
        <v>0.0336</v>
      </c>
      <c r="I32">
        <v>1.03216</v>
      </c>
      <c r="J32" t="s">
        <v>31</v>
      </c>
      <c r="K32">
        <v>0.0026</v>
      </c>
      <c r="L32">
        <v>0.0348</v>
      </c>
      <c r="M32">
        <v>1.038262</v>
      </c>
      <c r="N32" t="s">
        <v>31</v>
      </c>
      <c r="O32">
        <v>0.0026</v>
      </c>
      <c r="P32">
        <v>0.036</v>
      </c>
      <c r="Q32">
        <v>1.025927</v>
      </c>
      <c r="S32" s="4"/>
      <c r="T32" t="s">
        <v>31</v>
      </c>
      <c r="U32">
        <v>0.0013</v>
      </c>
      <c r="V32">
        <v>0.0324</v>
      </c>
      <c r="W32">
        <v>1.04423</v>
      </c>
      <c r="X32" t="s">
        <v>31</v>
      </c>
      <c r="Y32">
        <v>0.0026</v>
      </c>
      <c r="Z32">
        <v>0.0336</v>
      </c>
      <c r="AA32">
        <v>1.041045</v>
      </c>
      <c r="AB32" t="s">
        <v>31</v>
      </c>
      <c r="AC32">
        <v>0.0026</v>
      </c>
      <c r="AD32">
        <v>0.0348</v>
      </c>
      <c r="AE32">
        <v>1.028323</v>
      </c>
      <c r="AF32" t="s">
        <v>31</v>
      </c>
      <c r="AG32">
        <v>0.0026</v>
      </c>
      <c r="AH32">
        <v>0.036</v>
      </c>
      <c r="AI32">
        <v>1.184937</v>
      </c>
    </row>
    <row r="33" spans="1:35">
      <c r="A33" s="4"/>
      <c r="B33" t="s">
        <v>32</v>
      </c>
      <c r="C33">
        <v>0.0141</v>
      </c>
      <c r="D33">
        <v>0.0305</v>
      </c>
      <c r="E33">
        <v>1.727331</v>
      </c>
      <c r="F33" t="s">
        <v>32</v>
      </c>
      <c r="G33">
        <v>0.0146</v>
      </c>
      <c r="H33">
        <v>0.0316</v>
      </c>
      <c r="I33">
        <v>1.735</v>
      </c>
      <c r="J33" t="s">
        <v>32</v>
      </c>
      <c r="K33">
        <v>0.015</v>
      </c>
      <c r="L33">
        <v>0.0326</v>
      </c>
      <c r="M33">
        <v>1.52198</v>
      </c>
      <c r="N33" t="s">
        <v>32</v>
      </c>
      <c r="O33">
        <v>0.0155</v>
      </c>
      <c r="P33">
        <v>0.0338</v>
      </c>
      <c r="Q33">
        <v>1.746627</v>
      </c>
      <c r="S33" s="4"/>
      <c r="T33" t="s">
        <v>32</v>
      </c>
      <c r="U33">
        <v>0.0066</v>
      </c>
      <c r="V33">
        <v>0.0271</v>
      </c>
      <c r="W33">
        <v>1.682697</v>
      </c>
      <c r="X33" t="s">
        <v>32</v>
      </c>
      <c r="Y33">
        <v>0.0068</v>
      </c>
      <c r="Z33">
        <v>0.028</v>
      </c>
      <c r="AA33">
        <v>1.449596</v>
      </c>
      <c r="AB33" t="s">
        <v>32</v>
      </c>
      <c r="AC33">
        <v>0.0071</v>
      </c>
      <c r="AD33">
        <v>0.0288</v>
      </c>
      <c r="AE33">
        <v>1.673074</v>
      </c>
      <c r="AF33" t="s">
        <v>32</v>
      </c>
      <c r="AG33">
        <v>0.0073</v>
      </c>
      <c r="AH33">
        <v>0.0298</v>
      </c>
      <c r="AI33">
        <v>1.673956</v>
      </c>
    </row>
    <row r="34" spans="1:35">
      <c r="A34" s="4"/>
      <c r="B34" t="s">
        <v>33</v>
      </c>
      <c r="C34">
        <v>0.0148</v>
      </c>
      <c r="D34">
        <v>0.0239</v>
      </c>
      <c r="E34">
        <v>4.018959</v>
      </c>
      <c r="F34" t="s">
        <v>33</v>
      </c>
      <c r="G34">
        <v>0.0153</v>
      </c>
      <c r="H34">
        <v>0.0248</v>
      </c>
      <c r="I34">
        <v>3.993527</v>
      </c>
      <c r="J34" t="s">
        <v>33</v>
      </c>
      <c r="K34" s="16">
        <v>0.0159</v>
      </c>
      <c r="L34" s="18">
        <v>0.0257</v>
      </c>
      <c r="M34">
        <v>4.001086</v>
      </c>
      <c r="N34" t="s">
        <v>33</v>
      </c>
      <c r="O34">
        <v>0.0164</v>
      </c>
      <c r="P34">
        <v>0.0266</v>
      </c>
      <c r="Q34">
        <v>4.056859</v>
      </c>
      <c r="S34" s="4"/>
      <c r="T34" t="s">
        <v>33</v>
      </c>
      <c r="U34">
        <v>0.0081</v>
      </c>
      <c r="V34">
        <v>0.0193</v>
      </c>
      <c r="W34">
        <v>3.853279</v>
      </c>
      <c r="X34" t="s">
        <v>33</v>
      </c>
      <c r="Y34">
        <v>0.0085</v>
      </c>
      <c r="Z34">
        <v>0.02</v>
      </c>
      <c r="AA34">
        <v>3.828239</v>
      </c>
      <c r="AB34" t="s">
        <v>33</v>
      </c>
      <c r="AC34">
        <v>0.0088</v>
      </c>
      <c r="AD34">
        <v>0.0208</v>
      </c>
      <c r="AE34">
        <v>3.659793</v>
      </c>
      <c r="AF34" t="s">
        <v>33</v>
      </c>
      <c r="AG34">
        <v>0.0091</v>
      </c>
      <c r="AH34" s="1">
        <v>0.0215</v>
      </c>
      <c r="AI34">
        <v>3.46128</v>
      </c>
    </row>
    <row r="37" spans="1:35">
      <c r="A37" s="5" t="s">
        <v>35</v>
      </c>
      <c r="B37" s="3" t="s">
        <v>75</v>
      </c>
      <c r="C37" s="3"/>
      <c r="D37" s="3"/>
      <c r="E37" s="3"/>
      <c r="F37" s="3" t="s">
        <v>76</v>
      </c>
      <c r="G37" s="3"/>
      <c r="H37" s="3"/>
      <c r="I37" s="3"/>
      <c r="J37" s="3" t="s">
        <v>77</v>
      </c>
      <c r="K37" s="3"/>
      <c r="L37" s="3"/>
      <c r="M37" s="3"/>
      <c r="N37" s="3" t="s">
        <v>78</v>
      </c>
      <c r="O37" s="3"/>
      <c r="P37" s="3"/>
      <c r="Q37" s="3"/>
      <c r="S37" s="5" t="s">
        <v>35</v>
      </c>
      <c r="T37" s="3" t="s">
        <v>75</v>
      </c>
      <c r="U37" s="3"/>
      <c r="V37" s="3"/>
      <c r="W37" s="3"/>
      <c r="X37" s="3" t="s">
        <v>76</v>
      </c>
      <c r="Y37" s="3"/>
      <c r="Z37" s="3"/>
      <c r="AA37" s="3"/>
      <c r="AB37" s="3" t="s">
        <v>77</v>
      </c>
      <c r="AC37" s="3"/>
      <c r="AD37" s="3"/>
      <c r="AE37" s="3"/>
      <c r="AF37" s="3" t="s">
        <v>78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75</v>
      </c>
      <c r="C44" s="3"/>
      <c r="D44" s="3"/>
      <c r="E44" s="3"/>
      <c r="F44" s="3" t="s">
        <v>76</v>
      </c>
      <c r="G44" s="3"/>
      <c r="H44" s="3"/>
      <c r="I44" s="3"/>
      <c r="J44" s="3" t="s">
        <v>77</v>
      </c>
      <c r="K44" s="3"/>
      <c r="L44" s="3"/>
      <c r="M44" s="3"/>
      <c r="N44" s="3" t="s">
        <v>78</v>
      </c>
      <c r="O44" s="3"/>
      <c r="P44" s="3"/>
      <c r="Q44" s="3"/>
      <c r="S44" s="6" t="s">
        <v>36</v>
      </c>
      <c r="T44" s="3" t="s">
        <v>75</v>
      </c>
      <c r="U44" s="3"/>
      <c r="V44" s="3"/>
      <c r="W44" s="3"/>
      <c r="X44" s="3" t="s">
        <v>76</v>
      </c>
      <c r="Y44" s="3"/>
      <c r="Z44" s="3"/>
      <c r="AA44" s="3"/>
      <c r="AB44" s="3" t="s">
        <v>77</v>
      </c>
      <c r="AC44" s="3"/>
      <c r="AD44" s="3"/>
      <c r="AE44" s="3"/>
      <c r="AF44" s="3" t="s">
        <v>78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0.0212</v>
      </c>
      <c r="C46" s="7"/>
      <c r="D46" s="7"/>
      <c r="E46">
        <v>6.50909</v>
      </c>
      <c r="F46" s="7">
        <v>0.0219</v>
      </c>
      <c r="G46" s="7"/>
      <c r="H46" s="7"/>
      <c r="I46">
        <v>6.838133</v>
      </c>
      <c r="J46" s="7">
        <v>0.0227</v>
      </c>
      <c r="K46" s="7"/>
      <c r="L46" s="7"/>
      <c r="M46">
        <v>6.663677</v>
      </c>
      <c r="N46" s="7">
        <v>0.0234</v>
      </c>
      <c r="O46" s="7"/>
      <c r="P46" s="7"/>
      <c r="Q46">
        <v>6.428694</v>
      </c>
      <c r="S46" s="6"/>
      <c r="T46" s="7">
        <v>0.0143</v>
      </c>
      <c r="U46" s="7"/>
      <c r="V46" s="7"/>
      <c r="W46">
        <v>6.811177</v>
      </c>
      <c r="X46" s="7">
        <v>0.0148</v>
      </c>
      <c r="Y46" s="7"/>
      <c r="Z46" s="7"/>
      <c r="AA46">
        <v>6.777025</v>
      </c>
      <c r="AB46" s="7">
        <v>0.0154</v>
      </c>
      <c r="AC46" s="7"/>
      <c r="AD46" s="7"/>
      <c r="AE46">
        <v>6.983635</v>
      </c>
      <c r="AF46" s="7">
        <v>0.0159</v>
      </c>
      <c r="AG46" s="7"/>
      <c r="AH46" s="7"/>
      <c r="AI46">
        <v>6.974272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75</v>
      </c>
      <c r="C50" s="3"/>
      <c r="D50" s="3"/>
      <c r="E50" s="3"/>
      <c r="F50" s="3" t="s">
        <v>76</v>
      </c>
      <c r="G50" s="3"/>
      <c r="H50" s="3"/>
      <c r="I50" s="3"/>
      <c r="J50" s="3" t="s">
        <v>77</v>
      </c>
      <c r="K50" s="3"/>
      <c r="L50" s="3"/>
      <c r="M50" s="3"/>
      <c r="N50" s="3" t="s">
        <v>78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0.0324</v>
      </c>
      <c r="E52">
        <v>1.043107</v>
      </c>
      <c r="F52" t="s">
        <v>31</v>
      </c>
      <c r="G52">
        <v>0.0026</v>
      </c>
      <c r="H52">
        <v>0.0336</v>
      </c>
      <c r="I52">
        <v>1.016679</v>
      </c>
      <c r="J52" t="s">
        <v>31</v>
      </c>
      <c r="K52">
        <v>0.0026</v>
      </c>
      <c r="L52">
        <v>0.0348</v>
      </c>
      <c r="M52">
        <v>1.028889</v>
      </c>
      <c r="N52" t="s">
        <v>31</v>
      </c>
      <c r="O52">
        <v>0.0026</v>
      </c>
      <c r="P52">
        <v>0.036</v>
      </c>
      <c r="Q52">
        <v>1.021268</v>
      </c>
    </row>
    <row r="53" spans="1:17">
      <c r="A53" s="4"/>
      <c r="B53" t="s">
        <v>32</v>
      </c>
      <c r="C53">
        <v>0.0028</v>
      </c>
      <c r="D53">
        <v>0.018</v>
      </c>
      <c r="E53">
        <v>1.519944</v>
      </c>
      <c r="F53" t="s">
        <v>32</v>
      </c>
      <c r="G53">
        <v>0.0029</v>
      </c>
      <c r="H53">
        <v>0.0185</v>
      </c>
      <c r="I53">
        <v>1.534202</v>
      </c>
      <c r="J53" t="s">
        <v>32</v>
      </c>
      <c r="K53">
        <v>0.003</v>
      </c>
      <c r="L53">
        <v>0.0189</v>
      </c>
      <c r="M53">
        <v>1.39774</v>
      </c>
      <c r="N53" t="s">
        <v>32</v>
      </c>
      <c r="O53">
        <v>0.0031</v>
      </c>
      <c r="P53">
        <v>0.0196</v>
      </c>
      <c r="Q53">
        <v>1.608822</v>
      </c>
    </row>
    <row r="54" spans="1:17">
      <c r="A54" s="4"/>
      <c r="B54" t="s">
        <v>33</v>
      </c>
      <c r="C54">
        <v>0.0037</v>
      </c>
      <c r="D54">
        <v>0.0117</v>
      </c>
      <c r="E54">
        <v>3.370498</v>
      </c>
      <c r="F54" t="s">
        <v>33</v>
      </c>
      <c r="G54">
        <v>0.0039</v>
      </c>
      <c r="H54">
        <v>0.0122</v>
      </c>
      <c r="I54">
        <v>3.177864</v>
      </c>
      <c r="J54" t="s">
        <v>33</v>
      </c>
      <c r="K54">
        <v>0.004</v>
      </c>
      <c r="L54">
        <v>0.0127</v>
      </c>
      <c r="M54">
        <v>3.335041</v>
      </c>
      <c r="N54" t="s">
        <v>33</v>
      </c>
      <c r="O54">
        <v>0.0042</v>
      </c>
      <c r="P54">
        <v>0.0132</v>
      </c>
      <c r="Q54">
        <v>3.113345</v>
      </c>
    </row>
    <row r="57" spans="1:17">
      <c r="A57" s="5" t="s">
        <v>35</v>
      </c>
      <c r="B57" s="3" t="s">
        <v>75</v>
      </c>
      <c r="C57" s="3"/>
      <c r="D57" s="3"/>
      <c r="E57" s="3"/>
      <c r="F57" s="3" t="s">
        <v>76</v>
      </c>
      <c r="G57" s="3"/>
      <c r="H57" s="3"/>
      <c r="I57" s="3"/>
      <c r="J57" s="3" t="s">
        <v>77</v>
      </c>
      <c r="K57" s="3"/>
      <c r="L57" s="3"/>
      <c r="M57" s="3"/>
      <c r="N57" s="3" t="s">
        <v>78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75</v>
      </c>
      <c r="C64" s="3"/>
      <c r="D64" s="3"/>
      <c r="E64" s="3"/>
      <c r="F64" s="3" t="s">
        <v>76</v>
      </c>
      <c r="G64" s="3"/>
      <c r="H64" s="3"/>
      <c r="I64" s="3"/>
      <c r="J64" s="3" t="s">
        <v>77</v>
      </c>
      <c r="K64" s="3"/>
      <c r="L64" s="3"/>
      <c r="M64" s="3"/>
      <c r="N64" s="3" t="s">
        <v>78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0.0065</v>
      </c>
      <c r="C66" s="7"/>
      <c r="D66" s="7"/>
      <c r="E66">
        <v>5.999078</v>
      </c>
      <c r="F66" s="7">
        <v>0.0069</v>
      </c>
      <c r="G66" s="7"/>
      <c r="H66" s="7"/>
      <c r="I66">
        <v>6.556136</v>
      </c>
      <c r="J66" s="7">
        <v>0.0072</v>
      </c>
      <c r="K66" s="7"/>
      <c r="L66" s="7"/>
      <c r="M66">
        <v>6.84206</v>
      </c>
      <c r="N66" s="7">
        <v>0.0075</v>
      </c>
      <c r="O66" s="7"/>
      <c r="P66" s="7"/>
      <c r="Q66">
        <v>6.997768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0.03246</v>
      </c>
      <c r="H73">
        <f t="shared" ref="H73:H75" si="2">E11+I11</f>
        <v>2.068545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0.02995</v>
      </c>
      <c r="M73">
        <f>I25+E25</f>
        <v>13.565617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0.03252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</v>
      </c>
    </row>
    <row r="74" spans="1:27">
      <c r="C74" s="4"/>
      <c r="D74" s="12"/>
      <c r="E74" t="s">
        <v>47</v>
      </c>
      <c r="F74">
        <f t="shared" si="0"/>
        <v>0.03106</v>
      </c>
      <c r="G74">
        <f t="shared" si="1"/>
        <v>0.03236</v>
      </c>
      <c r="H74">
        <f t="shared" si="2"/>
        <v>3.536986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0.03112</v>
      </c>
      <c r="S74">
        <f t="shared" si="7"/>
        <v>0.03242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0.029855</v>
      </c>
      <c r="G75">
        <f t="shared" si="1"/>
        <v>0.029955</v>
      </c>
      <c r="H75">
        <f t="shared" si="2"/>
        <v>7.721567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0.02991</v>
      </c>
      <c r="S75">
        <f t="shared" si="7"/>
        <v>0.03001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0.03264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0.0301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0.03276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0.0302</v>
      </c>
    </row>
    <row r="80" spans="1:27">
      <c r="C80" s="4"/>
      <c r="D80" s="12"/>
      <c r="E80" t="s">
        <v>47</v>
      </c>
      <c r="F80">
        <f t="shared" si="10"/>
        <v>0.03124</v>
      </c>
      <c r="G80">
        <f t="shared" si="11"/>
        <v>0.03254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0.03136</v>
      </c>
      <c r="S80">
        <f t="shared" si="15"/>
        <v>0.03266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0.03002</v>
      </c>
      <c r="G81">
        <f t="shared" si="11"/>
        <v>0.03012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0.03013</v>
      </c>
      <c r="S81">
        <f t="shared" si="15"/>
        <v>0.03023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0.03252</v>
      </c>
      <c r="H86">
        <f t="shared" ref="H86:H88" si="20">M11+I11+E11</f>
        <v>3.093897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0.0300005</v>
      </c>
      <c r="M86">
        <f>M25+I25+E25</f>
        <v>19.490181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0.03264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0.030102</v>
      </c>
    </row>
    <row r="87" spans="2:25">
      <c r="B87" s="4"/>
      <c r="C87" s="13"/>
      <c r="D87" s="12"/>
      <c r="E87" t="s">
        <v>47</v>
      </c>
      <c r="F87">
        <f t="shared" si="18"/>
        <v>0.03111975</v>
      </c>
      <c r="G87">
        <f t="shared" si="19"/>
        <v>0.03242</v>
      </c>
      <c r="H87">
        <f t="shared" si="20"/>
        <v>5.305046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0.031239</v>
      </c>
      <c r="S87">
        <f t="shared" si="25"/>
        <v>0.03254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0.02991025</v>
      </c>
      <c r="G88">
        <f t="shared" si="19"/>
        <v>0.03001</v>
      </c>
      <c r="H88">
        <f t="shared" si="20"/>
        <v>11.421817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0.030021</v>
      </c>
      <c r="S88">
        <f t="shared" si="25"/>
        <v>0.03012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0.03288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0.030308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0.03312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0.030518</v>
      </c>
    </row>
    <row r="93" spans="2:25">
      <c r="B93" s="4"/>
      <c r="C93" s="13"/>
      <c r="D93" s="12"/>
      <c r="E93" t="s">
        <v>47</v>
      </c>
      <c r="F93">
        <f t="shared" si="28"/>
        <v>0.031476</v>
      </c>
      <c r="G93">
        <f t="shared" si="29"/>
        <v>0.03278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0.031711</v>
      </c>
      <c r="S93">
        <f t="shared" si="33"/>
        <v>0.03302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0.030244</v>
      </c>
      <c r="G94">
        <f t="shared" si="29"/>
        <v>0.03034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0.030469</v>
      </c>
      <c r="S94">
        <f t="shared" si="33"/>
        <v>0.03056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0.03258</v>
      </c>
      <c r="H99">
        <f t="shared" ref="H99:H101" si="38">Q11+M11+I11+E11</f>
        <v>4.133432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0.0300514625</v>
      </c>
      <c r="M99">
        <f>Q25+M25+I25+E25</f>
        <v>25.392353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0.03276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0.0302057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0.0311792625</v>
      </c>
      <c r="G100">
        <f t="shared" si="37"/>
        <v>0.03248</v>
      </c>
      <c r="H100">
        <f t="shared" si="38"/>
        <v>7.068307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0.0313571</v>
      </c>
      <c r="S100">
        <f t="shared" si="43"/>
        <v>0.03266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0.029965725</v>
      </c>
      <c r="G101">
        <f t="shared" si="37"/>
        <v>0.030065</v>
      </c>
      <c r="H101">
        <f t="shared" si="38"/>
        <v>15.598662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0.0301328</v>
      </c>
      <c r="S101">
        <f t="shared" si="43"/>
        <v>0.03023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0.03312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0.0305216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0.03348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0.0308459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0.0317088</v>
      </c>
      <c r="G106">
        <f t="shared" si="47"/>
        <v>0.03302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0.0320557</v>
      </c>
      <c r="S106">
        <f t="shared" si="51"/>
        <v>0.03338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0.0304704</v>
      </c>
      <c r="G107">
        <f t="shared" si="47"/>
        <v>0.03056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0.0308116</v>
      </c>
      <c r="S107">
        <f t="shared" si="51"/>
        <v>0.03089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0.03246</v>
      </c>
      <c r="H112">
        <f t="shared" ref="H112:H114" si="56">AA11+W11</f>
        <v>2.049428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0.026645</v>
      </c>
      <c r="M112">
        <f>AA25+W25</f>
        <v>13.032969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0.03252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0.02669</v>
      </c>
    </row>
    <row r="113" spans="2:25">
      <c r="C113" s="4"/>
      <c r="D113" s="12"/>
      <c r="E113" t="s">
        <v>47</v>
      </c>
      <c r="F113">
        <f t="shared" si="54"/>
        <v>0.025845</v>
      </c>
      <c r="G113">
        <f t="shared" si="55"/>
        <v>0.03186</v>
      </c>
      <c r="H113">
        <f t="shared" si="56"/>
        <v>3.49948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0.02589</v>
      </c>
      <c r="S113">
        <f t="shared" si="61"/>
        <v>0.03192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0.025345</v>
      </c>
      <c r="G114">
        <f t="shared" si="55"/>
        <v>0.02735</v>
      </c>
      <c r="H114">
        <f t="shared" si="56"/>
        <v>8.435662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0.02539</v>
      </c>
      <c r="S114">
        <f t="shared" si="61"/>
        <v>0.0274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0.03264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0.02678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0.03276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0.02687</v>
      </c>
    </row>
    <row r="119" spans="2:25">
      <c r="C119" s="4"/>
      <c r="D119" s="12"/>
      <c r="E119" t="s">
        <v>47</v>
      </c>
      <c r="F119">
        <f t="shared" si="64"/>
        <v>0.02598</v>
      </c>
      <c r="G119">
        <f t="shared" si="65"/>
        <v>0.03204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0.02607</v>
      </c>
      <c r="S119">
        <f t="shared" si="69"/>
        <v>0.03216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0.02548</v>
      </c>
      <c r="G120">
        <f t="shared" si="65"/>
        <v>0.0275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0.02557</v>
      </c>
      <c r="S120">
        <f t="shared" si="69"/>
        <v>0.0276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0.03252</v>
      </c>
      <c r="H125">
        <f t="shared" ref="H125:H127" si="74">AE11+AA11+W11</f>
        <v>3.073677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0.0266905</v>
      </c>
      <c r="M125">
        <f>AE25+AA25+W25</f>
        <v>19.806198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0.03264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0.026782</v>
      </c>
    </row>
    <row r="126" spans="2:25">
      <c r="B126" s="4"/>
      <c r="C126" s="13"/>
      <c r="D126" s="12"/>
      <c r="E126" t="s">
        <v>47</v>
      </c>
      <c r="F126">
        <f t="shared" si="72"/>
        <v>0.02588975</v>
      </c>
      <c r="G126">
        <f t="shared" si="73"/>
        <v>0.03192</v>
      </c>
      <c r="H126">
        <f t="shared" si="74"/>
        <v>5.260285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0.025979</v>
      </c>
      <c r="S126">
        <f t="shared" si="79"/>
        <v>0.03204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0.02539</v>
      </c>
      <c r="G127">
        <f t="shared" si="73"/>
        <v>0.0274</v>
      </c>
      <c r="H127">
        <f t="shared" si="74"/>
        <v>12.694806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0.02548</v>
      </c>
      <c r="S127">
        <f t="shared" si="79"/>
        <v>0.0275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0.03288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0.026968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0.03312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0.027158</v>
      </c>
    </row>
    <row r="132" spans="1:25">
      <c r="B132" s="4"/>
      <c r="C132" s="13"/>
      <c r="D132" s="12"/>
      <c r="E132" t="s">
        <v>47</v>
      </c>
      <c r="F132">
        <f t="shared" si="82"/>
        <v>0.026156</v>
      </c>
      <c r="G132">
        <f t="shared" si="83"/>
        <v>0.03228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0.026331</v>
      </c>
      <c r="S132">
        <f t="shared" si="87"/>
        <v>0.03252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0.02566</v>
      </c>
      <c r="G133">
        <f t="shared" si="83"/>
        <v>0.0277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0.02584</v>
      </c>
      <c r="S133">
        <f t="shared" si="87"/>
        <v>0.0279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0.03258</v>
      </c>
      <c r="H138">
        <f t="shared" ref="H138:H140" si="92">AI11+AE11+AA11+W11</f>
        <v>4.115215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0.02673645</v>
      </c>
      <c r="M138">
        <f>AI25+AE25+AA25+W25</f>
        <v>26.759896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0.03276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0.0268756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0.025934275</v>
      </c>
      <c r="G139">
        <f t="shared" si="91"/>
        <v>0.0319799875</v>
      </c>
      <c r="H139">
        <f t="shared" si="92"/>
        <v>7.018793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0.0260672</v>
      </c>
      <c r="S139">
        <f t="shared" si="97"/>
        <v>0.0321599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0.025435</v>
      </c>
      <c r="G140">
        <f t="shared" si="91"/>
        <v>0.02745</v>
      </c>
      <c r="H140">
        <f t="shared" si="92"/>
        <v>17.031237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0.02557</v>
      </c>
      <c r="S140">
        <f t="shared" si="97"/>
        <v>0.0276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0.03312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0.0271608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0.03348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0.0274532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0.0263296</v>
      </c>
      <c r="G145">
        <f t="shared" si="101"/>
        <v>0.0325192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0.0265884</v>
      </c>
      <c r="S145">
        <f t="shared" si="105"/>
        <v>0.0328773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0.02584</v>
      </c>
      <c r="G146">
        <f t="shared" si="101"/>
        <v>0.0279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0.02611</v>
      </c>
      <c r="S146">
        <f t="shared" si="105"/>
        <v>0.0282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0.03246</v>
      </c>
      <c r="H151">
        <f t="shared" ref="H151:H153" si="110">I32++E32</f>
        <v>2.091513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0.021235</v>
      </c>
      <c r="M151">
        <f>I46+E46</f>
        <v>13.347223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0.03252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0.02127</v>
      </c>
    </row>
    <row r="152" spans="1:25">
      <c r="C152" s="4"/>
      <c r="D152" s="12"/>
      <c r="E152" t="s">
        <v>47</v>
      </c>
      <c r="F152">
        <f t="shared" si="108"/>
        <v>0.014125</v>
      </c>
      <c r="G152">
        <f t="shared" si="109"/>
        <v>0.030555</v>
      </c>
      <c r="H152">
        <f t="shared" si="110"/>
        <v>3.462331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0.01415</v>
      </c>
      <c r="S152">
        <f t="shared" si="115"/>
        <v>0.03061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0.014825</v>
      </c>
      <c r="G153">
        <f t="shared" si="109"/>
        <v>0.023945</v>
      </c>
      <c r="H153">
        <f t="shared" si="110"/>
        <v>8.012486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0.01485</v>
      </c>
      <c r="S153">
        <f t="shared" si="115"/>
        <v>0.02399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0.03264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0.02134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0.03276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0.02141</v>
      </c>
    </row>
    <row r="158" spans="1:25">
      <c r="C158" s="4"/>
      <c r="D158" s="12"/>
      <c r="E158" t="s">
        <v>47</v>
      </c>
      <c r="F158">
        <f t="shared" si="118"/>
        <v>0.0142</v>
      </c>
      <c r="G158">
        <f t="shared" si="119"/>
        <v>0.03072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0.01425</v>
      </c>
      <c r="S158">
        <f t="shared" si="123"/>
        <v>0.03083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0.0149</v>
      </c>
      <c r="G159">
        <f t="shared" si="119"/>
        <v>0.02408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0.01495</v>
      </c>
      <c r="S159">
        <f t="shared" si="123"/>
        <v>0.02417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0.03252</v>
      </c>
      <c r="H164">
        <f t="shared" ref="H164:H166" si="128">M32+I32+E32</f>
        <v>3.129775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0.02127025</v>
      </c>
      <c r="M164">
        <f>M46+I46+E46</f>
        <v>20.0109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0.03264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0.021341</v>
      </c>
    </row>
    <row r="165" spans="2:25">
      <c r="B165" s="4"/>
      <c r="C165" s="13"/>
      <c r="D165" s="12"/>
      <c r="E165" t="s">
        <v>47</v>
      </c>
      <c r="F165">
        <f t="shared" si="126"/>
        <v>0.01414975</v>
      </c>
      <c r="G165">
        <f t="shared" si="127"/>
        <v>0.03060975</v>
      </c>
      <c r="H165">
        <f t="shared" si="128"/>
        <v>4.984311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0.014199</v>
      </c>
      <c r="S165">
        <f t="shared" si="133"/>
        <v>0.030719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0.01485025</v>
      </c>
      <c r="G166">
        <f t="shared" si="127"/>
        <v>0.02399</v>
      </c>
      <c r="H166">
        <f t="shared" si="128"/>
        <v>12.013572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0.014901</v>
      </c>
      <c r="S166">
        <f t="shared" si="133"/>
        <v>0.02408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0.03288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0.021484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0.03312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0.021629</v>
      </c>
    </row>
    <row r="171" spans="2:25">
      <c r="B171" s="4"/>
      <c r="C171" s="13"/>
      <c r="D171" s="12"/>
      <c r="E171" t="s">
        <v>47</v>
      </c>
      <c r="F171">
        <f t="shared" si="136"/>
        <v>0.014296</v>
      </c>
      <c r="G171">
        <f t="shared" si="137"/>
        <v>0.030936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0.014391</v>
      </c>
      <c r="S171">
        <f t="shared" si="141"/>
        <v>0.031151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0.015004</v>
      </c>
      <c r="G172">
        <f t="shared" si="137"/>
        <v>0.02426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0.015109</v>
      </c>
      <c r="S172">
        <f t="shared" si="141"/>
        <v>0.02444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0.03258</v>
      </c>
      <c r="H177">
        <f t="shared" ref="H177:H179" si="146">Q32+M32+I32+E32</f>
        <v>4.155702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0.021305725</v>
      </c>
      <c r="M177">
        <f>Q46+M46+I46+E46</f>
        <v>26.439594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0.03276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0.0214128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0.014174275</v>
      </c>
      <c r="G178">
        <f t="shared" si="145"/>
        <v>0.0306642875</v>
      </c>
      <c r="H178">
        <f t="shared" si="146"/>
        <v>6.730938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0.0142472</v>
      </c>
      <c r="S178">
        <f t="shared" si="151"/>
        <v>0.0308273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0.014875725</v>
      </c>
      <c r="G179">
        <f t="shared" si="145"/>
        <v>0.024035</v>
      </c>
      <c r="H179">
        <f t="shared" si="146"/>
        <v>16.070431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0.0149528</v>
      </c>
      <c r="S179">
        <f t="shared" si="151"/>
        <v>0.02417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0.03312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0.0216304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0.03348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0.0218516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0.0143896</v>
      </c>
      <c r="G184">
        <f t="shared" si="155"/>
        <v>0.0311504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0.0145284</v>
      </c>
      <c r="S184">
        <f t="shared" si="159"/>
        <v>0.0314711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0.0151104</v>
      </c>
      <c r="G185">
        <f t="shared" si="155"/>
        <v>0.02444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0.0152716</v>
      </c>
      <c r="S185">
        <f t="shared" si="159"/>
        <v>0.02471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0.03246</v>
      </c>
      <c r="H190">
        <f t="shared" ref="H190:H192" si="164">AA32+W32</f>
        <v>2.085275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0.014325</v>
      </c>
      <c r="M190">
        <f>AA46+W46</f>
        <v>13.588202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0.03252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0.01435</v>
      </c>
    </row>
    <row r="191" spans="1:25">
      <c r="C191" s="4"/>
      <c r="D191" s="12"/>
      <c r="E191" t="s">
        <v>47</v>
      </c>
      <c r="F191">
        <f t="shared" si="162"/>
        <v>0.00661</v>
      </c>
      <c r="G191">
        <f t="shared" si="163"/>
        <v>0.027145</v>
      </c>
      <c r="H191">
        <f t="shared" si="164"/>
        <v>3.132293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0.00662</v>
      </c>
      <c r="S191">
        <f t="shared" si="169"/>
        <v>0.02719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0.00812</v>
      </c>
      <c r="G192">
        <f t="shared" si="163"/>
        <v>0.019335</v>
      </c>
      <c r="H192">
        <f t="shared" si="164"/>
        <v>7.681518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0.00814</v>
      </c>
      <c r="S192">
        <f t="shared" si="169"/>
        <v>0.01937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0.03264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0.0144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0.03276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0.01445</v>
      </c>
    </row>
    <row r="197" spans="2:25">
      <c r="C197" s="4"/>
      <c r="D197" s="12"/>
      <c r="E197" t="s">
        <v>47</v>
      </c>
      <c r="F197">
        <f t="shared" si="172"/>
        <v>0.00664</v>
      </c>
      <c r="G197">
        <f t="shared" si="173"/>
        <v>0.02728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0.00666</v>
      </c>
      <c r="S197">
        <f t="shared" si="177"/>
        <v>0.02737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0.00818</v>
      </c>
      <c r="G198">
        <f t="shared" si="173"/>
        <v>0.01944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0.00822</v>
      </c>
      <c r="S198">
        <f t="shared" si="177"/>
        <v>0.01951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0.03252</v>
      </c>
      <c r="H203">
        <f t="shared" ref="H203:H205" si="182">AE32+AA32+W32</f>
        <v>3.113598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0.01435025</v>
      </c>
      <c r="M203">
        <f>AE46+AA46+W46</f>
        <v>20.571837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0.03264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0.014401</v>
      </c>
    </row>
    <row r="204" spans="2:25">
      <c r="B204" s="4"/>
      <c r="C204" s="13"/>
      <c r="D204" s="12"/>
      <c r="E204" t="s">
        <v>47</v>
      </c>
      <c r="F204">
        <f t="shared" si="180"/>
        <v>0.00662025</v>
      </c>
      <c r="G204">
        <f t="shared" si="181"/>
        <v>0.02718975</v>
      </c>
      <c r="H204">
        <f t="shared" si="182"/>
        <v>4.805367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0.006641</v>
      </c>
      <c r="S204">
        <f t="shared" si="187"/>
        <v>0.027279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0.00813975</v>
      </c>
      <c r="G205">
        <f t="shared" si="181"/>
        <v>0.01937025</v>
      </c>
      <c r="H205">
        <f t="shared" si="182"/>
        <v>11.341311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0.008179</v>
      </c>
      <c r="S205">
        <f t="shared" si="187"/>
        <v>0.019441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0.03288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0.014504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0.03312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0.014609</v>
      </c>
    </row>
    <row r="210" spans="1:25">
      <c r="B210" s="4"/>
      <c r="C210" s="13"/>
      <c r="D210" s="12"/>
      <c r="E210" t="s">
        <v>47</v>
      </c>
      <c r="F210">
        <f t="shared" si="190"/>
        <v>0.006684</v>
      </c>
      <c r="G210">
        <f t="shared" si="191"/>
        <v>0.027456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0.006729</v>
      </c>
      <c r="S210">
        <f t="shared" si="195"/>
        <v>0.027631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0.008256</v>
      </c>
      <c r="G211">
        <f t="shared" si="191"/>
        <v>0.019584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0.008331</v>
      </c>
      <c r="S211">
        <f t="shared" si="195"/>
        <v>0.019729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0.03258</v>
      </c>
      <c r="H216">
        <f t="shared" ref="H216:H218" si="200">AI32+AE32+AA32+W32</f>
        <v>4.298535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0.014375725</v>
      </c>
      <c r="M216">
        <f>AI46+AE46+AA46+W46</f>
        <v>27.546109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0.03276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0.0144528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0.006630725</v>
      </c>
      <c r="G217">
        <f t="shared" si="199"/>
        <v>0.0272342875</v>
      </c>
      <c r="H217">
        <f t="shared" si="200"/>
        <v>6.479323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0.0066628</v>
      </c>
      <c r="S217">
        <f t="shared" si="205"/>
        <v>0.0273673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0.0081592625</v>
      </c>
      <c r="G218">
        <f t="shared" si="199"/>
        <v>0.019405725</v>
      </c>
      <c r="H218">
        <f t="shared" si="200"/>
        <v>14.802591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0.0082171</v>
      </c>
      <c r="S218">
        <f t="shared" si="205"/>
        <v>0.0195128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0.03312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0.0146104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0.03348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0.0147716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0.0067304</v>
      </c>
      <c r="G223">
        <f t="shared" si="209"/>
        <v>0.0276304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0.0068016</v>
      </c>
      <c r="S223">
        <f t="shared" si="213"/>
        <v>0.0278911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0.0083288</v>
      </c>
      <c r="G224">
        <f t="shared" si="209"/>
        <v>0.0197304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0.0084357</v>
      </c>
      <c r="S224">
        <f t="shared" si="213"/>
        <v>0.0199516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0.03246</v>
      </c>
      <c r="H229">
        <f t="shared" ref="H229:H231" si="218">I52+E52</f>
        <v>2.059786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0.006175</v>
      </c>
      <c r="M229">
        <f>I66+E66</f>
        <v>12.555214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0.03252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0.00585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0.018025</v>
      </c>
      <c r="H230">
        <f t="shared" si="218"/>
        <v>3.054146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0.01805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0.00371</v>
      </c>
      <c r="G231">
        <f t="shared" si="217"/>
        <v>0.011725</v>
      </c>
      <c r="H231">
        <f t="shared" si="218"/>
        <v>6.548362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0.00372</v>
      </c>
      <c r="S231">
        <f t="shared" si="223"/>
        <v>0.01175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0.03264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0.0052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0.03276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0.00455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0.0181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0.01815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0.00374</v>
      </c>
      <c r="G237">
        <f t="shared" si="227"/>
        <v>0.0118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0.00376</v>
      </c>
      <c r="S237">
        <f t="shared" si="231"/>
        <v>0.01185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0.03252</v>
      </c>
      <c r="H242">
        <f t="shared" ref="H242:H244" si="236">M52+I52+E52</f>
        <v>3.088675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0.00588425</v>
      </c>
      <c r="M242">
        <f>M66+I66+E66</f>
        <v>19.397274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0.03264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0.005337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0.01804975</v>
      </c>
      <c r="H243">
        <f t="shared" si="236"/>
        <v>4.451886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0.018099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0.00371975</v>
      </c>
      <c r="G244">
        <f t="shared" si="235"/>
        <v>0.01175</v>
      </c>
      <c r="H244">
        <f t="shared" si="236"/>
        <v>9.883403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0.003739</v>
      </c>
      <c r="S244">
        <f t="shared" si="241"/>
        <v>0.0118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0.03288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0.004448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0.03312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0.003833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0.018196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0.018291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0.003776</v>
      </c>
      <c r="G250">
        <f t="shared" si="245"/>
        <v>0.0119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0.003811</v>
      </c>
      <c r="S250">
        <f t="shared" si="249"/>
        <v>0.012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0.03258</v>
      </c>
      <c r="H255">
        <f t="shared" ref="H255:H257" si="254">Q52+M52+I52+E52</f>
        <v>4.109943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0.005625175</v>
      </c>
      <c r="M255">
        <f>Q66+M66+I66+E66</f>
        <v>26.395042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0.03276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0.0049404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0.002815</v>
      </c>
      <c r="G256">
        <f t="shared" si="253"/>
        <v>0.0180743</v>
      </c>
      <c r="H256">
        <f t="shared" si="254"/>
        <v>6.060708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0.00283</v>
      </c>
      <c r="S256">
        <f t="shared" si="259"/>
        <v>0.0181474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0.003729275</v>
      </c>
      <c r="G257">
        <f t="shared" si="253"/>
        <v>0.011775</v>
      </c>
      <c r="H257">
        <f t="shared" si="254"/>
        <v>12.996748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0.0037572</v>
      </c>
      <c r="S257">
        <f t="shared" si="259"/>
        <v>0.01185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0.03312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0.0040792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0.03348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0.0037928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0.00286</v>
      </c>
      <c r="G262">
        <f t="shared" si="263"/>
        <v>0.0182912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0.00289</v>
      </c>
      <c r="S262">
        <f t="shared" si="267"/>
        <v>0.0184338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0.0038096</v>
      </c>
      <c r="G263">
        <f t="shared" si="263"/>
        <v>0.012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0.0038584</v>
      </c>
      <c r="S263">
        <f t="shared" si="267"/>
        <v>0.01215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79</v>
      </c>
      <c r="C9" s="3"/>
      <c r="D9" s="3"/>
      <c r="E9" s="3"/>
      <c r="F9" s="3" t="s">
        <v>80</v>
      </c>
      <c r="G9" s="3"/>
      <c r="H9" s="3"/>
      <c r="I9" s="3"/>
      <c r="J9" s="3" t="s">
        <v>81</v>
      </c>
      <c r="K9" s="3"/>
      <c r="L9" s="3"/>
      <c r="M9" s="3"/>
      <c r="N9" s="3" t="s">
        <v>82</v>
      </c>
      <c r="O9" s="3"/>
      <c r="P9" s="3"/>
      <c r="Q9" s="3"/>
      <c r="S9" s="4" t="s">
        <v>23</v>
      </c>
      <c r="T9" s="3" t="s">
        <v>79</v>
      </c>
      <c r="U9" s="3"/>
      <c r="V9" s="3"/>
      <c r="W9" s="3"/>
      <c r="X9" s="3" t="s">
        <v>80</v>
      </c>
      <c r="Y9" s="3"/>
      <c r="Z9" s="3"/>
      <c r="AA9" s="3"/>
      <c r="AB9" s="3" t="s">
        <v>81</v>
      </c>
      <c r="AC9" s="3"/>
      <c r="AD9" s="3"/>
      <c r="AE9" s="3"/>
      <c r="AF9" s="3" t="s">
        <v>82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0.0297</v>
      </c>
      <c r="E11">
        <v>0.998681</v>
      </c>
      <c r="F11" t="s">
        <v>31</v>
      </c>
      <c r="G11">
        <v>0.0026</v>
      </c>
      <c r="H11">
        <v>0.0309</v>
      </c>
      <c r="I11">
        <v>1.015018</v>
      </c>
      <c r="J11" t="s">
        <v>31</v>
      </c>
      <c r="K11">
        <v>0.0026</v>
      </c>
      <c r="L11">
        <v>0.0321</v>
      </c>
      <c r="M11">
        <v>1.16074</v>
      </c>
      <c r="N11" t="s">
        <v>31</v>
      </c>
      <c r="O11">
        <v>0.0026</v>
      </c>
      <c r="P11">
        <v>0.0333</v>
      </c>
      <c r="Q11">
        <v>1.002619</v>
      </c>
      <c r="S11" s="4"/>
      <c r="T11" t="s">
        <v>31</v>
      </c>
      <c r="U11">
        <v>0.0013</v>
      </c>
      <c r="V11">
        <v>0.0297</v>
      </c>
      <c r="W11">
        <v>1.165823</v>
      </c>
      <c r="X11" t="s">
        <v>31</v>
      </c>
      <c r="Y11">
        <v>0.0026</v>
      </c>
      <c r="Z11">
        <v>0.0309</v>
      </c>
      <c r="AA11">
        <v>1.007188</v>
      </c>
      <c r="AB11" t="s">
        <v>31</v>
      </c>
      <c r="AC11">
        <v>0.0026</v>
      </c>
      <c r="AD11">
        <v>0.0321</v>
      </c>
      <c r="AE11">
        <v>1.007986</v>
      </c>
      <c r="AF11" t="s">
        <v>31</v>
      </c>
      <c r="AG11">
        <v>0.0026</v>
      </c>
      <c r="AH11">
        <v>0.0333</v>
      </c>
      <c r="AI11">
        <v>0.999681</v>
      </c>
    </row>
    <row r="12" spans="1:35">
      <c r="A12" s="4"/>
      <c r="B12" t="s">
        <v>32</v>
      </c>
      <c r="C12">
        <v>0.0286</v>
      </c>
      <c r="D12">
        <v>0.0296</v>
      </c>
      <c r="E12">
        <v>1.340471</v>
      </c>
      <c r="F12" t="s">
        <v>32</v>
      </c>
      <c r="G12">
        <v>0.0297</v>
      </c>
      <c r="H12">
        <v>0.0308</v>
      </c>
      <c r="I12">
        <v>1.364699</v>
      </c>
      <c r="J12" t="s">
        <v>32</v>
      </c>
      <c r="K12">
        <v>0.0308</v>
      </c>
      <c r="L12">
        <v>0.032</v>
      </c>
      <c r="M12">
        <v>1.318506</v>
      </c>
      <c r="N12" t="s">
        <v>32</v>
      </c>
      <c r="O12">
        <v>0.0319</v>
      </c>
      <c r="P12">
        <v>0.0332</v>
      </c>
      <c r="Q12">
        <v>1.52961</v>
      </c>
      <c r="S12" s="4"/>
      <c r="T12" t="s">
        <v>32</v>
      </c>
      <c r="U12">
        <v>0.0242</v>
      </c>
      <c r="V12">
        <v>0.0292</v>
      </c>
      <c r="W12">
        <v>1.290856</v>
      </c>
      <c r="X12" t="s">
        <v>32</v>
      </c>
      <c r="Y12">
        <v>0.0251</v>
      </c>
      <c r="Z12">
        <v>0.0304</v>
      </c>
      <c r="AA12">
        <v>1.308785</v>
      </c>
      <c r="AB12" t="s">
        <v>32</v>
      </c>
      <c r="AC12">
        <v>0.026</v>
      </c>
      <c r="AD12">
        <v>0.0315</v>
      </c>
      <c r="AE12">
        <v>1.504607</v>
      </c>
      <c r="AF12" t="s">
        <v>32</v>
      </c>
      <c r="AG12">
        <v>0.0268</v>
      </c>
      <c r="AH12">
        <v>0.0327</v>
      </c>
      <c r="AI12">
        <v>1.502618</v>
      </c>
    </row>
    <row r="13" spans="1:35">
      <c r="A13" s="4"/>
      <c r="B13" t="s">
        <v>33</v>
      </c>
      <c r="C13">
        <v>0.0286</v>
      </c>
      <c r="D13">
        <v>0.0286</v>
      </c>
      <c r="E13">
        <v>3.167427</v>
      </c>
      <c r="F13" t="s">
        <v>33</v>
      </c>
      <c r="G13">
        <v>0.0297</v>
      </c>
      <c r="H13">
        <v>0.0298</v>
      </c>
      <c r="I13">
        <v>3.602112</v>
      </c>
      <c r="J13" t="s">
        <v>33</v>
      </c>
      <c r="K13">
        <v>0.0308</v>
      </c>
      <c r="L13">
        <v>0.0309</v>
      </c>
      <c r="M13">
        <v>3.572948</v>
      </c>
      <c r="N13" t="s">
        <v>33</v>
      </c>
      <c r="O13">
        <v>0.0319</v>
      </c>
      <c r="P13">
        <v>0.032</v>
      </c>
      <c r="Q13">
        <v>3.519536</v>
      </c>
      <c r="S13" s="4"/>
      <c r="T13" t="s">
        <v>33</v>
      </c>
      <c r="U13">
        <v>0.0245</v>
      </c>
      <c r="V13">
        <v>0.0262</v>
      </c>
      <c r="W13">
        <v>3.033452</v>
      </c>
      <c r="X13" t="s">
        <v>33</v>
      </c>
      <c r="Y13">
        <v>0.0254</v>
      </c>
      <c r="Z13">
        <v>0.0272</v>
      </c>
      <c r="AA13">
        <v>3.007237</v>
      </c>
      <c r="AB13" t="s">
        <v>33</v>
      </c>
      <c r="AC13">
        <v>0.0263</v>
      </c>
      <c r="AD13">
        <v>0.0282</v>
      </c>
      <c r="AE13">
        <v>3.024624</v>
      </c>
      <c r="AF13" t="s">
        <v>33</v>
      </c>
      <c r="AG13">
        <v>0.0272</v>
      </c>
      <c r="AH13">
        <v>0.0292</v>
      </c>
      <c r="AI13">
        <v>3.499347</v>
      </c>
    </row>
    <row r="16" spans="1:35">
      <c r="A16" s="5" t="s">
        <v>35</v>
      </c>
      <c r="B16" s="3" t="s">
        <v>79</v>
      </c>
      <c r="C16" s="3"/>
      <c r="D16" s="3"/>
      <c r="E16" s="3"/>
      <c r="F16" s="3" t="s">
        <v>80</v>
      </c>
      <c r="G16" s="3"/>
      <c r="H16" s="3"/>
      <c r="I16" s="3"/>
      <c r="J16" s="3" t="s">
        <v>81</v>
      </c>
      <c r="K16" s="3"/>
      <c r="L16" s="3"/>
      <c r="M16" s="3"/>
      <c r="N16" s="3" t="s">
        <v>82</v>
      </c>
      <c r="O16" s="3"/>
      <c r="P16" s="3"/>
      <c r="Q16" s="3"/>
      <c r="S16" s="5" t="s">
        <v>35</v>
      </c>
      <c r="T16" s="3" t="s">
        <v>79</v>
      </c>
      <c r="U16" s="3"/>
      <c r="V16" s="3"/>
      <c r="W16" s="3"/>
      <c r="X16" s="3" t="s">
        <v>80</v>
      </c>
      <c r="Y16" s="3"/>
      <c r="Z16" s="3"/>
      <c r="AA16" s="3"/>
      <c r="AB16" s="3" t="s">
        <v>81</v>
      </c>
      <c r="AC16" s="3"/>
      <c r="AD16" s="3"/>
      <c r="AE16" s="3"/>
      <c r="AF16" s="3" t="s">
        <v>82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79</v>
      </c>
      <c r="C23" s="3"/>
      <c r="D23" s="3"/>
      <c r="E23" s="3"/>
      <c r="F23" s="3" t="s">
        <v>80</v>
      </c>
      <c r="G23" s="3"/>
      <c r="H23" s="3"/>
      <c r="I23" s="3"/>
      <c r="J23" s="3" t="s">
        <v>81</v>
      </c>
      <c r="K23" s="3"/>
      <c r="L23" s="3"/>
      <c r="M23" s="3"/>
      <c r="N23" s="3" t="s">
        <v>82</v>
      </c>
      <c r="O23" s="3"/>
      <c r="P23" s="3"/>
      <c r="Q23" s="3"/>
      <c r="S23" s="6" t="s">
        <v>36</v>
      </c>
      <c r="T23" s="3" t="s">
        <v>79</v>
      </c>
      <c r="U23" s="3"/>
      <c r="V23" s="3"/>
      <c r="W23" s="3"/>
      <c r="X23" s="3" t="s">
        <v>80</v>
      </c>
      <c r="Y23" s="3"/>
      <c r="Z23" s="3"/>
      <c r="AA23" s="3"/>
      <c r="AB23" s="3" t="s">
        <v>81</v>
      </c>
      <c r="AC23" s="3"/>
      <c r="AD23" s="3"/>
      <c r="AE23" s="3"/>
      <c r="AF23" s="3" t="s">
        <v>82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0.0287</v>
      </c>
      <c r="C25" s="7"/>
      <c r="D25" s="7"/>
      <c r="E25">
        <v>5.001071</v>
      </c>
      <c r="F25" s="7">
        <v>0.0297</v>
      </c>
      <c r="G25" s="7"/>
      <c r="H25" s="7"/>
      <c r="I25">
        <v>5.064161</v>
      </c>
      <c r="J25">
        <v>0.0309</v>
      </c>
      <c r="K25" s="7"/>
      <c r="L25" s="7"/>
      <c r="M25">
        <v>4.978592</v>
      </c>
      <c r="N25" s="7">
        <v>0.032</v>
      </c>
      <c r="O25" s="7"/>
      <c r="P25" s="7"/>
      <c r="Q25">
        <v>5.023518</v>
      </c>
      <c r="S25" s="6"/>
      <c r="T25" s="7">
        <v>0.0256</v>
      </c>
      <c r="U25" s="7"/>
      <c r="V25" s="7"/>
      <c r="W25">
        <v>5.038036</v>
      </c>
      <c r="X25" s="7">
        <v>0.0266</v>
      </c>
      <c r="Y25" s="7"/>
      <c r="Z25" s="7"/>
      <c r="AA25">
        <v>4.991338</v>
      </c>
      <c r="AB25" s="7">
        <v>0.0275</v>
      </c>
      <c r="AC25" s="7"/>
      <c r="AD25" s="7"/>
      <c r="AE25">
        <v>5.075381</v>
      </c>
      <c r="AF25" s="7">
        <v>0.0285</v>
      </c>
      <c r="AG25" s="7"/>
      <c r="AH25" s="7"/>
      <c r="AI25">
        <v>4.973825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79</v>
      </c>
      <c r="C30" s="3"/>
      <c r="D30" s="3"/>
      <c r="E30" s="3"/>
      <c r="F30" s="3" t="s">
        <v>80</v>
      </c>
      <c r="G30" s="3"/>
      <c r="H30" s="3"/>
      <c r="I30" s="3"/>
      <c r="J30" s="3" t="s">
        <v>81</v>
      </c>
      <c r="K30" s="3"/>
      <c r="L30" s="3"/>
      <c r="M30" s="3"/>
      <c r="N30" s="3" t="s">
        <v>82</v>
      </c>
      <c r="O30" s="3"/>
      <c r="P30" s="3"/>
      <c r="Q30" s="3"/>
      <c r="S30" s="4" t="s">
        <v>23</v>
      </c>
      <c r="T30" s="3" t="s">
        <v>79</v>
      </c>
      <c r="U30" s="3"/>
      <c r="V30" s="3"/>
      <c r="W30" s="3"/>
      <c r="X30" s="3" t="s">
        <v>80</v>
      </c>
      <c r="Y30" s="3"/>
      <c r="Z30" s="3"/>
      <c r="AA30" s="3"/>
      <c r="AB30" s="3" t="s">
        <v>81</v>
      </c>
      <c r="AC30" s="3"/>
      <c r="AD30" s="3"/>
      <c r="AE30" s="3"/>
      <c r="AF30" s="3" t="s">
        <v>82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0.0297</v>
      </c>
      <c r="E32">
        <v>1.161676</v>
      </c>
      <c r="F32" t="s">
        <v>31</v>
      </c>
      <c r="G32">
        <v>0.0026</v>
      </c>
      <c r="H32">
        <v>0.0309</v>
      </c>
      <c r="I32">
        <v>1.001679</v>
      </c>
      <c r="J32" t="s">
        <v>31</v>
      </c>
      <c r="K32">
        <v>0.0026</v>
      </c>
      <c r="L32">
        <v>0.0321</v>
      </c>
      <c r="M32">
        <v>0.998519</v>
      </c>
      <c r="N32" t="s">
        <v>31</v>
      </c>
      <c r="O32">
        <v>0.0026</v>
      </c>
      <c r="P32">
        <v>0.0333</v>
      </c>
      <c r="Q32">
        <v>1.008979</v>
      </c>
      <c r="S32" s="4"/>
      <c r="T32" t="s">
        <v>31</v>
      </c>
      <c r="U32">
        <v>0.0013</v>
      </c>
      <c r="V32">
        <v>0.0297</v>
      </c>
      <c r="W32">
        <v>1.015704</v>
      </c>
      <c r="X32" t="s">
        <v>31</v>
      </c>
      <c r="Y32">
        <v>0.0026</v>
      </c>
      <c r="Z32">
        <v>0.0309</v>
      </c>
      <c r="AA32">
        <v>1.001214</v>
      </c>
      <c r="AB32" t="s">
        <v>31</v>
      </c>
      <c r="AC32">
        <v>0.0026</v>
      </c>
      <c r="AD32">
        <v>0.0321</v>
      </c>
      <c r="AE32">
        <v>1.003455</v>
      </c>
      <c r="AF32" t="s">
        <v>31</v>
      </c>
      <c r="AG32">
        <v>0.0026</v>
      </c>
      <c r="AH32">
        <v>0.0333</v>
      </c>
      <c r="AI32">
        <v>1.004689</v>
      </c>
    </row>
    <row r="33" spans="1:35">
      <c r="A33" s="4"/>
      <c r="B33" t="s">
        <v>32</v>
      </c>
      <c r="C33">
        <v>0.0135</v>
      </c>
      <c r="D33">
        <v>0.028</v>
      </c>
      <c r="E33">
        <v>1.280053</v>
      </c>
      <c r="F33" t="s">
        <v>32</v>
      </c>
      <c r="G33">
        <v>0.014</v>
      </c>
      <c r="H33">
        <v>0.0291</v>
      </c>
      <c r="I33">
        <v>1.412481</v>
      </c>
      <c r="J33" t="s">
        <v>32</v>
      </c>
      <c r="K33">
        <v>0.0145</v>
      </c>
      <c r="L33">
        <v>0.0301</v>
      </c>
      <c r="M33">
        <v>1.464789</v>
      </c>
      <c r="N33" t="s">
        <v>32</v>
      </c>
      <c r="O33">
        <v>0.015</v>
      </c>
      <c r="P33">
        <v>0.0312</v>
      </c>
      <c r="Q33">
        <v>1.30259</v>
      </c>
      <c r="S33" s="4"/>
      <c r="T33" t="s">
        <v>32</v>
      </c>
      <c r="U33">
        <v>0.0066</v>
      </c>
      <c r="V33">
        <v>0.0249</v>
      </c>
      <c r="W33">
        <v>1.474784</v>
      </c>
      <c r="X33" t="s">
        <v>32</v>
      </c>
      <c r="Y33">
        <v>0.0068</v>
      </c>
      <c r="Z33">
        <v>0.0258</v>
      </c>
      <c r="AA33">
        <v>1.461366</v>
      </c>
      <c r="AB33" t="s">
        <v>32</v>
      </c>
      <c r="AC33">
        <v>0.0071</v>
      </c>
      <c r="AD33">
        <v>0.0266</v>
      </c>
      <c r="AE33">
        <v>1.414904</v>
      </c>
      <c r="AF33" t="s">
        <v>32</v>
      </c>
      <c r="AG33">
        <v>0.0073</v>
      </c>
      <c r="AH33">
        <v>0.0276</v>
      </c>
      <c r="AI33">
        <v>1.371448</v>
      </c>
    </row>
    <row r="34" spans="1:35">
      <c r="A34" s="4"/>
      <c r="B34" t="s">
        <v>33</v>
      </c>
      <c r="C34">
        <v>0.0144</v>
      </c>
      <c r="D34">
        <v>0.023</v>
      </c>
      <c r="E34">
        <v>2.839114</v>
      </c>
      <c r="F34" t="s">
        <v>33</v>
      </c>
      <c r="G34">
        <v>0.015</v>
      </c>
      <c r="H34">
        <v>0.0238</v>
      </c>
      <c r="I34">
        <v>2.855663</v>
      </c>
      <c r="J34" t="s">
        <v>33</v>
      </c>
      <c r="K34" s="16">
        <v>0.0155</v>
      </c>
      <c r="L34" s="18">
        <v>0.0247</v>
      </c>
      <c r="M34">
        <v>3.423795</v>
      </c>
      <c r="N34" t="s">
        <v>33</v>
      </c>
      <c r="O34">
        <v>0.016</v>
      </c>
      <c r="P34">
        <v>0.0256</v>
      </c>
      <c r="Q34">
        <v>2.874461</v>
      </c>
      <c r="S34" s="4"/>
      <c r="T34" t="s">
        <v>33</v>
      </c>
      <c r="U34">
        <v>0.0081</v>
      </c>
      <c r="V34">
        <v>0.0185</v>
      </c>
      <c r="W34">
        <v>3.140364</v>
      </c>
      <c r="X34" t="s">
        <v>33</v>
      </c>
      <c r="Y34">
        <v>0.0084</v>
      </c>
      <c r="Z34">
        <v>0.0193</v>
      </c>
      <c r="AA34">
        <v>2.724342</v>
      </c>
      <c r="AB34" t="s">
        <v>33</v>
      </c>
      <c r="AC34">
        <v>0.0087</v>
      </c>
      <c r="AD34">
        <v>0.02</v>
      </c>
      <c r="AE34">
        <v>3.169977</v>
      </c>
      <c r="AF34" t="s">
        <v>33</v>
      </c>
      <c r="AG34">
        <v>0.009</v>
      </c>
      <c r="AH34" s="1">
        <v>0.0207</v>
      </c>
      <c r="AI34">
        <v>2.701044</v>
      </c>
    </row>
    <row r="37" spans="1:35">
      <c r="A37" s="5" t="s">
        <v>35</v>
      </c>
      <c r="B37" s="3" t="s">
        <v>79</v>
      </c>
      <c r="C37" s="3"/>
      <c r="D37" s="3"/>
      <c r="E37" s="3"/>
      <c r="F37" s="3" t="s">
        <v>80</v>
      </c>
      <c r="G37" s="3"/>
      <c r="H37" s="3"/>
      <c r="I37" s="3"/>
      <c r="J37" s="3" t="s">
        <v>81</v>
      </c>
      <c r="K37" s="3"/>
      <c r="L37" s="3"/>
      <c r="M37" s="3"/>
      <c r="N37" s="3" t="s">
        <v>82</v>
      </c>
      <c r="O37" s="3"/>
      <c r="P37" s="3"/>
      <c r="Q37" s="3"/>
      <c r="S37" s="5" t="s">
        <v>35</v>
      </c>
      <c r="T37" s="3" t="s">
        <v>79</v>
      </c>
      <c r="U37" s="3"/>
      <c r="V37" s="3"/>
      <c r="W37" s="3"/>
      <c r="X37" s="3" t="s">
        <v>80</v>
      </c>
      <c r="Y37" s="3"/>
      <c r="Z37" s="3"/>
      <c r="AA37" s="3"/>
      <c r="AB37" s="3" t="s">
        <v>81</v>
      </c>
      <c r="AC37" s="3"/>
      <c r="AD37" s="3"/>
      <c r="AE37" s="3"/>
      <c r="AF37" s="3" t="s">
        <v>82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79</v>
      </c>
      <c r="C44" s="3"/>
      <c r="D44" s="3"/>
      <c r="E44" s="3"/>
      <c r="F44" s="3" t="s">
        <v>80</v>
      </c>
      <c r="G44" s="3"/>
      <c r="H44" s="3"/>
      <c r="I44" s="3"/>
      <c r="J44" s="3" t="s">
        <v>81</v>
      </c>
      <c r="K44" s="3"/>
      <c r="L44" s="3"/>
      <c r="M44" s="3"/>
      <c r="N44" s="3" t="s">
        <v>82</v>
      </c>
      <c r="O44" s="3"/>
      <c r="P44" s="3"/>
      <c r="Q44" s="3"/>
      <c r="S44" s="6" t="s">
        <v>36</v>
      </c>
      <c r="T44" s="3" t="s">
        <v>79</v>
      </c>
      <c r="U44" s="3"/>
      <c r="V44" s="3"/>
      <c r="W44" s="3"/>
      <c r="X44" s="3" t="s">
        <v>80</v>
      </c>
      <c r="Y44" s="3"/>
      <c r="Z44" s="3"/>
      <c r="AA44" s="3"/>
      <c r="AB44" s="3" t="s">
        <v>81</v>
      </c>
      <c r="AC44" s="3"/>
      <c r="AD44" s="3"/>
      <c r="AE44" s="3"/>
      <c r="AF44" s="3" t="s">
        <v>82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0.0205</v>
      </c>
      <c r="C46" s="7"/>
      <c r="D46" s="7"/>
      <c r="E46">
        <v>5.060551</v>
      </c>
      <c r="F46" s="7">
        <v>0.0213</v>
      </c>
      <c r="G46" s="7"/>
      <c r="H46" s="7"/>
      <c r="I46">
        <v>5.035986</v>
      </c>
      <c r="J46" s="7">
        <v>0.022</v>
      </c>
      <c r="K46" s="7"/>
      <c r="L46" s="7"/>
      <c r="M46">
        <v>5.064608</v>
      </c>
      <c r="N46" s="7">
        <v>0.0227</v>
      </c>
      <c r="O46" s="7"/>
      <c r="P46" s="7"/>
      <c r="Q46">
        <v>5.075722</v>
      </c>
      <c r="S46" s="6"/>
      <c r="T46" s="7">
        <v>0.0139</v>
      </c>
      <c r="U46" s="7"/>
      <c r="V46" s="7"/>
      <c r="W46">
        <v>4.99417</v>
      </c>
      <c r="X46" s="7">
        <v>0.0144</v>
      </c>
      <c r="Y46" s="7"/>
      <c r="Z46" s="7"/>
      <c r="AA46">
        <v>5.228409</v>
      </c>
      <c r="AB46" s="7">
        <v>0.015</v>
      </c>
      <c r="AC46" s="7"/>
      <c r="AD46" s="7"/>
      <c r="AE46">
        <v>5.069044</v>
      </c>
      <c r="AF46" s="7">
        <v>0.0156</v>
      </c>
      <c r="AG46" s="7"/>
      <c r="AH46" s="7"/>
      <c r="AI46">
        <v>5.155753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79</v>
      </c>
      <c r="C50" s="3"/>
      <c r="D50" s="3"/>
      <c r="E50" s="3"/>
      <c r="F50" s="3" t="s">
        <v>80</v>
      </c>
      <c r="G50" s="3"/>
      <c r="H50" s="3"/>
      <c r="I50" s="3"/>
      <c r="J50" s="3" t="s">
        <v>81</v>
      </c>
      <c r="K50" s="3"/>
      <c r="L50" s="3"/>
      <c r="M50" s="3"/>
      <c r="N50" s="3" t="s">
        <v>82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0.0297</v>
      </c>
      <c r="E52">
        <v>1.009099</v>
      </c>
      <c r="F52" t="s">
        <v>31</v>
      </c>
      <c r="G52">
        <v>0.0026</v>
      </c>
      <c r="H52">
        <v>0.0309</v>
      </c>
      <c r="I52">
        <v>1.002782</v>
      </c>
      <c r="J52" t="s">
        <v>31</v>
      </c>
      <c r="K52">
        <v>0.0026</v>
      </c>
      <c r="L52">
        <v>0.0321</v>
      </c>
      <c r="M52">
        <v>1.000897</v>
      </c>
      <c r="N52" t="s">
        <v>31</v>
      </c>
      <c r="O52">
        <v>0.0026</v>
      </c>
      <c r="P52">
        <v>0.0333</v>
      </c>
      <c r="Q52">
        <v>1.00185</v>
      </c>
    </row>
    <row r="53" spans="1:17">
      <c r="A53" s="4"/>
      <c r="B53" t="s">
        <v>32</v>
      </c>
      <c r="C53">
        <v>0.0028</v>
      </c>
      <c r="D53">
        <v>0.0166</v>
      </c>
      <c r="E53">
        <v>1.268419</v>
      </c>
      <c r="F53" t="s">
        <v>32</v>
      </c>
      <c r="G53">
        <v>0.0029</v>
      </c>
      <c r="H53">
        <v>0.0171</v>
      </c>
      <c r="I53">
        <v>1.2272</v>
      </c>
      <c r="J53" t="s">
        <v>32</v>
      </c>
      <c r="K53">
        <v>0.003</v>
      </c>
      <c r="L53">
        <v>0.0174</v>
      </c>
      <c r="M53">
        <v>1.306595</v>
      </c>
      <c r="N53" t="s">
        <v>32</v>
      </c>
      <c r="O53">
        <v>0.0032</v>
      </c>
      <c r="P53">
        <v>0.0181</v>
      </c>
      <c r="Q53">
        <v>1.221664</v>
      </c>
    </row>
    <row r="54" spans="1:17">
      <c r="A54" s="4"/>
      <c r="B54" t="s">
        <v>33</v>
      </c>
      <c r="C54">
        <v>0.0037</v>
      </c>
      <c r="D54">
        <v>0.0112</v>
      </c>
      <c r="E54">
        <v>2.472406</v>
      </c>
      <c r="F54" t="s">
        <v>33</v>
      </c>
      <c r="G54">
        <v>0.0039</v>
      </c>
      <c r="H54">
        <v>0.0117</v>
      </c>
      <c r="I54">
        <v>2.441263</v>
      </c>
      <c r="J54" t="s">
        <v>33</v>
      </c>
      <c r="K54">
        <v>0.0041</v>
      </c>
      <c r="L54">
        <v>0.0122</v>
      </c>
      <c r="M54">
        <v>2.455539</v>
      </c>
      <c r="N54" t="s">
        <v>33</v>
      </c>
      <c r="O54">
        <v>0.0042</v>
      </c>
      <c r="P54">
        <v>0.0127</v>
      </c>
      <c r="Q54">
        <v>2.484411</v>
      </c>
    </row>
    <row r="57" spans="1:17">
      <c r="A57" s="5" t="s">
        <v>35</v>
      </c>
      <c r="B57" s="3" t="s">
        <v>79</v>
      </c>
      <c r="C57" s="3"/>
      <c r="D57" s="3"/>
      <c r="E57" s="3"/>
      <c r="F57" s="3" t="s">
        <v>80</v>
      </c>
      <c r="G57" s="3"/>
      <c r="H57" s="3"/>
      <c r="I57" s="3"/>
      <c r="J57" s="3" t="s">
        <v>81</v>
      </c>
      <c r="K57" s="3"/>
      <c r="L57" s="3"/>
      <c r="M57" s="3"/>
      <c r="N57" s="3" t="s">
        <v>82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79</v>
      </c>
      <c r="C64" s="3"/>
      <c r="D64" s="3"/>
      <c r="E64" s="3"/>
      <c r="F64" s="3" t="s">
        <v>80</v>
      </c>
      <c r="G64" s="3"/>
      <c r="H64" s="3"/>
      <c r="I64" s="3"/>
      <c r="J64" s="3" t="s">
        <v>81</v>
      </c>
      <c r="K64" s="3"/>
      <c r="L64" s="3"/>
      <c r="M64" s="3"/>
      <c r="N64" s="3" t="s">
        <v>82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0.0064</v>
      </c>
      <c r="C66" s="7"/>
      <c r="D66" s="7"/>
      <c r="E66">
        <v>5.050637</v>
      </c>
      <c r="F66" s="7"/>
      <c r="G66" s="7">
        <v>0.0068</v>
      </c>
      <c r="H66" s="7"/>
      <c r="I66">
        <v>5.028615</v>
      </c>
      <c r="J66" s="7">
        <v>0.0071</v>
      </c>
      <c r="K66" s="7"/>
      <c r="L66" s="7"/>
      <c r="M66">
        <v>5.117903</v>
      </c>
      <c r="N66" s="7">
        <v>0.0074</v>
      </c>
      <c r="O66" s="7"/>
      <c r="P66" s="7"/>
      <c r="Q66">
        <v>4.965727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0.02976</v>
      </c>
      <c r="H73">
        <f t="shared" ref="H73:H75" si="2">E11+I11</f>
        <v>2.013699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0.02875</v>
      </c>
      <c r="M73">
        <f>I25+E25</f>
        <v>10.065232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0.02982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0.0288</v>
      </c>
    </row>
    <row r="74" spans="1:27">
      <c r="C74" s="4"/>
      <c r="D74" s="12"/>
      <c r="E74" t="s">
        <v>47</v>
      </c>
      <c r="F74">
        <f t="shared" si="0"/>
        <v>0.028655</v>
      </c>
      <c r="G74">
        <f t="shared" si="1"/>
        <v>0.02966</v>
      </c>
      <c r="H74">
        <f t="shared" si="2"/>
        <v>2.70517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0.02871</v>
      </c>
      <c r="S74">
        <f t="shared" si="7"/>
        <v>0.02972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0.028655</v>
      </c>
      <c r="G75">
        <f t="shared" si="1"/>
        <v>0.02866</v>
      </c>
      <c r="H75">
        <f t="shared" si="2"/>
        <v>6.769539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0.02871</v>
      </c>
      <c r="S75">
        <f t="shared" si="7"/>
        <v>0.02872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0.02994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0.0289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0.03006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0.029</v>
      </c>
    </row>
    <row r="80" spans="1:27">
      <c r="C80" s="4"/>
      <c r="D80" s="12"/>
      <c r="E80" t="s">
        <v>47</v>
      </c>
      <c r="F80">
        <f t="shared" si="10"/>
        <v>0.02882</v>
      </c>
      <c r="G80">
        <f t="shared" si="11"/>
        <v>0.02984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0.02893</v>
      </c>
      <c r="S80">
        <f t="shared" si="15"/>
        <v>0.02996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0.02882</v>
      </c>
      <c r="G81">
        <f t="shared" si="11"/>
        <v>0.02884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0.02893</v>
      </c>
      <c r="S81">
        <f t="shared" si="15"/>
        <v>0.02896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0.02982</v>
      </c>
      <c r="H86">
        <f t="shared" ref="H86:H88" si="20">M11+I11+E11</f>
        <v>3.174439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0.0288005</v>
      </c>
      <c r="M86">
        <f>M25+I25+E25</f>
        <v>15.043824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0.02994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0.028902</v>
      </c>
    </row>
    <row r="87" spans="2:25">
      <c r="B87" s="4"/>
      <c r="C87" s="13"/>
      <c r="D87" s="12"/>
      <c r="E87" t="s">
        <v>47</v>
      </c>
      <c r="F87">
        <f t="shared" si="18"/>
        <v>0.02871</v>
      </c>
      <c r="G87">
        <f t="shared" si="19"/>
        <v>0.02972</v>
      </c>
      <c r="H87">
        <f t="shared" si="20"/>
        <v>4.023676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0.02882</v>
      </c>
      <c r="S87">
        <f t="shared" si="25"/>
        <v>0.02984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0.02871</v>
      </c>
      <c r="G88">
        <f t="shared" si="19"/>
        <v>0.02871975</v>
      </c>
      <c r="H88">
        <f t="shared" si="20"/>
        <v>10.342487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0.02882</v>
      </c>
      <c r="S88">
        <f t="shared" si="25"/>
        <v>0.028839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0.03018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0.029108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0.03042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0.029318</v>
      </c>
    </row>
    <row r="93" spans="2:25">
      <c r="B93" s="4"/>
      <c r="C93" s="13"/>
      <c r="D93" s="12"/>
      <c r="E93" t="s">
        <v>47</v>
      </c>
      <c r="F93">
        <f t="shared" si="28"/>
        <v>0.02904</v>
      </c>
      <c r="G93">
        <f t="shared" si="29"/>
        <v>0.03008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0.02926</v>
      </c>
      <c r="S93">
        <f t="shared" si="33"/>
        <v>0.03032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0.02904</v>
      </c>
      <c r="G94">
        <f t="shared" si="29"/>
        <v>0.029076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0.02926</v>
      </c>
      <c r="S94">
        <f t="shared" si="33"/>
        <v>0.029311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0.02988</v>
      </c>
      <c r="H99">
        <f t="shared" ref="H99:H101" si="38">Q11+M11+I11+E11</f>
        <v>4.177058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0.0288514625</v>
      </c>
      <c r="M99">
        <f>Q25+M25+I25+E25</f>
        <v>20.067342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0.03006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0.0290057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0.028765</v>
      </c>
      <c r="G100">
        <f t="shared" si="37"/>
        <v>0.02978</v>
      </c>
      <c r="H100">
        <f t="shared" si="38"/>
        <v>5.553286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0.02893</v>
      </c>
      <c r="S100">
        <f t="shared" si="43"/>
        <v>0.02996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0.028765</v>
      </c>
      <c r="G101">
        <f t="shared" si="37"/>
        <v>0.0287792625</v>
      </c>
      <c r="H101">
        <f t="shared" si="38"/>
        <v>13.862023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0.02893</v>
      </c>
      <c r="S101">
        <f t="shared" si="43"/>
        <v>0.0289571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0.03042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0.0293216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0.03078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0.0296459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0.02926</v>
      </c>
      <c r="G106">
        <f t="shared" si="47"/>
        <v>0.03032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0.02959</v>
      </c>
      <c r="S106">
        <f t="shared" si="51"/>
        <v>0.03068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0.02926</v>
      </c>
      <c r="G107">
        <f t="shared" si="47"/>
        <v>0.0293088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0.02959</v>
      </c>
      <c r="S107">
        <f t="shared" si="51"/>
        <v>0.0296557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0.02976</v>
      </c>
      <c r="H112">
        <f t="shared" ref="H112:H114" si="56">AA11+W11</f>
        <v>2.173011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0.02565</v>
      </c>
      <c r="M112">
        <f>AA25+W25</f>
        <v>10.029374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0.02982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0.0257</v>
      </c>
    </row>
    <row r="113" spans="2:25">
      <c r="C113" s="4"/>
      <c r="D113" s="12"/>
      <c r="E113" t="s">
        <v>47</v>
      </c>
      <c r="F113">
        <f t="shared" si="54"/>
        <v>0.024245</v>
      </c>
      <c r="G113">
        <f t="shared" si="55"/>
        <v>0.02926</v>
      </c>
      <c r="H113">
        <f t="shared" si="56"/>
        <v>2.599641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0.02429</v>
      </c>
      <c r="S113">
        <f t="shared" si="61"/>
        <v>0.02932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0.024545</v>
      </c>
      <c r="G114">
        <f t="shared" si="55"/>
        <v>0.02625</v>
      </c>
      <c r="H114">
        <f t="shared" si="56"/>
        <v>6.040689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0.02459</v>
      </c>
      <c r="S114">
        <f t="shared" si="61"/>
        <v>0.0263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0.02994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0.0258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0.03006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0.0259</v>
      </c>
    </row>
    <row r="119" spans="2:25">
      <c r="C119" s="4"/>
      <c r="D119" s="12"/>
      <c r="E119" t="s">
        <v>47</v>
      </c>
      <c r="F119">
        <f t="shared" si="64"/>
        <v>0.02438</v>
      </c>
      <c r="G119">
        <f t="shared" si="65"/>
        <v>0.02944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0.02447</v>
      </c>
      <c r="S119">
        <f t="shared" si="69"/>
        <v>0.02956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0.02468</v>
      </c>
      <c r="G120">
        <f t="shared" si="65"/>
        <v>0.0264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0.02477</v>
      </c>
      <c r="S120">
        <f t="shared" si="69"/>
        <v>0.0265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0.02982</v>
      </c>
      <c r="H125">
        <f t="shared" ref="H125:H127" si="74">AE11+AA11+W11</f>
        <v>3.180997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0.02569975</v>
      </c>
      <c r="M125">
        <f>AE25+AA25+W25</f>
        <v>15.104755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0.02994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0.025799</v>
      </c>
    </row>
    <row r="126" spans="2:25">
      <c r="B126" s="4"/>
      <c r="C126" s="13"/>
      <c r="D126" s="12"/>
      <c r="E126" t="s">
        <v>47</v>
      </c>
      <c r="F126">
        <f t="shared" si="72"/>
        <v>0.02429</v>
      </c>
      <c r="G126">
        <f t="shared" si="73"/>
        <v>0.02931975</v>
      </c>
      <c r="H126">
        <f t="shared" si="74"/>
        <v>4.104248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0.02438</v>
      </c>
      <c r="S126">
        <f t="shared" si="79"/>
        <v>0.029439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0.02459</v>
      </c>
      <c r="G127">
        <f t="shared" si="73"/>
        <v>0.0263</v>
      </c>
      <c r="H127">
        <f t="shared" si="74"/>
        <v>9.065313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0.02468</v>
      </c>
      <c r="S127">
        <f t="shared" si="79"/>
        <v>0.0264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0.03018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0.025996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0.03042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0.026191</v>
      </c>
    </row>
    <row r="132" spans="1:25">
      <c r="B132" s="4"/>
      <c r="C132" s="13"/>
      <c r="D132" s="12"/>
      <c r="E132" t="s">
        <v>47</v>
      </c>
      <c r="F132">
        <f t="shared" si="82"/>
        <v>0.02456</v>
      </c>
      <c r="G132">
        <f t="shared" si="83"/>
        <v>0.029676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0.02474</v>
      </c>
      <c r="S132">
        <f t="shared" si="87"/>
        <v>0.029911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0.02486</v>
      </c>
      <c r="G133">
        <f t="shared" si="83"/>
        <v>0.0266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0.02504</v>
      </c>
      <c r="S133">
        <f t="shared" si="87"/>
        <v>0.0268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0.02988</v>
      </c>
      <c r="H138">
        <f t="shared" ref="H138:H140" si="92">AI11+AE11+AA11+W11</f>
        <v>4.180678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0.025749275</v>
      </c>
      <c r="M138">
        <f>AI25+AE25+AA25+W25</f>
        <v>20.07858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0.03006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0.0258972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0.0243349875</v>
      </c>
      <c r="G139">
        <f t="shared" si="91"/>
        <v>0.029379275</v>
      </c>
      <c r="H139">
        <f t="shared" si="92"/>
        <v>5.606866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0.0244699</v>
      </c>
      <c r="S139">
        <f t="shared" si="97"/>
        <v>0.0295572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0.024635</v>
      </c>
      <c r="G140">
        <f t="shared" si="91"/>
        <v>0.02635</v>
      </c>
      <c r="H140">
        <f t="shared" si="92"/>
        <v>12.56466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0.02477</v>
      </c>
      <c r="S140">
        <f t="shared" si="97"/>
        <v>0.0265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0.03042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0.0261896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0.03078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0.0264784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0.0247392</v>
      </c>
      <c r="G145">
        <f t="shared" si="101"/>
        <v>0.0299096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0.0250073</v>
      </c>
      <c r="S145">
        <f t="shared" si="105"/>
        <v>0.0302584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0.02504</v>
      </c>
      <c r="G146">
        <f t="shared" si="101"/>
        <v>0.0268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0.02531</v>
      </c>
      <c r="S146">
        <f t="shared" si="105"/>
        <v>0.0271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0.02976</v>
      </c>
      <c r="H151">
        <f t="shared" ref="H151:H153" si="110">I32++E32</f>
        <v>2.163355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0.02054</v>
      </c>
      <c r="M151">
        <f>I46+E46</f>
        <v>10.096537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0.02982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0.02058</v>
      </c>
    </row>
    <row r="152" spans="1:25">
      <c r="C152" s="4"/>
      <c r="D152" s="12"/>
      <c r="E152" t="s">
        <v>47</v>
      </c>
      <c r="F152">
        <f t="shared" si="108"/>
        <v>0.013525</v>
      </c>
      <c r="G152">
        <f t="shared" si="109"/>
        <v>0.028055</v>
      </c>
      <c r="H152">
        <f t="shared" si="110"/>
        <v>2.692534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0.01355</v>
      </c>
      <c r="S152">
        <f t="shared" si="115"/>
        <v>0.02811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0.01443</v>
      </c>
      <c r="G153">
        <f t="shared" si="109"/>
        <v>0.02304</v>
      </c>
      <c r="H153">
        <f t="shared" si="110"/>
        <v>5.694777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0.01446</v>
      </c>
      <c r="S153">
        <f t="shared" si="115"/>
        <v>0.02308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0.02994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0.02066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0.03006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0.02074</v>
      </c>
    </row>
    <row r="158" spans="1:25">
      <c r="C158" s="4"/>
      <c r="D158" s="12"/>
      <c r="E158" t="s">
        <v>47</v>
      </c>
      <c r="F158">
        <f t="shared" si="118"/>
        <v>0.0136</v>
      </c>
      <c r="G158">
        <f t="shared" si="119"/>
        <v>0.02822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0.01365</v>
      </c>
      <c r="S158">
        <f t="shared" si="123"/>
        <v>0.02833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0.01452</v>
      </c>
      <c r="G159">
        <f t="shared" si="119"/>
        <v>0.02316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0.01458</v>
      </c>
      <c r="S159">
        <f t="shared" si="123"/>
        <v>0.02324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0.02982</v>
      </c>
      <c r="H164">
        <f t="shared" ref="H164:H166" si="128">M32+I32+E32</f>
        <v>3.161874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0.02057975</v>
      </c>
      <c r="M164">
        <f>M46+I46+E46</f>
        <v>15.161145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0.02994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0.020659</v>
      </c>
    </row>
    <row r="165" spans="2:25">
      <c r="B165" s="4"/>
      <c r="C165" s="13"/>
      <c r="D165" s="12"/>
      <c r="E165" t="s">
        <v>47</v>
      </c>
      <c r="F165">
        <f t="shared" si="126"/>
        <v>0.01355</v>
      </c>
      <c r="G165">
        <f t="shared" si="127"/>
        <v>0.02810975</v>
      </c>
      <c r="H165">
        <f t="shared" si="128"/>
        <v>4.157323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0.0136</v>
      </c>
      <c r="S165">
        <f t="shared" si="133"/>
        <v>0.028219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0.01445975</v>
      </c>
      <c r="G166">
        <f t="shared" si="127"/>
        <v>0.02308025</v>
      </c>
      <c r="H166">
        <f t="shared" si="128"/>
        <v>9.118572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0.014519</v>
      </c>
      <c r="S166">
        <f t="shared" si="133"/>
        <v>0.023161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0.03018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0.020816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0.03042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0.020971</v>
      </c>
    </row>
    <row r="171" spans="2:25">
      <c r="B171" s="4"/>
      <c r="C171" s="13"/>
      <c r="D171" s="12"/>
      <c r="E171" t="s">
        <v>47</v>
      </c>
      <c r="F171">
        <f t="shared" si="136"/>
        <v>0.0137</v>
      </c>
      <c r="G171">
        <f t="shared" si="137"/>
        <v>0.028436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0.0138</v>
      </c>
      <c r="S171">
        <f t="shared" si="141"/>
        <v>0.028651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0.014636</v>
      </c>
      <c r="G172">
        <f t="shared" si="137"/>
        <v>0.023324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0.014751</v>
      </c>
      <c r="S172">
        <f t="shared" si="141"/>
        <v>0.023489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0.02988</v>
      </c>
      <c r="H177">
        <f t="shared" ref="H177:H179" si="146">Q32+M32+I32+E32</f>
        <v>4.170853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0.0206192625</v>
      </c>
      <c r="M177">
        <f>Q46+M46+I46+E46</f>
        <v>20.236867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0.03006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0.0207371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0.013575</v>
      </c>
      <c r="G178">
        <f t="shared" si="145"/>
        <v>0.028164275</v>
      </c>
      <c r="H178">
        <f t="shared" si="146"/>
        <v>5.459913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0.01365</v>
      </c>
      <c r="S178">
        <f t="shared" si="151"/>
        <v>0.0283272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0.0144892625</v>
      </c>
      <c r="G179">
        <f t="shared" si="145"/>
        <v>0.0231207375</v>
      </c>
      <c r="H179">
        <f t="shared" si="146"/>
        <v>11.993033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0.0145771</v>
      </c>
      <c r="S179">
        <f t="shared" si="151"/>
        <v>0.0232429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0.03042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0.0209688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0.03078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0.0211957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0.0138</v>
      </c>
      <c r="G184">
        <f t="shared" si="155"/>
        <v>0.0286496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0.01395</v>
      </c>
      <c r="S184">
        <f t="shared" si="159"/>
        <v>0.0289684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0.0147488</v>
      </c>
      <c r="G185">
        <f t="shared" si="155"/>
        <v>0.0234912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0.0149157</v>
      </c>
      <c r="S185">
        <f t="shared" si="159"/>
        <v>0.0237443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0.02976</v>
      </c>
      <c r="H190">
        <f t="shared" ref="H190:H192" si="164">AA32+W32</f>
        <v>2.016918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0.013925</v>
      </c>
      <c r="M190">
        <f>AA46+W46</f>
        <v>10.222579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0.02982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0.01395</v>
      </c>
    </row>
    <row r="191" spans="1:25">
      <c r="C191" s="4"/>
      <c r="D191" s="12"/>
      <c r="E191" t="s">
        <v>47</v>
      </c>
      <c r="F191">
        <f t="shared" si="162"/>
        <v>0.00661</v>
      </c>
      <c r="G191">
        <f t="shared" si="163"/>
        <v>0.024945</v>
      </c>
      <c r="H191">
        <f t="shared" si="164"/>
        <v>2.93615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0.00662</v>
      </c>
      <c r="S191">
        <f t="shared" si="169"/>
        <v>0.02499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0.008115</v>
      </c>
      <c r="G192">
        <f t="shared" si="163"/>
        <v>0.01854</v>
      </c>
      <c r="H192">
        <f t="shared" si="164"/>
        <v>5.864706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0.00813</v>
      </c>
      <c r="S192">
        <f t="shared" si="169"/>
        <v>0.01858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0.02994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0.03006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0.01405</v>
      </c>
    </row>
    <row r="197" spans="2:25">
      <c r="C197" s="4"/>
      <c r="D197" s="12"/>
      <c r="E197" t="s">
        <v>47</v>
      </c>
      <c r="F197">
        <f t="shared" si="172"/>
        <v>0.00664</v>
      </c>
      <c r="G197">
        <f t="shared" si="173"/>
        <v>0.02508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0.00666</v>
      </c>
      <c r="S197">
        <f t="shared" si="177"/>
        <v>0.02517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0.00816</v>
      </c>
      <c r="G198">
        <f t="shared" si="173"/>
        <v>0.01866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0.00819</v>
      </c>
      <c r="S198">
        <f t="shared" si="177"/>
        <v>0.01874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0.02982</v>
      </c>
      <c r="H203">
        <f t="shared" ref="H203:H205" si="182">AE32+AA32+W32</f>
        <v>3.020373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0.01395025</v>
      </c>
      <c r="M203">
        <f>AE46+AA46+W46</f>
        <v>15.291623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0.02994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0.014001</v>
      </c>
    </row>
    <row r="204" spans="2:25">
      <c r="B204" s="4"/>
      <c r="C204" s="13"/>
      <c r="D204" s="12"/>
      <c r="E204" t="s">
        <v>47</v>
      </c>
      <c r="F204">
        <f t="shared" si="180"/>
        <v>0.00662025</v>
      </c>
      <c r="G204">
        <f t="shared" si="181"/>
        <v>0.02498975</v>
      </c>
      <c r="H204">
        <f t="shared" si="182"/>
        <v>4.351054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0.006641</v>
      </c>
      <c r="S204">
        <f t="shared" si="186"/>
        <v>0.025079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0.00813</v>
      </c>
      <c r="G205">
        <f t="shared" si="181"/>
        <v>0.01857975</v>
      </c>
      <c r="H205">
        <f t="shared" si="182"/>
        <v>9.034683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0.00816</v>
      </c>
      <c r="S205">
        <f t="shared" si="186"/>
        <v>0.018659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0.03018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0.014104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0.03042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0.014209</v>
      </c>
    </row>
    <row r="210" spans="1:25">
      <c r="B210" s="4"/>
      <c r="C210" s="13"/>
      <c r="D210" s="12"/>
      <c r="E210" t="s">
        <v>47</v>
      </c>
      <c r="F210">
        <f t="shared" si="189"/>
        <v>0.006684</v>
      </c>
      <c r="G210">
        <f t="shared" si="190"/>
        <v>0.025256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0.006729</v>
      </c>
      <c r="S210">
        <f t="shared" si="194"/>
        <v>0.025431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0.00822</v>
      </c>
      <c r="G211">
        <f t="shared" si="190"/>
        <v>0.018816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0.00828</v>
      </c>
      <c r="S211">
        <f t="shared" si="194"/>
        <v>0.018971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0.02988</v>
      </c>
      <c r="H216">
        <f t="shared" ref="H216:H218" si="199">AI32+AE32+AA32+W32</f>
        <v>4.025062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0.0139757375</v>
      </c>
      <c r="M216">
        <f>AI46+AE46+AA46+W46</f>
        <v>20.447376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0.03006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0.0140529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0.006630725</v>
      </c>
      <c r="G217">
        <f t="shared" si="198"/>
        <v>0.0250342875</v>
      </c>
      <c r="H217">
        <f t="shared" si="199"/>
        <v>5.722502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0.0066628</v>
      </c>
      <c r="S217">
        <f t="shared" si="204"/>
        <v>0.0251673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0.008145</v>
      </c>
      <c r="G218">
        <f t="shared" si="198"/>
        <v>0.0186192625</v>
      </c>
      <c r="H218">
        <f t="shared" si="199"/>
        <v>11.735727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0.00819</v>
      </c>
      <c r="S218">
        <f t="shared" si="204"/>
        <v>0.0187371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0.03042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0.0142112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0.03078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0.0143743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0.0067304</v>
      </c>
      <c r="G223">
        <f t="shared" si="208"/>
        <v>0.0254304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0.0068016</v>
      </c>
      <c r="S223">
        <f t="shared" si="212"/>
        <v>0.0256911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0.00828</v>
      </c>
      <c r="G224">
        <f t="shared" si="208"/>
        <v>0.0189688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0.00837</v>
      </c>
      <c r="S224">
        <f t="shared" si="212"/>
        <v>0.0191957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0.02976</v>
      </c>
      <c r="H229">
        <f t="shared" ref="H229:H231" si="217">I52+E52</f>
        <v>2.011881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0.00642</v>
      </c>
      <c r="M229">
        <f>I66+E66</f>
        <v>10.079252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0.02982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0.00644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0.016625</v>
      </c>
      <c r="H230">
        <f t="shared" si="217"/>
        <v>2.495619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0.01665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0.011225</v>
      </c>
      <c r="H231">
        <f t="shared" si="217"/>
        <v>4.913669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0.01125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0.02994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0.03006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0.00652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0.0167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0.01675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0.0113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0.01135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0.02982</v>
      </c>
      <c r="H242">
        <f t="shared" ref="H242:H244" si="235">M52+I52+E52</f>
        <v>3.012778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0.00643975</v>
      </c>
      <c r="M242">
        <f>M66+I66+E66</f>
        <v>15.197155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0.02994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0.006479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0.0166495</v>
      </c>
      <c r="H243">
        <f t="shared" si="235"/>
        <v>3.802214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0.016698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0.00372</v>
      </c>
      <c r="G244">
        <f t="shared" si="234"/>
        <v>0.01125</v>
      </c>
      <c r="H244">
        <f t="shared" si="235"/>
        <v>7.369208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0.00374</v>
      </c>
      <c r="S244">
        <f t="shared" si="240"/>
        <v>0.0113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0.03018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0.006556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0.03042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0.006631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0.016792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0.016882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0.00378</v>
      </c>
      <c r="G250">
        <f t="shared" si="244"/>
        <v>0.0114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0.00382</v>
      </c>
      <c r="S250">
        <f t="shared" si="248"/>
        <v>0.0115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0.02988</v>
      </c>
      <c r="H255">
        <f t="shared" ref="H255:H257" si="253">Q52+M52+I52+E52</f>
        <v>4.014628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0.0064592625</v>
      </c>
      <c r="M255">
        <f>Q66+M66+I66+E66</f>
        <v>20.162882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0.03006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0.0065171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0.016673575</v>
      </c>
      <c r="H256">
        <f t="shared" si="253"/>
        <v>5.023878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0.0167446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0.0037299875</v>
      </c>
      <c r="G257">
        <f t="shared" si="252"/>
        <v>0.011275</v>
      </c>
      <c r="H257">
        <f t="shared" si="253"/>
        <v>9.853619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0.0037599</v>
      </c>
      <c r="S257">
        <f t="shared" si="258"/>
        <v>0.01135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0.03042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0.0066288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0.03078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0.0067357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0.0168808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0.0170122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0.0038192</v>
      </c>
      <c r="G263">
        <f t="shared" si="262"/>
        <v>0.0115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0.0038773</v>
      </c>
      <c r="S263">
        <f t="shared" si="266"/>
        <v>0.01165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83</v>
      </c>
      <c r="C9" s="3"/>
      <c r="D9" s="3"/>
      <c r="E9" s="3"/>
      <c r="F9" s="3" t="s">
        <v>84</v>
      </c>
      <c r="G9" s="3"/>
      <c r="H9" s="3"/>
      <c r="I9" s="3"/>
      <c r="J9" s="3" t="s">
        <v>85</v>
      </c>
      <c r="K9" s="3"/>
      <c r="L9" s="3"/>
      <c r="M9" s="3"/>
      <c r="N9" s="3" t="s">
        <v>86</v>
      </c>
      <c r="O9" s="3"/>
      <c r="P9" s="3"/>
      <c r="Q9" s="3"/>
      <c r="S9" s="4" t="s">
        <v>23</v>
      </c>
      <c r="T9" s="3" t="s">
        <v>83</v>
      </c>
      <c r="U9" s="3"/>
      <c r="V9" s="3"/>
      <c r="W9" s="3"/>
      <c r="X9" s="3" t="s">
        <v>84</v>
      </c>
      <c r="Y9" s="3"/>
      <c r="Z9" s="3"/>
      <c r="AA9" s="3"/>
      <c r="AB9" s="3" t="s">
        <v>85</v>
      </c>
      <c r="AC9" s="3"/>
      <c r="AD9" s="3"/>
      <c r="AE9" s="3"/>
      <c r="AF9" s="3" t="s">
        <v>86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0.0283</v>
      </c>
      <c r="E11">
        <v>1.017521</v>
      </c>
      <c r="F11" t="s">
        <v>31</v>
      </c>
      <c r="G11">
        <v>0.0026</v>
      </c>
      <c r="H11">
        <v>0.0296</v>
      </c>
      <c r="I11">
        <v>1.004492</v>
      </c>
      <c r="J11" t="s">
        <v>31</v>
      </c>
      <c r="K11">
        <v>0.0026</v>
      </c>
      <c r="L11">
        <v>0.0308</v>
      </c>
      <c r="M11">
        <v>1.007432</v>
      </c>
      <c r="N11" t="s">
        <v>31</v>
      </c>
      <c r="O11">
        <v>0.0026</v>
      </c>
      <c r="P11">
        <v>0.032</v>
      </c>
      <c r="Q11">
        <v>0.997148</v>
      </c>
      <c r="S11" s="4"/>
      <c r="T11" t="s">
        <v>31</v>
      </c>
      <c r="U11">
        <v>0.0013</v>
      </c>
      <c r="V11">
        <v>0.0283</v>
      </c>
      <c r="W11">
        <v>1.014387</v>
      </c>
      <c r="X11" t="s">
        <v>31</v>
      </c>
      <c r="Y11">
        <v>0.0026</v>
      </c>
      <c r="Z11">
        <v>0.0296</v>
      </c>
      <c r="AA11">
        <v>1.002126</v>
      </c>
      <c r="AB11" t="s">
        <v>31</v>
      </c>
      <c r="AC11">
        <v>0.0026</v>
      </c>
      <c r="AD11">
        <v>0.0308</v>
      </c>
      <c r="AE11">
        <v>0.994616</v>
      </c>
      <c r="AF11" t="s">
        <v>31</v>
      </c>
      <c r="AG11">
        <v>0.0026</v>
      </c>
      <c r="AH11">
        <v>0.032</v>
      </c>
      <c r="AI11">
        <v>0.992614</v>
      </c>
    </row>
    <row r="12" spans="1:35">
      <c r="A12" s="4"/>
      <c r="B12" t="s">
        <v>32</v>
      </c>
      <c r="C12">
        <v>0.0273</v>
      </c>
      <c r="D12">
        <v>0.0282</v>
      </c>
      <c r="E12">
        <v>1.31138</v>
      </c>
      <c r="F12" t="s">
        <v>32</v>
      </c>
      <c r="G12">
        <v>0.0284</v>
      </c>
      <c r="H12">
        <v>0.0294</v>
      </c>
      <c r="I12">
        <v>1.442139</v>
      </c>
      <c r="J12" t="s">
        <v>32</v>
      </c>
      <c r="K12">
        <v>0.0296</v>
      </c>
      <c r="L12">
        <v>0.0306</v>
      </c>
      <c r="M12">
        <v>1.249611</v>
      </c>
      <c r="N12" t="s">
        <v>32</v>
      </c>
      <c r="O12">
        <v>0.0307</v>
      </c>
      <c r="P12">
        <v>0.0318</v>
      </c>
      <c r="Q12">
        <v>1.412428</v>
      </c>
      <c r="S12" s="4"/>
      <c r="T12" t="s">
        <v>32</v>
      </c>
      <c r="U12">
        <v>0.0233</v>
      </c>
      <c r="V12">
        <v>0.0279</v>
      </c>
      <c r="W12">
        <v>1.23295</v>
      </c>
      <c r="X12" t="s">
        <v>32</v>
      </c>
      <c r="Y12">
        <v>0.0242</v>
      </c>
      <c r="Z12">
        <v>0.029</v>
      </c>
      <c r="AA12">
        <v>1.226333</v>
      </c>
      <c r="AB12" t="s">
        <v>32</v>
      </c>
      <c r="AC12">
        <v>0.0251</v>
      </c>
      <c r="AD12">
        <v>0.0302</v>
      </c>
      <c r="AE12">
        <v>1.446178</v>
      </c>
      <c r="AF12" t="s">
        <v>32</v>
      </c>
      <c r="AG12">
        <v>0.026</v>
      </c>
      <c r="AH12">
        <v>0.0314</v>
      </c>
      <c r="AI12">
        <v>1.240676</v>
      </c>
    </row>
    <row r="13" spans="1:35">
      <c r="A13" s="4"/>
      <c r="B13" t="s">
        <v>33</v>
      </c>
      <c r="C13">
        <v>0.0273</v>
      </c>
      <c r="D13">
        <v>0.0274</v>
      </c>
      <c r="E13">
        <v>2.885793</v>
      </c>
      <c r="F13" t="s">
        <v>33</v>
      </c>
      <c r="G13">
        <v>0.0285</v>
      </c>
      <c r="H13">
        <v>0.0285</v>
      </c>
      <c r="I13">
        <v>2.945981</v>
      </c>
      <c r="J13" t="s">
        <v>33</v>
      </c>
      <c r="K13">
        <v>0.0296</v>
      </c>
      <c r="L13">
        <v>0.0296</v>
      </c>
      <c r="M13">
        <v>2.583026</v>
      </c>
      <c r="N13" t="s">
        <v>33</v>
      </c>
      <c r="O13">
        <v>0.0307</v>
      </c>
      <c r="P13">
        <v>0.0308</v>
      </c>
      <c r="Q13">
        <v>2.901867</v>
      </c>
      <c r="S13" s="4"/>
      <c r="T13" t="s">
        <v>33</v>
      </c>
      <c r="U13">
        <v>0.0236</v>
      </c>
      <c r="V13">
        <v>0.0251</v>
      </c>
      <c r="W13">
        <v>2.852697</v>
      </c>
      <c r="X13" t="s">
        <v>33</v>
      </c>
      <c r="Y13">
        <v>0.0245</v>
      </c>
      <c r="Z13">
        <v>0.0261</v>
      </c>
      <c r="AA13">
        <v>2.515973</v>
      </c>
      <c r="AB13" t="s">
        <v>33</v>
      </c>
      <c r="AC13">
        <v>0.0254</v>
      </c>
      <c r="AD13">
        <v>0.0271</v>
      </c>
      <c r="AE13">
        <v>2.479097</v>
      </c>
      <c r="AF13" t="s">
        <v>33</v>
      </c>
      <c r="AG13">
        <v>0.0263</v>
      </c>
      <c r="AH13">
        <v>0.0282</v>
      </c>
      <c r="AI13">
        <v>2.526801</v>
      </c>
    </row>
    <row r="16" spans="1:35">
      <c r="A16" s="5" t="s">
        <v>35</v>
      </c>
      <c r="B16" s="3" t="s">
        <v>83</v>
      </c>
      <c r="C16" s="3"/>
      <c r="D16" s="3"/>
      <c r="E16" s="3"/>
      <c r="F16" s="3" t="s">
        <v>84</v>
      </c>
      <c r="G16" s="3"/>
      <c r="H16" s="3"/>
      <c r="I16" s="3"/>
      <c r="J16" s="3" t="s">
        <v>85</v>
      </c>
      <c r="K16" s="3"/>
      <c r="L16" s="3"/>
      <c r="M16" s="3"/>
      <c r="N16" s="3" t="s">
        <v>86</v>
      </c>
      <c r="O16" s="3"/>
      <c r="P16" s="3"/>
      <c r="Q16" s="3"/>
      <c r="S16" s="5" t="s">
        <v>35</v>
      </c>
      <c r="T16" s="3" t="s">
        <v>83</v>
      </c>
      <c r="U16" s="3"/>
      <c r="V16" s="3"/>
      <c r="W16" s="3"/>
      <c r="X16" s="3" t="s">
        <v>84</v>
      </c>
      <c r="Y16" s="3"/>
      <c r="Z16" s="3"/>
      <c r="AA16" s="3"/>
      <c r="AB16" s="3" t="s">
        <v>85</v>
      </c>
      <c r="AC16" s="3"/>
      <c r="AD16" s="3"/>
      <c r="AE16" s="3"/>
      <c r="AF16" s="3" t="s">
        <v>86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83</v>
      </c>
      <c r="C23" s="3"/>
      <c r="D23" s="3"/>
      <c r="E23" s="3"/>
      <c r="F23" s="3" t="s">
        <v>84</v>
      </c>
      <c r="G23" s="3"/>
      <c r="H23" s="3"/>
      <c r="I23" s="3"/>
      <c r="J23" s="3" t="s">
        <v>85</v>
      </c>
      <c r="K23" s="3"/>
      <c r="L23" s="3"/>
      <c r="M23" s="3"/>
      <c r="N23" s="3" t="s">
        <v>86</v>
      </c>
      <c r="O23" s="3"/>
      <c r="P23" s="3"/>
      <c r="Q23" s="3"/>
      <c r="S23" s="6" t="s">
        <v>36</v>
      </c>
      <c r="T23" s="3" t="s">
        <v>83</v>
      </c>
      <c r="U23" s="3"/>
      <c r="V23" s="3"/>
      <c r="W23" s="3"/>
      <c r="X23" s="3" t="s">
        <v>84</v>
      </c>
      <c r="Y23" s="3"/>
      <c r="Z23" s="3"/>
      <c r="AA23" s="3"/>
      <c r="AB23" s="3" t="s">
        <v>85</v>
      </c>
      <c r="AC23" s="3"/>
      <c r="AD23" s="3"/>
      <c r="AE23" s="3"/>
      <c r="AF23" s="3" t="s">
        <v>86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0.0273</v>
      </c>
      <c r="C25" s="7"/>
      <c r="D25" s="7"/>
      <c r="E25">
        <v>4.859534</v>
      </c>
      <c r="F25" s="7">
        <v>0.0284</v>
      </c>
      <c r="G25" s="7"/>
      <c r="H25" s="7"/>
      <c r="I25">
        <v>4.802046</v>
      </c>
      <c r="J25">
        <v>0.0296</v>
      </c>
      <c r="K25" s="7"/>
      <c r="L25" s="7"/>
      <c r="M25">
        <v>4.886942</v>
      </c>
      <c r="N25" s="7">
        <v>0.0308</v>
      </c>
      <c r="O25" s="7"/>
      <c r="P25" s="7"/>
      <c r="Q25">
        <v>4.830879</v>
      </c>
      <c r="S25" s="6"/>
      <c r="T25" s="7">
        <v>0.0246</v>
      </c>
      <c r="U25" s="7"/>
      <c r="V25" s="7"/>
      <c r="W25">
        <v>4.851221</v>
      </c>
      <c r="X25" s="7">
        <v>0.0255</v>
      </c>
      <c r="Y25" s="7"/>
      <c r="Z25" s="7"/>
      <c r="AA25">
        <v>4.758132</v>
      </c>
      <c r="AB25" s="7">
        <v>0.0265</v>
      </c>
      <c r="AC25" s="7"/>
      <c r="AD25" s="7"/>
      <c r="AE25">
        <v>4.825285</v>
      </c>
      <c r="AF25" s="7">
        <v>0.0276</v>
      </c>
      <c r="AG25" s="7"/>
      <c r="AH25" s="7"/>
      <c r="AI25">
        <v>4.880647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83</v>
      </c>
      <c r="C30" s="3"/>
      <c r="D30" s="3"/>
      <c r="E30" s="3"/>
      <c r="F30" s="3" t="s">
        <v>84</v>
      </c>
      <c r="G30" s="3"/>
      <c r="H30" s="3"/>
      <c r="I30" s="3"/>
      <c r="J30" s="3" t="s">
        <v>85</v>
      </c>
      <c r="K30" s="3"/>
      <c r="L30" s="3"/>
      <c r="M30" s="3"/>
      <c r="N30" s="3" t="s">
        <v>86</v>
      </c>
      <c r="O30" s="3"/>
      <c r="P30" s="3"/>
      <c r="Q30" s="3"/>
      <c r="S30" s="4" t="s">
        <v>23</v>
      </c>
      <c r="T30" s="3" t="s">
        <v>83</v>
      </c>
      <c r="U30" s="3"/>
      <c r="V30" s="3"/>
      <c r="W30" s="3"/>
      <c r="X30" s="3" t="s">
        <v>84</v>
      </c>
      <c r="Y30" s="3"/>
      <c r="Z30" s="3"/>
      <c r="AA30" s="3"/>
      <c r="AB30" s="3" t="s">
        <v>85</v>
      </c>
      <c r="AC30" s="3"/>
      <c r="AD30" s="3"/>
      <c r="AE30" s="3"/>
      <c r="AF30" s="3" t="s">
        <v>86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0.0283</v>
      </c>
      <c r="E32">
        <v>1.003204</v>
      </c>
      <c r="F32" t="s">
        <v>31</v>
      </c>
      <c r="G32">
        <v>0.0026</v>
      </c>
      <c r="H32">
        <v>0.0296</v>
      </c>
      <c r="I32">
        <v>1.003039</v>
      </c>
      <c r="J32" t="s">
        <v>31</v>
      </c>
      <c r="K32">
        <v>0.0026</v>
      </c>
      <c r="L32">
        <v>0.0308</v>
      </c>
      <c r="M32">
        <v>0.999037</v>
      </c>
      <c r="N32" t="s">
        <v>31</v>
      </c>
      <c r="O32">
        <v>0.0026</v>
      </c>
      <c r="P32">
        <v>0.032</v>
      </c>
      <c r="Q32">
        <v>1.161617</v>
      </c>
      <c r="S32" s="4"/>
      <c r="T32" t="s">
        <v>31</v>
      </c>
      <c r="U32">
        <v>0.0013</v>
      </c>
      <c r="V32">
        <v>0.0283</v>
      </c>
      <c r="W32">
        <v>1.002358</v>
      </c>
      <c r="X32" t="s">
        <v>31</v>
      </c>
      <c r="Y32">
        <v>0.0026</v>
      </c>
      <c r="Z32">
        <v>0.0296</v>
      </c>
      <c r="AA32">
        <v>1.002812</v>
      </c>
      <c r="AB32" t="s">
        <v>31</v>
      </c>
      <c r="AC32">
        <v>0.0026</v>
      </c>
      <c r="AD32">
        <v>0.0308</v>
      </c>
      <c r="AE32">
        <v>1.154706</v>
      </c>
      <c r="AF32" t="s">
        <v>31</v>
      </c>
      <c r="AG32">
        <v>0.0026</v>
      </c>
      <c r="AH32">
        <v>0.032</v>
      </c>
      <c r="AI32">
        <v>0.99733</v>
      </c>
    </row>
    <row r="33" spans="1:35">
      <c r="A33" s="4"/>
      <c r="B33" t="s">
        <v>32</v>
      </c>
      <c r="C33">
        <v>0.0132</v>
      </c>
      <c r="D33">
        <v>0.0267</v>
      </c>
      <c r="E33">
        <v>1.280291</v>
      </c>
      <c r="F33" t="s">
        <v>32</v>
      </c>
      <c r="G33">
        <v>0.0137</v>
      </c>
      <c r="H33">
        <v>0.0278</v>
      </c>
      <c r="I33">
        <v>1.222849</v>
      </c>
      <c r="J33" t="s">
        <v>32</v>
      </c>
      <c r="K33">
        <v>0.0142</v>
      </c>
      <c r="L33">
        <v>0.0288</v>
      </c>
      <c r="M33">
        <v>1.216212</v>
      </c>
      <c r="N33" t="s">
        <v>32</v>
      </c>
      <c r="O33">
        <v>0.0147</v>
      </c>
      <c r="P33">
        <v>0.03</v>
      </c>
      <c r="Q33">
        <v>1.225222</v>
      </c>
      <c r="S33" s="4"/>
      <c r="T33" t="s">
        <v>32</v>
      </c>
      <c r="U33">
        <v>0.0065</v>
      </c>
      <c r="V33">
        <v>0.0237</v>
      </c>
      <c r="W33">
        <v>1.205091</v>
      </c>
      <c r="X33" t="s">
        <v>32</v>
      </c>
      <c r="Y33">
        <v>0.0068</v>
      </c>
      <c r="Z33">
        <v>0.0246</v>
      </c>
      <c r="AA33">
        <v>1.424672</v>
      </c>
      <c r="AB33" t="s">
        <v>32</v>
      </c>
      <c r="AC33">
        <v>0.007</v>
      </c>
      <c r="AD33">
        <v>0.0255</v>
      </c>
      <c r="AE33">
        <v>1.191043</v>
      </c>
      <c r="AF33" t="s">
        <v>32</v>
      </c>
      <c r="AG33">
        <v>0.0073</v>
      </c>
      <c r="AH33">
        <v>0.0265</v>
      </c>
      <c r="AI33">
        <v>1.39085</v>
      </c>
    </row>
    <row r="34" spans="1:35">
      <c r="A34" s="4"/>
      <c r="B34" t="s">
        <v>33</v>
      </c>
      <c r="C34">
        <v>0.014</v>
      </c>
      <c r="D34">
        <v>0.022</v>
      </c>
      <c r="E34">
        <v>2.79572</v>
      </c>
      <c r="F34" t="s">
        <v>33</v>
      </c>
      <c r="G34">
        <v>0.0146</v>
      </c>
      <c r="H34">
        <v>0.0229</v>
      </c>
      <c r="I34">
        <v>2.4075</v>
      </c>
      <c r="J34" t="s">
        <v>33</v>
      </c>
      <c r="K34" s="16">
        <v>0.0151</v>
      </c>
      <c r="L34" s="18">
        <v>0.0238</v>
      </c>
      <c r="M34">
        <v>2.400557</v>
      </c>
      <c r="N34" t="s">
        <v>33</v>
      </c>
      <c r="O34">
        <v>0.0157</v>
      </c>
      <c r="P34">
        <v>0.0247</v>
      </c>
      <c r="Q34">
        <v>2.396491</v>
      </c>
      <c r="S34" s="4"/>
      <c r="T34" t="s">
        <v>33</v>
      </c>
      <c r="U34">
        <v>0.008</v>
      </c>
      <c r="V34">
        <v>0.0178</v>
      </c>
      <c r="W34">
        <v>2.497386</v>
      </c>
      <c r="X34" t="s">
        <v>33</v>
      </c>
      <c r="Y34">
        <v>0.0083</v>
      </c>
      <c r="Z34">
        <v>0.0185</v>
      </c>
      <c r="AA34">
        <v>2.259303</v>
      </c>
      <c r="AB34" t="s">
        <v>33</v>
      </c>
      <c r="AC34">
        <v>0.0087</v>
      </c>
      <c r="AD34">
        <v>0.0193</v>
      </c>
      <c r="AE34">
        <v>2.250738</v>
      </c>
      <c r="AF34" t="s">
        <v>33</v>
      </c>
      <c r="AG34">
        <v>0.009</v>
      </c>
      <c r="AH34" s="1">
        <v>0.02</v>
      </c>
      <c r="AI34">
        <v>2.245554</v>
      </c>
    </row>
    <row r="37" spans="1:35">
      <c r="A37" s="5" t="s">
        <v>35</v>
      </c>
      <c r="B37" s="3" t="s">
        <v>83</v>
      </c>
      <c r="C37" s="3"/>
      <c r="D37" s="3"/>
      <c r="E37" s="3"/>
      <c r="F37" s="3" t="s">
        <v>84</v>
      </c>
      <c r="G37" s="3"/>
      <c r="H37" s="3"/>
      <c r="I37" s="3"/>
      <c r="J37" s="3" t="s">
        <v>85</v>
      </c>
      <c r="K37" s="3"/>
      <c r="L37" s="3"/>
      <c r="M37" s="3"/>
      <c r="N37" s="3" t="s">
        <v>86</v>
      </c>
      <c r="O37" s="3"/>
      <c r="P37" s="3"/>
      <c r="Q37" s="3"/>
      <c r="S37" s="5" t="s">
        <v>35</v>
      </c>
      <c r="T37" s="3" t="s">
        <v>83</v>
      </c>
      <c r="U37" s="3"/>
      <c r="V37" s="3"/>
      <c r="W37" s="3"/>
      <c r="X37" s="3" t="s">
        <v>84</v>
      </c>
      <c r="Y37" s="3"/>
      <c r="Z37" s="3"/>
      <c r="AA37" s="3"/>
      <c r="AB37" s="3" t="s">
        <v>85</v>
      </c>
      <c r="AC37" s="3"/>
      <c r="AD37" s="3"/>
      <c r="AE37" s="3"/>
      <c r="AF37" s="3" t="s">
        <v>86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83</v>
      </c>
      <c r="C44" s="3"/>
      <c r="D44" s="3"/>
      <c r="E44" s="3"/>
      <c r="F44" s="3" t="s">
        <v>84</v>
      </c>
      <c r="G44" s="3"/>
      <c r="H44" s="3"/>
      <c r="I44" s="3"/>
      <c r="J44" s="3" t="s">
        <v>85</v>
      </c>
      <c r="K44" s="3"/>
      <c r="L44" s="3"/>
      <c r="M44" s="3"/>
      <c r="N44" s="3" t="s">
        <v>86</v>
      </c>
      <c r="O44" s="3"/>
      <c r="P44" s="3"/>
      <c r="Q44" s="3"/>
      <c r="S44" s="6" t="s">
        <v>36</v>
      </c>
      <c r="T44" s="3" t="s">
        <v>83</v>
      </c>
      <c r="U44" s="3"/>
      <c r="V44" s="3"/>
      <c r="W44" s="3"/>
      <c r="X44" s="3" t="s">
        <v>84</v>
      </c>
      <c r="Y44" s="3"/>
      <c r="Z44" s="3"/>
      <c r="AA44" s="3"/>
      <c r="AB44" s="3" t="s">
        <v>85</v>
      </c>
      <c r="AC44" s="3"/>
      <c r="AD44" s="3"/>
      <c r="AE44" s="3"/>
      <c r="AF44" s="3" t="s">
        <v>86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0.0198</v>
      </c>
      <c r="C46" s="7"/>
      <c r="D46" s="7"/>
      <c r="E46">
        <v>4.771522</v>
      </c>
      <c r="F46" s="7">
        <v>0.0206</v>
      </c>
      <c r="G46" s="7"/>
      <c r="H46" s="7"/>
      <c r="I46">
        <v>4.879351</v>
      </c>
      <c r="J46" s="7">
        <v>0.0214</v>
      </c>
      <c r="K46" s="7"/>
      <c r="L46" s="7"/>
      <c r="M46">
        <v>4.922738</v>
      </c>
      <c r="N46" s="7">
        <v>0.0221</v>
      </c>
      <c r="O46" s="7"/>
      <c r="P46" s="7"/>
      <c r="Q46">
        <v>4.824481</v>
      </c>
      <c r="S46" s="6"/>
      <c r="T46" s="7">
        <v>0.0135</v>
      </c>
      <c r="U46" s="7"/>
      <c r="V46" s="7"/>
      <c r="W46">
        <v>4.734281</v>
      </c>
      <c r="X46" s="7">
        <v>0.0141</v>
      </c>
      <c r="Y46" s="7"/>
      <c r="Z46" s="7"/>
      <c r="AA46">
        <v>4.804243</v>
      </c>
      <c r="AB46" s="7">
        <v>0.0147</v>
      </c>
      <c r="AC46" s="7"/>
      <c r="AD46" s="7"/>
      <c r="AE46">
        <v>4.844829</v>
      </c>
      <c r="AF46" s="7">
        <v>0.0152</v>
      </c>
      <c r="AG46" s="7"/>
      <c r="AH46" s="7"/>
      <c r="AI46">
        <v>4.841242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83</v>
      </c>
      <c r="C50" s="3"/>
      <c r="D50" s="3"/>
      <c r="E50" s="3"/>
      <c r="F50" s="3" t="s">
        <v>84</v>
      </c>
      <c r="G50" s="3"/>
      <c r="H50" s="3"/>
      <c r="I50" s="3"/>
      <c r="J50" s="3" t="s">
        <v>85</v>
      </c>
      <c r="K50" s="3"/>
      <c r="L50" s="3"/>
      <c r="M50" s="3"/>
      <c r="N50" s="3" t="s">
        <v>86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0.0283</v>
      </c>
      <c r="E52">
        <v>1.002817</v>
      </c>
      <c r="F52" t="s">
        <v>31</v>
      </c>
      <c r="G52">
        <v>0.0026</v>
      </c>
      <c r="H52">
        <v>0.0296</v>
      </c>
      <c r="I52">
        <v>1.003793</v>
      </c>
      <c r="J52" t="s">
        <v>31</v>
      </c>
      <c r="K52">
        <v>0.0026</v>
      </c>
      <c r="L52">
        <v>0.0308</v>
      </c>
      <c r="M52">
        <v>0.999766</v>
      </c>
      <c r="N52" t="s">
        <v>31</v>
      </c>
      <c r="O52">
        <v>0.0026</v>
      </c>
      <c r="P52">
        <v>0.032</v>
      </c>
      <c r="Q52">
        <v>1.007208</v>
      </c>
    </row>
    <row r="53" spans="1:17">
      <c r="A53" s="4"/>
      <c r="B53" t="s">
        <v>32</v>
      </c>
      <c r="C53">
        <v>0.0028</v>
      </c>
      <c r="D53">
        <v>0.0158</v>
      </c>
      <c r="E53">
        <v>1.37619</v>
      </c>
      <c r="F53" t="s">
        <v>32</v>
      </c>
      <c r="G53">
        <v>0.0029</v>
      </c>
      <c r="H53">
        <v>0.0163</v>
      </c>
      <c r="I53">
        <v>1.372192</v>
      </c>
      <c r="J53" t="s">
        <v>32</v>
      </c>
      <c r="K53">
        <v>0.003</v>
      </c>
      <c r="L53">
        <v>0.0167</v>
      </c>
      <c r="M53">
        <v>1.358777</v>
      </c>
      <c r="N53" t="s">
        <v>32</v>
      </c>
      <c r="O53">
        <v>0.0032</v>
      </c>
      <c r="P53">
        <v>0.0174</v>
      </c>
      <c r="Q53">
        <v>1.32559</v>
      </c>
    </row>
    <row r="54" spans="1:17">
      <c r="A54" s="4"/>
      <c r="B54" t="s">
        <v>33</v>
      </c>
      <c r="C54">
        <v>0.0037</v>
      </c>
      <c r="D54">
        <v>0.0108</v>
      </c>
      <c r="E54">
        <v>2.166293</v>
      </c>
      <c r="F54" t="s">
        <v>33</v>
      </c>
      <c r="G54">
        <v>0.0039</v>
      </c>
      <c r="H54">
        <v>0.0113</v>
      </c>
      <c r="I54">
        <v>2.219504</v>
      </c>
      <c r="J54" t="s">
        <v>33</v>
      </c>
      <c r="K54">
        <v>0.004</v>
      </c>
      <c r="L54">
        <v>0.0118</v>
      </c>
      <c r="M54">
        <v>2.108122</v>
      </c>
      <c r="N54" t="s">
        <v>33</v>
      </c>
      <c r="O54">
        <v>0.0042</v>
      </c>
      <c r="P54">
        <v>0.0123</v>
      </c>
      <c r="Q54">
        <v>2.11872</v>
      </c>
    </row>
    <row r="57" spans="1:17">
      <c r="A57" s="5" t="s">
        <v>35</v>
      </c>
      <c r="B57" s="3" t="s">
        <v>83</v>
      </c>
      <c r="C57" s="3"/>
      <c r="D57" s="3"/>
      <c r="E57" s="3"/>
      <c r="F57" s="3" t="s">
        <v>84</v>
      </c>
      <c r="G57" s="3"/>
      <c r="H57" s="3"/>
      <c r="I57" s="3"/>
      <c r="J57" s="3" t="s">
        <v>85</v>
      </c>
      <c r="K57" s="3"/>
      <c r="L57" s="3"/>
      <c r="M57" s="3"/>
      <c r="N57" s="3" t="s">
        <v>86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83</v>
      </c>
      <c r="C64" s="3"/>
      <c r="D64" s="3"/>
      <c r="E64" s="3"/>
      <c r="F64" s="3" t="s">
        <v>84</v>
      </c>
      <c r="G64" s="3"/>
      <c r="H64" s="3"/>
      <c r="I64" s="3"/>
      <c r="J64" s="3" t="s">
        <v>85</v>
      </c>
      <c r="K64" s="3"/>
      <c r="L64" s="3"/>
      <c r="M64" s="3"/>
      <c r="N64" s="3" t="s">
        <v>86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0.0064</v>
      </c>
      <c r="C66" s="7"/>
      <c r="D66" s="7"/>
      <c r="E66">
        <v>4.833483</v>
      </c>
      <c r="F66" s="7"/>
      <c r="G66" s="7">
        <v>0.0067</v>
      </c>
      <c r="H66" s="7"/>
      <c r="I66">
        <v>4.845021</v>
      </c>
      <c r="J66" s="7">
        <v>0.007</v>
      </c>
      <c r="K66" s="7"/>
      <c r="L66" s="7"/>
      <c r="M66">
        <v>4.819794</v>
      </c>
      <c r="N66" s="7">
        <v>0.0074</v>
      </c>
      <c r="O66" s="7"/>
      <c r="P66" s="7"/>
      <c r="Q66">
        <v>4.838868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0.028365</v>
      </c>
      <c r="H73">
        <f t="shared" ref="H73:H75" si="2">E11+I11</f>
        <v>2.022013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0.027355</v>
      </c>
      <c r="M73">
        <f>I25+E25</f>
        <v>9.66158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0.02843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0.02741</v>
      </c>
    </row>
    <row r="74" spans="1:27">
      <c r="C74" s="4"/>
      <c r="D74" s="12"/>
      <c r="E74" t="s">
        <v>47</v>
      </c>
      <c r="F74">
        <f t="shared" si="0"/>
        <v>0.027355</v>
      </c>
      <c r="G74">
        <f t="shared" si="1"/>
        <v>0.02826</v>
      </c>
      <c r="H74">
        <f t="shared" si="2"/>
        <v>2.753519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0.02741</v>
      </c>
      <c r="S74">
        <f t="shared" si="7"/>
        <v>0.02832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0.02736</v>
      </c>
      <c r="G75">
        <f t="shared" si="1"/>
        <v>0.027455</v>
      </c>
      <c r="H75">
        <f t="shared" si="2"/>
        <v>5.831774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0.02742</v>
      </c>
      <c r="S75">
        <f t="shared" si="7"/>
        <v>0.02751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0.02856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0.02752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0.02869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0.02763</v>
      </c>
    </row>
    <row r="80" spans="1:27">
      <c r="C80" s="4"/>
      <c r="D80" s="12"/>
      <c r="E80" t="s">
        <v>47</v>
      </c>
      <c r="F80">
        <f t="shared" si="10"/>
        <v>0.02752</v>
      </c>
      <c r="G80">
        <f t="shared" si="11"/>
        <v>0.02844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0.02763</v>
      </c>
      <c r="S80">
        <f t="shared" si="15"/>
        <v>0.02856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0.02754</v>
      </c>
      <c r="G81">
        <f t="shared" si="11"/>
        <v>0.02762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0.02766</v>
      </c>
      <c r="S81">
        <f t="shared" si="15"/>
        <v>0.02773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0.02842975</v>
      </c>
      <c r="H86">
        <f t="shared" ref="H86:H88" si="20">M11+I11+E11</f>
        <v>3.029445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0.02741025</v>
      </c>
      <c r="M86">
        <f>M25+I25+E25</f>
        <v>14.548522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0.028559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0.027521</v>
      </c>
    </row>
    <row r="87" spans="2:25">
      <c r="B87" s="4"/>
      <c r="C87" s="13"/>
      <c r="D87" s="12"/>
      <c r="E87" t="s">
        <v>47</v>
      </c>
      <c r="F87">
        <f t="shared" si="18"/>
        <v>0.02741025</v>
      </c>
      <c r="G87">
        <f t="shared" si="19"/>
        <v>0.02832</v>
      </c>
      <c r="H87">
        <f t="shared" si="20"/>
        <v>4.00313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0.027521</v>
      </c>
      <c r="S87">
        <f t="shared" si="25"/>
        <v>0.02844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0.02741975</v>
      </c>
      <c r="G88">
        <f t="shared" si="19"/>
        <v>0.02751</v>
      </c>
      <c r="H88">
        <f t="shared" si="20"/>
        <v>8.4148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0.027539</v>
      </c>
      <c r="S88">
        <f t="shared" si="25"/>
        <v>0.02762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0.028816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0.027744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0.029071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0.027969</v>
      </c>
    </row>
    <row r="93" spans="2:25">
      <c r="B93" s="4"/>
      <c r="C93" s="13"/>
      <c r="D93" s="12"/>
      <c r="E93" t="s">
        <v>47</v>
      </c>
      <c r="F93">
        <f t="shared" si="28"/>
        <v>0.027744</v>
      </c>
      <c r="G93">
        <f t="shared" si="29"/>
        <v>0.02868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0.027969</v>
      </c>
      <c r="S93">
        <f t="shared" si="33"/>
        <v>0.02892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0.027776</v>
      </c>
      <c r="G94">
        <f t="shared" si="29"/>
        <v>0.02784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0.028011</v>
      </c>
      <c r="S94">
        <f t="shared" si="33"/>
        <v>0.02806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0.0284942625</v>
      </c>
      <c r="H99">
        <f t="shared" ref="H99:H101" si="38">Q11+M11+I11+E11</f>
        <v>4.026593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0.0274657375</v>
      </c>
      <c r="M99">
        <f>Q25+M25+I25+E25</f>
        <v>19.379401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0.0286871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0.0276329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0.027465725</v>
      </c>
      <c r="G100">
        <f t="shared" si="37"/>
        <v>0.02838</v>
      </c>
      <c r="H100">
        <f t="shared" si="38"/>
        <v>5.415558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0.0276328</v>
      </c>
      <c r="S100">
        <f t="shared" si="43"/>
        <v>0.02856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0.0274792625</v>
      </c>
      <c r="G101">
        <f t="shared" si="37"/>
        <v>0.0275650125</v>
      </c>
      <c r="H101">
        <f t="shared" si="38"/>
        <v>11.316667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0.0276571</v>
      </c>
      <c r="S101">
        <f t="shared" si="43"/>
        <v>0.0277301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0.0290688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0.0279712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0.0294457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0.0283143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0.0279704</v>
      </c>
      <c r="G106">
        <f t="shared" si="47"/>
        <v>0.02892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0.0283116</v>
      </c>
      <c r="S106">
        <f t="shared" si="51"/>
        <v>0.02928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0.0280088</v>
      </c>
      <c r="G107">
        <f t="shared" si="47"/>
        <v>0.0280608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0.0283557</v>
      </c>
      <c r="S107">
        <f t="shared" si="51"/>
        <v>0.0283927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0.028365</v>
      </c>
      <c r="H112">
        <f t="shared" ref="H112:H114" si="56">AA11+W11</f>
        <v>2.016513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0.024645</v>
      </c>
      <c r="M112">
        <f>AA25+W25</f>
        <v>9.609353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0.02843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0.02469</v>
      </c>
    </row>
    <row r="113" spans="2:25">
      <c r="C113" s="4"/>
      <c r="D113" s="12"/>
      <c r="E113" t="s">
        <v>47</v>
      </c>
      <c r="F113">
        <f t="shared" si="54"/>
        <v>0.023345</v>
      </c>
      <c r="G113">
        <f t="shared" si="55"/>
        <v>0.027955</v>
      </c>
      <c r="H113">
        <f t="shared" si="56"/>
        <v>2.459283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0.02339</v>
      </c>
      <c r="S113">
        <f t="shared" si="61"/>
        <v>0.02801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0.023645</v>
      </c>
      <c r="G114">
        <f t="shared" si="55"/>
        <v>0.02515</v>
      </c>
      <c r="H114">
        <f t="shared" si="56"/>
        <v>5.36867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0.02369</v>
      </c>
      <c r="S114">
        <f t="shared" si="61"/>
        <v>0.0252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0.02856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0.02478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0.02869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0.02487</v>
      </c>
    </row>
    <row r="119" spans="2:25">
      <c r="C119" s="4"/>
      <c r="D119" s="12"/>
      <c r="E119" t="s">
        <v>47</v>
      </c>
      <c r="F119">
        <f t="shared" si="64"/>
        <v>0.02348</v>
      </c>
      <c r="G119">
        <f t="shared" si="65"/>
        <v>0.02812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0.02357</v>
      </c>
      <c r="S119">
        <f t="shared" si="69"/>
        <v>0.02823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0.02378</v>
      </c>
      <c r="G120">
        <f t="shared" si="65"/>
        <v>0.0253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0.02387</v>
      </c>
      <c r="S120">
        <f t="shared" si="69"/>
        <v>0.0254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0.02842975</v>
      </c>
      <c r="H125">
        <f t="shared" ref="H125:H127" si="74">AE11+AA11+W11</f>
        <v>3.011129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0.02469025</v>
      </c>
      <c r="M125">
        <f>AE25+AA25+W25</f>
        <v>14.434638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0.028559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0.024781</v>
      </c>
    </row>
    <row r="126" spans="2:25">
      <c r="B126" s="4"/>
      <c r="C126" s="13"/>
      <c r="D126" s="12"/>
      <c r="E126" t="s">
        <v>47</v>
      </c>
      <c r="F126">
        <f t="shared" si="72"/>
        <v>0.02339</v>
      </c>
      <c r="G126">
        <f t="shared" si="73"/>
        <v>0.02801025</v>
      </c>
      <c r="H126">
        <f t="shared" si="74"/>
        <v>3.905461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0.02348</v>
      </c>
      <c r="S126">
        <f t="shared" si="79"/>
        <v>0.028121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0.02369</v>
      </c>
      <c r="G127">
        <f t="shared" si="73"/>
        <v>0.0252</v>
      </c>
      <c r="H127">
        <f t="shared" si="74"/>
        <v>7.847767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0.02378</v>
      </c>
      <c r="S127">
        <f t="shared" si="79"/>
        <v>0.0253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0.028816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0.024964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0.029071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0.025149</v>
      </c>
    </row>
    <row r="132" spans="1:25">
      <c r="B132" s="4"/>
      <c r="C132" s="13"/>
      <c r="D132" s="12"/>
      <c r="E132" t="s">
        <v>47</v>
      </c>
      <c r="F132">
        <f t="shared" si="82"/>
        <v>0.02366</v>
      </c>
      <c r="G132">
        <f t="shared" si="83"/>
        <v>0.028344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0.02384</v>
      </c>
      <c r="S132">
        <f t="shared" si="87"/>
        <v>0.028569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0.02396</v>
      </c>
      <c r="G133">
        <f t="shared" si="83"/>
        <v>0.0255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0.02414</v>
      </c>
      <c r="S133">
        <f t="shared" si="87"/>
        <v>0.0257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0.0284942625</v>
      </c>
      <c r="H138">
        <f t="shared" ref="H138:H140" si="92">AI11+AE11+AA11+W11</f>
        <v>4.003743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0.02473575</v>
      </c>
      <c r="M138">
        <f>AI25+AE25+AA25+W25</f>
        <v>19.315285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0.0286871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0.024873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0.023435</v>
      </c>
      <c r="G139">
        <f t="shared" si="91"/>
        <v>0.0280657375</v>
      </c>
      <c r="H139">
        <f t="shared" si="92"/>
        <v>5.146137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0.02357</v>
      </c>
      <c r="S139">
        <f t="shared" si="97"/>
        <v>0.0282329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0.023735</v>
      </c>
      <c r="G140">
        <f t="shared" si="91"/>
        <v>0.0252500125</v>
      </c>
      <c r="H140">
        <f t="shared" si="92"/>
        <v>10.374568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0.02387</v>
      </c>
      <c r="S140">
        <f t="shared" si="97"/>
        <v>0.0254001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0.0290688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0.025152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0.0294457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0.025437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0.02384</v>
      </c>
      <c r="G145">
        <f t="shared" si="101"/>
        <v>0.0285712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0.02411</v>
      </c>
      <c r="S145">
        <f t="shared" si="105"/>
        <v>0.0289143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0.02414</v>
      </c>
      <c r="G146">
        <f t="shared" si="101"/>
        <v>0.0257008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0.02441</v>
      </c>
      <c r="S146">
        <f t="shared" si="105"/>
        <v>0.0260027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0.028365</v>
      </c>
      <c r="H151">
        <f t="shared" ref="H151:H153" si="110">I32++E32</f>
        <v>2.006243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0.01984</v>
      </c>
      <c r="M151">
        <f>I46+E46</f>
        <v>9.650873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0.02843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0.01988</v>
      </c>
    </row>
    <row r="152" spans="1:25">
      <c r="C152" s="4"/>
      <c r="D152" s="12"/>
      <c r="E152" t="s">
        <v>47</v>
      </c>
      <c r="F152">
        <f t="shared" si="108"/>
        <v>0.013225</v>
      </c>
      <c r="G152">
        <f t="shared" si="109"/>
        <v>0.026755</v>
      </c>
      <c r="H152">
        <f t="shared" si="110"/>
        <v>2.50314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0.01325</v>
      </c>
      <c r="S152">
        <f t="shared" si="115"/>
        <v>0.02681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0.01403</v>
      </c>
      <c r="G153">
        <f t="shared" si="109"/>
        <v>0.022045</v>
      </c>
      <c r="H153">
        <f t="shared" si="110"/>
        <v>5.20322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0.01406</v>
      </c>
      <c r="S153">
        <f t="shared" si="115"/>
        <v>0.02209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0.02856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0.01996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0.02869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0.02004</v>
      </c>
    </row>
    <row r="158" spans="1:25">
      <c r="C158" s="4"/>
      <c r="D158" s="12"/>
      <c r="E158" t="s">
        <v>47</v>
      </c>
      <c r="F158">
        <f t="shared" si="118"/>
        <v>0.0133</v>
      </c>
      <c r="G158">
        <f t="shared" si="119"/>
        <v>0.02692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0.01335</v>
      </c>
      <c r="S158">
        <f t="shared" si="123"/>
        <v>0.02703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0.01412</v>
      </c>
      <c r="G159">
        <f t="shared" si="119"/>
        <v>0.02218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0.01418</v>
      </c>
      <c r="S159">
        <f t="shared" si="123"/>
        <v>0.02227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0.02842975</v>
      </c>
      <c r="H164">
        <f t="shared" ref="H164:H166" si="128">M32+I32+E32</f>
        <v>3.00528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0.01988</v>
      </c>
      <c r="M164">
        <f>M46+I46+E46</f>
        <v>14.573611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0.028559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0.01996</v>
      </c>
    </row>
    <row r="165" spans="2:25">
      <c r="B165" s="4"/>
      <c r="C165" s="13"/>
      <c r="D165" s="12"/>
      <c r="E165" t="s">
        <v>47</v>
      </c>
      <c r="F165">
        <f t="shared" si="126"/>
        <v>0.01325</v>
      </c>
      <c r="G165">
        <f t="shared" si="127"/>
        <v>0.02680975</v>
      </c>
      <c r="H165">
        <f t="shared" si="128"/>
        <v>3.719352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0.0133</v>
      </c>
      <c r="S165">
        <f t="shared" si="133"/>
        <v>0.026919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0.01405975</v>
      </c>
      <c r="G166">
        <f t="shared" si="127"/>
        <v>0.02209</v>
      </c>
      <c r="H166">
        <f t="shared" si="128"/>
        <v>7.603777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0.014119</v>
      </c>
      <c r="S166">
        <f t="shared" si="133"/>
        <v>0.02218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0.028816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0.02012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0.029071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0.02028</v>
      </c>
    </row>
    <row r="171" spans="2:25">
      <c r="B171" s="4"/>
      <c r="C171" s="13"/>
      <c r="D171" s="12"/>
      <c r="E171" t="s">
        <v>47</v>
      </c>
      <c r="F171">
        <f t="shared" si="136"/>
        <v>0.0134</v>
      </c>
      <c r="G171">
        <f t="shared" si="137"/>
        <v>0.027136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0.0135</v>
      </c>
      <c r="S171">
        <f t="shared" si="141"/>
        <v>0.027351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0.014236</v>
      </c>
      <c r="G172">
        <f t="shared" si="137"/>
        <v>0.02236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0.014351</v>
      </c>
      <c r="S172">
        <f t="shared" si="141"/>
        <v>0.02254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0.0284942625</v>
      </c>
      <c r="H177">
        <f t="shared" ref="H177:H179" si="146">Q32+M32+I32+E32</f>
        <v>4.166897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0.0199199875</v>
      </c>
      <c r="M177">
        <f>Q46+M46+I46+E46</f>
        <v>19.398092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0.0286871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0.0200399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0.013275</v>
      </c>
      <c r="G178">
        <f t="shared" si="145"/>
        <v>0.0268642875</v>
      </c>
      <c r="H178">
        <f t="shared" si="146"/>
        <v>4.944574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0.01335</v>
      </c>
      <c r="S178">
        <f t="shared" si="151"/>
        <v>0.0270273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0.014089275</v>
      </c>
      <c r="G179">
        <f t="shared" si="145"/>
        <v>0.022135</v>
      </c>
      <c r="H179">
        <f t="shared" si="146"/>
        <v>10.000268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0.0141772</v>
      </c>
      <c r="S179">
        <f t="shared" si="151"/>
        <v>0.02227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0.0290688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0.0202792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0.0294457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0.0205173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0.0135</v>
      </c>
      <c r="G184">
        <f t="shared" si="155"/>
        <v>0.0273504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0.01365</v>
      </c>
      <c r="S184">
        <f t="shared" si="159"/>
        <v>0.0276711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0.0143496</v>
      </c>
      <c r="G185">
        <f t="shared" si="155"/>
        <v>0.02254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0.0145184</v>
      </c>
      <c r="S185">
        <f t="shared" si="159"/>
        <v>0.02281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0.028365</v>
      </c>
      <c r="H190">
        <f t="shared" ref="H190:H192" si="164">AA32+W32</f>
        <v>2.00517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0.01353</v>
      </c>
      <c r="M190">
        <f>AA46+W46</f>
        <v>9.538524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0.02843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0.01356</v>
      </c>
    </row>
    <row r="191" spans="1:25">
      <c r="C191" s="4"/>
      <c r="D191" s="12"/>
      <c r="E191" t="s">
        <v>47</v>
      </c>
      <c r="F191">
        <f t="shared" si="162"/>
        <v>0.006515</v>
      </c>
      <c r="G191">
        <f t="shared" si="163"/>
        <v>0.023745</v>
      </c>
      <c r="H191">
        <f t="shared" si="164"/>
        <v>2.629763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0.00653</v>
      </c>
      <c r="S191">
        <f t="shared" si="169"/>
        <v>0.02379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0.008015</v>
      </c>
      <c r="G192">
        <f t="shared" si="163"/>
        <v>0.017835</v>
      </c>
      <c r="H192">
        <f t="shared" si="164"/>
        <v>4.756689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0.00803</v>
      </c>
      <c r="S192">
        <f t="shared" si="169"/>
        <v>0.01787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0.02856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0.01362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0.02869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0.01368</v>
      </c>
    </row>
    <row r="197" spans="2:25">
      <c r="C197" s="4"/>
      <c r="D197" s="12"/>
      <c r="E197" t="s">
        <v>47</v>
      </c>
      <c r="F197">
        <f t="shared" si="172"/>
        <v>0.00656</v>
      </c>
      <c r="G197">
        <f t="shared" si="173"/>
        <v>0.02388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0.00659</v>
      </c>
      <c r="S197">
        <f t="shared" si="177"/>
        <v>0.02397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0.00806</v>
      </c>
      <c r="G198">
        <f t="shared" si="173"/>
        <v>0.01794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0.00809</v>
      </c>
      <c r="S198">
        <f t="shared" si="177"/>
        <v>0.01801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0.02842975</v>
      </c>
      <c r="H203">
        <f t="shared" ref="H203:H205" si="182">AE32+AA32+W32</f>
        <v>3.159876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0.01356</v>
      </c>
      <c r="M203">
        <f>AE46+AA46+W46</f>
        <v>14.383353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0.028559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0.01362</v>
      </c>
    </row>
    <row r="204" spans="2:25">
      <c r="B204" s="4"/>
      <c r="C204" s="13"/>
      <c r="D204" s="12"/>
      <c r="E204" t="s">
        <v>47</v>
      </c>
      <c r="F204">
        <f t="shared" si="180"/>
        <v>0.00652975</v>
      </c>
      <c r="G204">
        <f t="shared" si="181"/>
        <v>0.02379</v>
      </c>
      <c r="H204">
        <f t="shared" si="182"/>
        <v>3.820806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0.006559</v>
      </c>
      <c r="S204">
        <f t="shared" si="186"/>
        <v>0.02388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0.00803025</v>
      </c>
      <c r="G205">
        <f t="shared" si="181"/>
        <v>0.01787025</v>
      </c>
      <c r="H205">
        <f t="shared" si="182"/>
        <v>7.007427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0.008061</v>
      </c>
      <c r="S205">
        <f t="shared" si="186"/>
        <v>0.017941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0.028816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0.01374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0.029071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0.01386</v>
      </c>
    </row>
    <row r="210" spans="1:25">
      <c r="B210" s="4"/>
      <c r="C210" s="13"/>
      <c r="D210" s="12"/>
      <c r="E210" t="s">
        <v>47</v>
      </c>
      <c r="F210">
        <f t="shared" si="189"/>
        <v>0.006616</v>
      </c>
      <c r="G210">
        <f t="shared" si="190"/>
        <v>0.02406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0.006671</v>
      </c>
      <c r="S210">
        <f t="shared" si="194"/>
        <v>0.02424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0.008124</v>
      </c>
      <c r="G211">
        <f t="shared" si="190"/>
        <v>0.018084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0.008189</v>
      </c>
      <c r="S211">
        <f t="shared" si="194"/>
        <v>0.018229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0.0284942625</v>
      </c>
      <c r="H216">
        <f t="shared" ref="H216:H218" si="199">AI32+AE32+AA32+W32</f>
        <v>4.157206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0.0135899875</v>
      </c>
      <c r="M216">
        <f>AI46+AE46+AA46+W46</f>
        <v>19.224595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0.0286871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0.0136799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0.006544275</v>
      </c>
      <c r="G217">
        <f t="shared" si="198"/>
        <v>0.0238350125</v>
      </c>
      <c r="H217">
        <f t="shared" si="199"/>
        <v>5.211656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0.0065872</v>
      </c>
      <c r="S217">
        <f t="shared" si="204"/>
        <v>0.0239701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0.008045725</v>
      </c>
      <c r="G218">
        <f t="shared" si="198"/>
        <v>0.017905725</v>
      </c>
      <c r="H218">
        <f t="shared" si="199"/>
        <v>9.252981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0.0080928</v>
      </c>
      <c r="S218">
        <f t="shared" si="204"/>
        <v>0.0180128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0.0290688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0.0138592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0.0294457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0.0140373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0.0066696</v>
      </c>
      <c r="G223">
        <f t="shared" si="208"/>
        <v>0.0242408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0.0067484</v>
      </c>
      <c r="S223">
        <f t="shared" si="212"/>
        <v>0.0245127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0.0081904</v>
      </c>
      <c r="G224">
        <f t="shared" si="208"/>
        <v>0.0182304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0.0082916</v>
      </c>
      <c r="S224">
        <f t="shared" si="212"/>
        <v>0.0184516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0.028365</v>
      </c>
      <c r="H229">
        <f t="shared" ref="H229:H231" si="217">I52+E52</f>
        <v>2.00661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0.006415</v>
      </c>
      <c r="M229">
        <f>I66+E66</f>
        <v>9.678504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0.02843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0.00643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0.015825</v>
      </c>
      <c r="H230">
        <f t="shared" si="217"/>
        <v>2.748382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0.01585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0.010825</v>
      </c>
      <c r="H231">
        <f t="shared" si="217"/>
        <v>4.385797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0.01085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0.02856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0.02869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0.00649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0.0159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0.01595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0.0109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0.01095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0.02842975</v>
      </c>
      <c r="H242">
        <f t="shared" ref="H242:H244" si="235">M52+I52+E52</f>
        <v>3.006376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0.00643</v>
      </c>
      <c r="M242">
        <f>M66+I66+E66</f>
        <v>14.498298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0.028559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0.00646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0.01584975</v>
      </c>
      <c r="H243">
        <f t="shared" si="235"/>
        <v>4.107159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0.015899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0.01085</v>
      </c>
      <c r="H244">
        <f t="shared" si="235"/>
        <v>6.493919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0.0109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0.028816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0.00652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0.029071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0.00658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0.015996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0.016091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0.011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0.0111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0.0284942625</v>
      </c>
      <c r="H255">
        <f t="shared" ref="H255:H257" si="253">Q52+M52+I52+E52</f>
        <v>4.013584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0.0064450125</v>
      </c>
      <c r="M255">
        <f>Q66+M66+I66+E66</f>
        <v>19.337166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0.0286871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0.0064901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0.0158743</v>
      </c>
      <c r="H256">
        <f t="shared" si="253"/>
        <v>5.432749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0.0159474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0.010875</v>
      </c>
      <c r="H257">
        <f t="shared" si="253"/>
        <v>8.612639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0.01095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0.0290688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0.0065808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0.0294457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0.0066727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0.0160912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0.0162338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0.0111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0.01125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87</v>
      </c>
      <c r="C9" s="3"/>
      <c r="D9" s="3"/>
      <c r="E9" s="3"/>
      <c r="F9" s="3" t="s">
        <v>88</v>
      </c>
      <c r="G9" s="3"/>
      <c r="H9" s="3"/>
      <c r="I9" s="3"/>
      <c r="J9" s="3" t="s">
        <v>89</v>
      </c>
      <c r="K9" s="3"/>
      <c r="L9" s="3"/>
      <c r="M9" s="3"/>
      <c r="N9" s="3" t="s">
        <v>90</v>
      </c>
      <c r="O9" s="3"/>
      <c r="P9" s="3"/>
      <c r="Q9" s="3"/>
      <c r="S9" s="4" t="s">
        <v>23</v>
      </c>
      <c r="T9" s="3" t="s">
        <v>87</v>
      </c>
      <c r="U9" s="3"/>
      <c r="V9" s="3"/>
      <c r="W9" s="3"/>
      <c r="X9" s="3" t="s">
        <v>88</v>
      </c>
      <c r="Y9" s="3"/>
      <c r="Z9" s="3"/>
      <c r="AA9" s="3"/>
      <c r="AB9" s="3" t="s">
        <v>89</v>
      </c>
      <c r="AC9" s="3"/>
      <c r="AD9" s="3"/>
      <c r="AE9" s="3"/>
      <c r="AF9" s="3" t="s">
        <v>90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0.027</v>
      </c>
      <c r="E11">
        <v>1.009608</v>
      </c>
      <c r="F11" t="s">
        <v>31</v>
      </c>
      <c r="G11">
        <v>0.0026</v>
      </c>
      <c r="H11">
        <v>0.0282</v>
      </c>
      <c r="I11">
        <v>1.011572</v>
      </c>
      <c r="J11" t="s">
        <v>31</v>
      </c>
      <c r="K11">
        <v>0.0026</v>
      </c>
      <c r="L11">
        <v>0.0294</v>
      </c>
      <c r="M11">
        <v>0.998602</v>
      </c>
      <c r="N11" t="s">
        <v>31</v>
      </c>
      <c r="O11">
        <v>0.0026</v>
      </c>
      <c r="P11">
        <v>0.0306</v>
      </c>
      <c r="Q11">
        <v>1.021502</v>
      </c>
      <c r="S11" s="4"/>
      <c r="T11" t="s">
        <v>31</v>
      </c>
      <c r="U11">
        <v>0.0013</v>
      </c>
      <c r="V11">
        <v>0.027</v>
      </c>
      <c r="W11">
        <v>1.139637</v>
      </c>
      <c r="X11" t="s">
        <v>31</v>
      </c>
      <c r="Y11">
        <v>0.0026</v>
      </c>
      <c r="Z11">
        <v>0.0282</v>
      </c>
      <c r="AA11">
        <v>1.007067</v>
      </c>
      <c r="AB11" t="s">
        <v>31</v>
      </c>
      <c r="AC11">
        <v>0.0026</v>
      </c>
      <c r="AD11">
        <v>0.0294</v>
      </c>
      <c r="AE11">
        <v>0.999653</v>
      </c>
      <c r="AF11" t="s">
        <v>31</v>
      </c>
      <c r="AG11">
        <v>0.0026</v>
      </c>
      <c r="AH11">
        <v>0.0306</v>
      </c>
      <c r="AI11">
        <v>0.999175</v>
      </c>
    </row>
    <row r="12" spans="1:35">
      <c r="A12" s="4"/>
      <c r="B12" t="s">
        <v>32</v>
      </c>
      <c r="C12">
        <v>0.0261</v>
      </c>
      <c r="D12">
        <v>0.0269</v>
      </c>
      <c r="E12">
        <v>1.215547</v>
      </c>
      <c r="F12" t="s">
        <v>32</v>
      </c>
      <c r="G12">
        <v>0.0272</v>
      </c>
      <c r="H12">
        <v>0.0281</v>
      </c>
      <c r="I12">
        <v>1.218782</v>
      </c>
      <c r="J12" t="s">
        <v>32</v>
      </c>
      <c r="K12">
        <v>0.0283</v>
      </c>
      <c r="L12">
        <v>0.0293</v>
      </c>
      <c r="M12">
        <v>1.370891</v>
      </c>
      <c r="N12" t="s">
        <v>32</v>
      </c>
      <c r="O12">
        <v>0.0295</v>
      </c>
      <c r="P12">
        <v>0.0305</v>
      </c>
      <c r="Q12">
        <v>1.380083</v>
      </c>
      <c r="S12" s="4"/>
      <c r="T12" t="s">
        <v>32</v>
      </c>
      <c r="U12">
        <v>0.0225</v>
      </c>
      <c r="V12">
        <v>0.0265</v>
      </c>
      <c r="W12">
        <v>1.388924</v>
      </c>
      <c r="X12" t="s">
        <v>32</v>
      </c>
      <c r="Y12">
        <v>0.0234</v>
      </c>
      <c r="Z12">
        <v>0.0277</v>
      </c>
      <c r="AA12">
        <v>1.187917</v>
      </c>
      <c r="AB12" t="s">
        <v>32</v>
      </c>
      <c r="AC12">
        <v>0.0243</v>
      </c>
      <c r="AD12">
        <v>0.0289</v>
      </c>
      <c r="AE12">
        <v>1.179615</v>
      </c>
      <c r="AF12" t="s">
        <v>32</v>
      </c>
      <c r="AG12">
        <v>0.0252</v>
      </c>
      <c r="AH12">
        <v>0.03</v>
      </c>
      <c r="AI12">
        <v>1.194627</v>
      </c>
    </row>
    <row r="13" spans="1:35">
      <c r="A13" s="4"/>
      <c r="B13" t="s">
        <v>33</v>
      </c>
      <c r="C13">
        <v>0.0261</v>
      </c>
      <c r="D13">
        <v>0.0261</v>
      </c>
      <c r="E13">
        <v>2.397365</v>
      </c>
      <c r="F13" t="s">
        <v>33</v>
      </c>
      <c r="G13">
        <v>0.0272</v>
      </c>
      <c r="H13">
        <v>0.0272</v>
      </c>
      <c r="I13">
        <v>2.227507</v>
      </c>
      <c r="J13" t="s">
        <v>33</v>
      </c>
      <c r="K13">
        <v>0.0283</v>
      </c>
      <c r="L13">
        <v>0.0284</v>
      </c>
      <c r="M13">
        <v>2.11938</v>
      </c>
      <c r="N13" t="s">
        <v>33</v>
      </c>
      <c r="O13">
        <v>0.0295</v>
      </c>
      <c r="P13">
        <v>0.0295</v>
      </c>
      <c r="Q13">
        <v>2.144583</v>
      </c>
      <c r="S13" s="4"/>
      <c r="T13" t="s">
        <v>33</v>
      </c>
      <c r="U13">
        <v>0.0227</v>
      </c>
      <c r="V13">
        <v>0.024</v>
      </c>
      <c r="W13">
        <v>2.438216</v>
      </c>
      <c r="X13" t="s">
        <v>33</v>
      </c>
      <c r="Y13">
        <v>0.0236</v>
      </c>
      <c r="Z13">
        <v>0.0251</v>
      </c>
      <c r="AA13">
        <v>2.215475</v>
      </c>
      <c r="AB13" t="s">
        <v>33</v>
      </c>
      <c r="AC13">
        <v>0.0246</v>
      </c>
      <c r="AD13">
        <v>0.0261</v>
      </c>
      <c r="AE13">
        <v>2.434056</v>
      </c>
      <c r="AF13" t="s">
        <v>33</v>
      </c>
      <c r="AG13">
        <v>0.0255</v>
      </c>
      <c r="AH13">
        <v>0.0271</v>
      </c>
      <c r="AI13">
        <v>2.157187</v>
      </c>
    </row>
    <row r="16" spans="1:35">
      <c r="A16" s="5" t="s">
        <v>35</v>
      </c>
      <c r="B16" s="3" t="s">
        <v>87</v>
      </c>
      <c r="C16" s="3"/>
      <c r="D16" s="3"/>
      <c r="E16" s="3"/>
      <c r="F16" s="3" t="s">
        <v>88</v>
      </c>
      <c r="G16" s="3"/>
      <c r="H16" s="3"/>
      <c r="I16" s="3"/>
      <c r="J16" s="3" t="s">
        <v>89</v>
      </c>
      <c r="K16" s="3"/>
      <c r="L16" s="3"/>
      <c r="M16" s="3"/>
      <c r="N16" s="3" t="s">
        <v>90</v>
      </c>
      <c r="O16" s="3"/>
      <c r="P16" s="3"/>
      <c r="Q16" s="3"/>
      <c r="S16" s="5" t="s">
        <v>35</v>
      </c>
      <c r="T16" s="3" t="s">
        <v>87</v>
      </c>
      <c r="U16" s="3"/>
      <c r="V16" s="3"/>
      <c r="W16" s="3"/>
      <c r="X16" s="3" t="s">
        <v>88</v>
      </c>
      <c r="Y16" s="3"/>
      <c r="Z16" s="3"/>
      <c r="AA16" s="3"/>
      <c r="AB16" s="3" t="s">
        <v>89</v>
      </c>
      <c r="AC16" s="3"/>
      <c r="AD16" s="3"/>
      <c r="AE16" s="3"/>
      <c r="AF16" s="3" t="s">
        <v>90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87</v>
      </c>
      <c r="C23" s="3"/>
      <c r="D23" s="3"/>
      <c r="E23" s="3"/>
      <c r="F23" s="3" t="s">
        <v>88</v>
      </c>
      <c r="G23" s="3"/>
      <c r="H23" s="3"/>
      <c r="I23" s="3"/>
      <c r="J23" s="3" t="s">
        <v>89</v>
      </c>
      <c r="K23" s="3"/>
      <c r="L23" s="3"/>
      <c r="M23" s="3"/>
      <c r="N23" s="3" t="s">
        <v>90</v>
      </c>
      <c r="O23" s="3"/>
      <c r="P23" s="3"/>
      <c r="Q23" s="3"/>
      <c r="S23" s="6" t="s">
        <v>36</v>
      </c>
      <c r="T23" s="3" t="s">
        <v>87</v>
      </c>
      <c r="U23" s="3"/>
      <c r="V23" s="3"/>
      <c r="W23" s="3"/>
      <c r="X23" s="3" t="s">
        <v>88</v>
      </c>
      <c r="Y23" s="3"/>
      <c r="Z23" s="3"/>
      <c r="AA23" s="3"/>
      <c r="AB23" s="3" t="s">
        <v>89</v>
      </c>
      <c r="AC23" s="3"/>
      <c r="AD23" s="3"/>
      <c r="AE23" s="3"/>
      <c r="AF23" s="3" t="s">
        <v>90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0.0261</v>
      </c>
      <c r="C25" s="7"/>
      <c r="D25" s="7"/>
      <c r="E25">
        <v>4.88016</v>
      </c>
      <c r="F25" s="7">
        <v>0.0272</v>
      </c>
      <c r="G25" s="7"/>
      <c r="H25" s="7"/>
      <c r="I25">
        <v>4.877118</v>
      </c>
      <c r="J25">
        <v>0.0284</v>
      </c>
      <c r="K25" s="7"/>
      <c r="L25" s="7"/>
      <c r="M25">
        <v>4.570227</v>
      </c>
      <c r="N25" s="7">
        <v>0.0295</v>
      </c>
      <c r="O25" s="7"/>
      <c r="P25" s="7"/>
      <c r="Q25">
        <v>4.589443</v>
      </c>
      <c r="S25" s="6"/>
      <c r="T25" s="7">
        <v>0.0235</v>
      </c>
      <c r="U25" s="7"/>
      <c r="V25" s="7"/>
      <c r="W25">
        <v>4.686921</v>
      </c>
      <c r="X25" s="7">
        <v>0.0245</v>
      </c>
      <c r="Y25" s="7"/>
      <c r="Z25" s="7"/>
      <c r="AA25">
        <v>4.617749</v>
      </c>
      <c r="AB25" s="7">
        <v>0.0255</v>
      </c>
      <c r="AC25" s="7"/>
      <c r="AD25" s="7"/>
      <c r="AE25">
        <v>4.522029</v>
      </c>
      <c r="AF25" s="7">
        <v>0.0267</v>
      </c>
      <c r="AG25" s="7"/>
      <c r="AH25" s="7"/>
      <c r="AI25">
        <v>4.600134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87</v>
      </c>
      <c r="C30" s="3"/>
      <c r="D30" s="3"/>
      <c r="E30" s="3"/>
      <c r="F30" s="3" t="s">
        <v>88</v>
      </c>
      <c r="G30" s="3"/>
      <c r="H30" s="3"/>
      <c r="I30" s="3"/>
      <c r="J30" s="3" t="s">
        <v>89</v>
      </c>
      <c r="K30" s="3"/>
      <c r="L30" s="3"/>
      <c r="M30" s="3"/>
      <c r="N30" s="3" t="s">
        <v>90</v>
      </c>
      <c r="O30" s="3"/>
      <c r="P30" s="3"/>
      <c r="Q30" s="3"/>
      <c r="S30" s="4" t="s">
        <v>23</v>
      </c>
      <c r="T30" s="3" t="s">
        <v>87</v>
      </c>
      <c r="U30" s="3"/>
      <c r="V30" s="3"/>
      <c r="W30" s="3"/>
      <c r="X30" s="3" t="s">
        <v>88</v>
      </c>
      <c r="Y30" s="3"/>
      <c r="Z30" s="3"/>
      <c r="AA30" s="3"/>
      <c r="AB30" s="3" t="s">
        <v>89</v>
      </c>
      <c r="AC30" s="3"/>
      <c r="AD30" s="3"/>
      <c r="AE30" s="3"/>
      <c r="AF30" s="3" t="s">
        <v>90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0.027</v>
      </c>
      <c r="E32">
        <v>1.004033</v>
      </c>
      <c r="F32" t="s">
        <v>31</v>
      </c>
      <c r="G32">
        <v>0.0026</v>
      </c>
      <c r="H32">
        <v>0.0282</v>
      </c>
      <c r="I32">
        <v>0.992312</v>
      </c>
      <c r="J32" t="s">
        <v>31</v>
      </c>
      <c r="K32">
        <v>0.0026</v>
      </c>
      <c r="L32">
        <v>0.0294</v>
      </c>
      <c r="M32">
        <v>0.993475</v>
      </c>
      <c r="N32" t="s">
        <v>31</v>
      </c>
      <c r="O32">
        <v>0.0026</v>
      </c>
      <c r="P32">
        <v>0.0306</v>
      </c>
      <c r="Q32">
        <v>1.004455</v>
      </c>
      <c r="S32" s="4"/>
      <c r="T32" t="s">
        <v>31</v>
      </c>
      <c r="U32">
        <v>0.0013</v>
      </c>
      <c r="V32">
        <v>0.0256</v>
      </c>
      <c r="W32">
        <v>1.0051</v>
      </c>
      <c r="X32" t="s">
        <v>31</v>
      </c>
      <c r="Y32">
        <v>0.0026</v>
      </c>
      <c r="Z32">
        <v>0.0282</v>
      </c>
      <c r="AA32">
        <v>1.154486</v>
      </c>
      <c r="AB32" t="s">
        <v>31</v>
      </c>
      <c r="AC32">
        <v>0.0026</v>
      </c>
      <c r="AD32">
        <v>0.0294</v>
      </c>
      <c r="AE32">
        <v>0.999508</v>
      </c>
      <c r="AF32" t="s">
        <v>31</v>
      </c>
      <c r="AG32">
        <v>0.0026</v>
      </c>
      <c r="AH32">
        <v>0.0306</v>
      </c>
      <c r="AI32">
        <v>1.001001</v>
      </c>
    </row>
    <row r="33" spans="1:35">
      <c r="A33" s="4"/>
      <c r="B33" t="s">
        <v>32</v>
      </c>
      <c r="C33">
        <v>0.0128</v>
      </c>
      <c r="D33">
        <v>0.0254</v>
      </c>
      <c r="E33">
        <v>1.160104</v>
      </c>
      <c r="F33" t="s">
        <v>32</v>
      </c>
      <c r="G33">
        <v>0.0134</v>
      </c>
      <c r="H33">
        <v>0.0265</v>
      </c>
      <c r="I33">
        <v>1.191395</v>
      </c>
      <c r="J33" t="s">
        <v>32</v>
      </c>
      <c r="K33">
        <v>0.0139</v>
      </c>
      <c r="L33">
        <v>0.0276</v>
      </c>
      <c r="M33">
        <v>1.163394</v>
      </c>
      <c r="N33" t="s">
        <v>32</v>
      </c>
      <c r="O33">
        <v>0.0144</v>
      </c>
      <c r="P33">
        <v>0.0287</v>
      </c>
      <c r="Q33">
        <v>1.201419</v>
      </c>
      <c r="S33" s="4"/>
      <c r="T33" t="s">
        <v>32</v>
      </c>
      <c r="U33">
        <v>0.0063</v>
      </c>
      <c r="V33">
        <v>0.0215</v>
      </c>
      <c r="W33">
        <v>1.30515</v>
      </c>
      <c r="X33" t="s">
        <v>32</v>
      </c>
      <c r="Y33">
        <v>0.0067</v>
      </c>
      <c r="Z33">
        <v>0.0235</v>
      </c>
      <c r="AA33">
        <v>1.336572</v>
      </c>
      <c r="AB33" t="s">
        <v>32</v>
      </c>
      <c r="AC33">
        <v>0.007</v>
      </c>
      <c r="AD33">
        <v>0.0244</v>
      </c>
      <c r="AE33">
        <v>1.207979</v>
      </c>
      <c r="AF33" t="s">
        <v>32</v>
      </c>
      <c r="AG33">
        <v>0.0073</v>
      </c>
      <c r="AH33">
        <v>0.0253</v>
      </c>
      <c r="AI33">
        <v>1.341412</v>
      </c>
    </row>
    <row r="34" spans="1:35">
      <c r="A34" s="4"/>
      <c r="B34" t="s">
        <v>33</v>
      </c>
      <c r="C34">
        <v>0.014</v>
      </c>
      <c r="D34">
        <v>0.0211</v>
      </c>
      <c r="E34">
        <v>2.134085</v>
      </c>
      <c r="F34" t="s">
        <v>33</v>
      </c>
      <c r="G34">
        <v>0.0146</v>
      </c>
      <c r="H34">
        <v>0.022</v>
      </c>
      <c r="I34">
        <v>2.054048</v>
      </c>
      <c r="J34" t="s">
        <v>33</v>
      </c>
      <c r="K34" s="16">
        <v>0.0151</v>
      </c>
      <c r="L34" s="18">
        <v>0.0229</v>
      </c>
      <c r="M34">
        <v>2.088861</v>
      </c>
      <c r="N34" t="s">
        <v>33</v>
      </c>
      <c r="O34">
        <v>0.0156</v>
      </c>
      <c r="P34">
        <v>0.0237</v>
      </c>
      <c r="Q34">
        <v>2.406851</v>
      </c>
      <c r="S34" s="4"/>
      <c r="T34" t="s">
        <v>33</v>
      </c>
      <c r="U34">
        <v>0.0078</v>
      </c>
      <c r="V34">
        <v>0.0163</v>
      </c>
      <c r="W34">
        <v>1.724992</v>
      </c>
      <c r="X34" t="s">
        <v>33</v>
      </c>
      <c r="Y34">
        <v>0.0082</v>
      </c>
      <c r="Z34">
        <v>0.0178</v>
      </c>
      <c r="AA34">
        <v>1.957727</v>
      </c>
      <c r="AB34" t="s">
        <v>33</v>
      </c>
      <c r="AC34">
        <v>0.0086</v>
      </c>
      <c r="AD34">
        <v>0.0185</v>
      </c>
      <c r="AE34">
        <v>1.91826</v>
      </c>
      <c r="AF34" t="s">
        <v>33</v>
      </c>
      <c r="AG34">
        <v>0.0089</v>
      </c>
      <c r="AH34" s="1">
        <v>0.0192</v>
      </c>
      <c r="AI34">
        <v>1.929452</v>
      </c>
    </row>
    <row r="37" spans="1:35">
      <c r="A37" s="5" t="s">
        <v>35</v>
      </c>
      <c r="B37" s="3" t="s">
        <v>87</v>
      </c>
      <c r="C37" s="3"/>
      <c r="D37" s="3"/>
      <c r="E37" s="3"/>
      <c r="F37" s="3" t="s">
        <v>88</v>
      </c>
      <c r="G37" s="3"/>
      <c r="H37" s="3"/>
      <c r="I37" s="3"/>
      <c r="J37" s="3" t="s">
        <v>89</v>
      </c>
      <c r="K37" s="3"/>
      <c r="L37" s="3"/>
      <c r="M37" s="3"/>
      <c r="N37" s="3" t="s">
        <v>90</v>
      </c>
      <c r="O37" s="3"/>
      <c r="P37" s="3"/>
      <c r="Q37" s="3"/>
      <c r="S37" s="5" t="s">
        <v>35</v>
      </c>
      <c r="T37" s="3" t="s">
        <v>87</v>
      </c>
      <c r="U37" s="3"/>
      <c r="V37" s="3"/>
      <c r="W37" s="3"/>
      <c r="X37" s="3" t="s">
        <v>88</v>
      </c>
      <c r="Y37" s="3"/>
      <c r="Z37" s="3"/>
      <c r="AA37" s="3"/>
      <c r="AB37" s="3" t="s">
        <v>89</v>
      </c>
      <c r="AC37" s="3"/>
      <c r="AD37" s="3"/>
      <c r="AE37" s="3"/>
      <c r="AF37" s="3" t="s">
        <v>90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87</v>
      </c>
      <c r="C44" s="3"/>
      <c r="D44" s="3"/>
      <c r="E44" s="3"/>
      <c r="F44" s="3" t="s">
        <v>88</v>
      </c>
      <c r="G44" s="3"/>
      <c r="H44" s="3"/>
      <c r="I44" s="3"/>
      <c r="J44" s="3" t="s">
        <v>89</v>
      </c>
      <c r="K44" s="3"/>
      <c r="L44" s="3"/>
      <c r="M44" s="3"/>
      <c r="N44" s="3" t="s">
        <v>90</v>
      </c>
      <c r="O44" s="3"/>
      <c r="P44" s="3"/>
      <c r="Q44" s="3"/>
      <c r="S44" s="6" t="s">
        <v>36</v>
      </c>
      <c r="T44" s="3" t="s">
        <v>87</v>
      </c>
      <c r="U44" s="3"/>
      <c r="V44" s="3"/>
      <c r="W44" s="3"/>
      <c r="X44" s="3" t="s">
        <v>88</v>
      </c>
      <c r="Y44" s="3"/>
      <c r="Z44" s="3"/>
      <c r="AA44" s="3"/>
      <c r="AB44" s="3" t="s">
        <v>89</v>
      </c>
      <c r="AC44" s="3"/>
      <c r="AD44" s="3"/>
      <c r="AE44" s="3"/>
      <c r="AF44" s="3" t="s">
        <v>90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0.0191</v>
      </c>
      <c r="C46" s="7"/>
      <c r="D46" s="7"/>
      <c r="E46">
        <v>4.709679</v>
      </c>
      <c r="F46" s="7">
        <v>0.0199</v>
      </c>
      <c r="G46" s="7"/>
      <c r="H46" s="7"/>
      <c r="I46">
        <v>4.556759</v>
      </c>
      <c r="J46" s="7">
        <v>0.0206</v>
      </c>
      <c r="K46" s="7"/>
      <c r="L46" s="7"/>
      <c r="M46">
        <v>4.677846</v>
      </c>
      <c r="N46" s="7">
        <v>0.0215</v>
      </c>
      <c r="O46" s="7"/>
      <c r="P46" s="7"/>
      <c r="Q46">
        <v>4.619217</v>
      </c>
      <c r="S46" s="6"/>
      <c r="T46" s="7">
        <v>0.0127</v>
      </c>
      <c r="U46" s="7"/>
      <c r="V46" s="7"/>
      <c r="W46">
        <v>4.591401</v>
      </c>
      <c r="X46" s="7">
        <v>0.0137</v>
      </c>
      <c r="Y46" s="7"/>
      <c r="Z46" s="7"/>
      <c r="AA46">
        <v>4.596135</v>
      </c>
      <c r="AB46" s="7">
        <v>0.0142</v>
      </c>
      <c r="AC46" s="7"/>
      <c r="AD46" s="7"/>
      <c r="AE46">
        <v>4.630165</v>
      </c>
      <c r="AF46" s="7">
        <v>0.0149</v>
      </c>
      <c r="AG46" s="7"/>
      <c r="AH46" s="7"/>
      <c r="AI46">
        <v>4.621516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87</v>
      </c>
      <c r="C50" s="3"/>
      <c r="D50" s="3"/>
      <c r="E50" s="3"/>
      <c r="F50" s="3" t="s">
        <v>88</v>
      </c>
      <c r="G50" s="3"/>
      <c r="H50" s="3"/>
      <c r="I50" s="3"/>
      <c r="J50" s="3" t="s">
        <v>89</v>
      </c>
      <c r="K50" s="3"/>
      <c r="L50" s="3"/>
      <c r="M50" s="3"/>
      <c r="N50" s="3" t="s">
        <v>90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0.027</v>
      </c>
      <c r="E52">
        <v>0.990878</v>
      </c>
      <c r="F52" t="s">
        <v>31</v>
      </c>
      <c r="G52">
        <v>0.0026</v>
      </c>
      <c r="H52">
        <v>0.0282</v>
      </c>
      <c r="I52">
        <v>1.007118</v>
      </c>
      <c r="J52" t="s">
        <v>31</v>
      </c>
      <c r="K52">
        <v>0.0026</v>
      </c>
      <c r="L52">
        <v>0.0294</v>
      </c>
      <c r="M52">
        <v>0.998507</v>
      </c>
      <c r="N52" t="s">
        <v>31</v>
      </c>
      <c r="O52">
        <v>0.0026</v>
      </c>
      <c r="P52">
        <v>0.0306</v>
      </c>
      <c r="Q52">
        <v>0.99305</v>
      </c>
    </row>
    <row r="53" spans="1:17">
      <c r="A53" s="4"/>
      <c r="B53" t="s">
        <v>32</v>
      </c>
      <c r="C53">
        <v>0.0028</v>
      </c>
      <c r="D53">
        <v>0.0151</v>
      </c>
      <c r="E53">
        <v>1.234193</v>
      </c>
      <c r="F53" t="s">
        <v>32</v>
      </c>
      <c r="G53">
        <v>0.0029</v>
      </c>
      <c r="H53">
        <v>0.0156</v>
      </c>
      <c r="I53">
        <v>1.17608</v>
      </c>
      <c r="J53" t="s">
        <v>32</v>
      </c>
      <c r="K53">
        <v>0.003</v>
      </c>
      <c r="L53">
        <v>0.016</v>
      </c>
      <c r="M53">
        <v>1.272913</v>
      </c>
      <c r="N53" t="s">
        <v>32</v>
      </c>
      <c r="O53">
        <v>0.0032</v>
      </c>
      <c r="P53">
        <v>0.0167</v>
      </c>
      <c r="Q53">
        <v>1.321026</v>
      </c>
    </row>
    <row r="54" spans="1:17">
      <c r="A54" s="4"/>
      <c r="B54" t="s">
        <v>33</v>
      </c>
      <c r="C54">
        <v>0.0037</v>
      </c>
      <c r="D54">
        <v>0.0104</v>
      </c>
      <c r="E54">
        <v>1.831175</v>
      </c>
      <c r="F54" t="s">
        <v>33</v>
      </c>
      <c r="G54">
        <v>0.0039</v>
      </c>
      <c r="H54">
        <v>0.0109</v>
      </c>
      <c r="I54">
        <v>1.856575</v>
      </c>
      <c r="J54" t="s">
        <v>33</v>
      </c>
      <c r="K54">
        <v>0.004</v>
      </c>
      <c r="L54">
        <v>0.0114</v>
      </c>
      <c r="M54">
        <v>1.909293</v>
      </c>
      <c r="N54" t="s">
        <v>33</v>
      </c>
      <c r="O54">
        <v>0.0042</v>
      </c>
      <c r="P54">
        <v>0.0119</v>
      </c>
      <c r="Q54">
        <v>1.958421</v>
      </c>
    </row>
    <row r="57" spans="1:17">
      <c r="A57" s="5" t="s">
        <v>35</v>
      </c>
      <c r="B57" s="3" t="s">
        <v>87</v>
      </c>
      <c r="C57" s="3"/>
      <c r="D57" s="3"/>
      <c r="E57" s="3"/>
      <c r="F57" s="3" t="s">
        <v>88</v>
      </c>
      <c r="G57" s="3"/>
      <c r="H57" s="3"/>
      <c r="I57" s="3"/>
      <c r="J57" s="3" t="s">
        <v>89</v>
      </c>
      <c r="K57" s="3"/>
      <c r="L57" s="3"/>
      <c r="M57" s="3"/>
      <c r="N57" s="3" t="s">
        <v>90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87</v>
      </c>
      <c r="C64" s="3"/>
      <c r="D64" s="3"/>
      <c r="E64" s="3"/>
      <c r="F64" s="3" t="s">
        <v>88</v>
      </c>
      <c r="G64" s="3"/>
      <c r="H64" s="3"/>
      <c r="I64" s="3"/>
      <c r="J64" s="3" t="s">
        <v>89</v>
      </c>
      <c r="K64" s="3"/>
      <c r="L64" s="3"/>
      <c r="M64" s="3"/>
      <c r="N64" s="3" t="s">
        <v>90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0.0062</v>
      </c>
      <c r="C66" s="7"/>
      <c r="D66" s="7"/>
      <c r="E66">
        <v>4.554596</v>
      </c>
      <c r="F66" s="7"/>
      <c r="G66" s="7">
        <v>0.0066</v>
      </c>
      <c r="H66" s="7"/>
      <c r="I66">
        <v>4.689722</v>
      </c>
      <c r="J66" s="7">
        <v>0.0069</v>
      </c>
      <c r="K66" s="7"/>
      <c r="L66" s="7"/>
      <c r="M66">
        <v>4.676822</v>
      </c>
      <c r="N66" s="7">
        <v>0.0072</v>
      </c>
      <c r="O66" s="7"/>
      <c r="P66" s="7"/>
      <c r="Q66">
        <v>4.536124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0.02706</v>
      </c>
      <c r="H73">
        <f t="shared" ref="H73:H75" si="2">E11+I11</f>
        <v>2.02118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0.026155</v>
      </c>
      <c r="M73">
        <f>I25+E25</f>
        <v>9.757278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0.02712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0.02621</v>
      </c>
    </row>
    <row r="74" spans="1:27">
      <c r="C74" s="4"/>
      <c r="D74" s="12"/>
      <c r="E74" t="s">
        <v>47</v>
      </c>
      <c r="F74">
        <f t="shared" si="0"/>
        <v>0.026155</v>
      </c>
      <c r="G74">
        <f t="shared" si="1"/>
        <v>0.02696</v>
      </c>
      <c r="H74">
        <f t="shared" si="2"/>
        <v>2.434329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0.02621</v>
      </c>
      <c r="S74">
        <f t="shared" si="7"/>
        <v>0.02702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0.026155</v>
      </c>
      <c r="G75">
        <f t="shared" si="1"/>
        <v>0.026155</v>
      </c>
      <c r="H75">
        <f t="shared" si="2"/>
        <v>4.624872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0.02621</v>
      </c>
      <c r="S75">
        <f t="shared" si="7"/>
        <v>0.02621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0.02724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0.02632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0.02736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0.02643</v>
      </c>
    </row>
    <row r="80" spans="1:27">
      <c r="C80" s="4"/>
      <c r="D80" s="12"/>
      <c r="E80" t="s">
        <v>47</v>
      </c>
      <c r="F80">
        <f t="shared" si="10"/>
        <v>0.02632</v>
      </c>
      <c r="G80">
        <f t="shared" si="11"/>
        <v>0.02714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0.02643</v>
      </c>
      <c r="S80">
        <f t="shared" si="15"/>
        <v>0.02726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0.02632</v>
      </c>
      <c r="G81">
        <f t="shared" si="11"/>
        <v>0.02632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0.02643</v>
      </c>
      <c r="S81">
        <f t="shared" si="15"/>
        <v>0.02643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0.02712</v>
      </c>
      <c r="H86">
        <f t="shared" ref="H86:H88" si="20">M11+I11+E11</f>
        <v>3.019782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0.02621025</v>
      </c>
      <c r="M86">
        <f>M25+I25+E25</f>
        <v>14.327505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0.02724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0.026321</v>
      </c>
    </row>
    <row r="87" spans="2:25">
      <c r="B87" s="4"/>
      <c r="C87" s="13"/>
      <c r="D87" s="12"/>
      <c r="E87" t="s">
        <v>47</v>
      </c>
      <c r="F87">
        <f t="shared" si="18"/>
        <v>0.02621</v>
      </c>
      <c r="G87">
        <f t="shared" si="19"/>
        <v>0.02702</v>
      </c>
      <c r="H87">
        <f t="shared" si="20"/>
        <v>3.80522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0.02632</v>
      </c>
      <c r="S87">
        <f t="shared" si="25"/>
        <v>0.02714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0.02621</v>
      </c>
      <c r="G88">
        <f t="shared" si="19"/>
        <v>0.02621025</v>
      </c>
      <c r="H88">
        <f t="shared" si="20"/>
        <v>6.744252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0.02632</v>
      </c>
      <c r="S88">
        <f t="shared" si="25"/>
        <v>0.026321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0.02748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0.026544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0.02772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0.026769</v>
      </c>
    </row>
    <row r="93" spans="2:25">
      <c r="B93" s="4"/>
      <c r="C93" s="13"/>
      <c r="D93" s="12"/>
      <c r="E93" t="s">
        <v>47</v>
      </c>
      <c r="F93">
        <f t="shared" si="28"/>
        <v>0.02654</v>
      </c>
      <c r="G93">
        <f t="shared" si="29"/>
        <v>0.02738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0.02676</v>
      </c>
      <c r="S93">
        <f t="shared" si="33"/>
        <v>0.02762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0.02654</v>
      </c>
      <c r="G94">
        <f t="shared" si="29"/>
        <v>0.026544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0.02676</v>
      </c>
      <c r="S94">
        <f t="shared" si="33"/>
        <v>0.026769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0.02718</v>
      </c>
      <c r="H99">
        <f t="shared" ref="H99:H101" si="38">Q11+M11+I11+E11</f>
        <v>4.041284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0.026265725</v>
      </c>
      <c r="M99">
        <f>Q25+M25+I25+E25</f>
        <v>18.916948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0.02736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0.0264328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0.0262650125</v>
      </c>
      <c r="G100">
        <f t="shared" si="37"/>
        <v>0.02708</v>
      </c>
      <c r="H100">
        <f t="shared" si="38"/>
        <v>5.185303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0.0264301</v>
      </c>
      <c r="S100">
        <f t="shared" si="43"/>
        <v>0.02726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0.0262650125</v>
      </c>
      <c r="G101">
        <f t="shared" si="37"/>
        <v>0.026265725</v>
      </c>
      <c r="H101">
        <f t="shared" si="38"/>
        <v>8.888835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0.0264301</v>
      </c>
      <c r="S101">
        <f t="shared" si="43"/>
        <v>0.0264328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0.02772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0.0267704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0.02808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0.0271116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0.0267608</v>
      </c>
      <c r="G106">
        <f t="shared" si="47"/>
        <v>0.02762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0.0270927</v>
      </c>
      <c r="S106">
        <f t="shared" si="51"/>
        <v>0.02798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0.0267608</v>
      </c>
      <c r="G107">
        <f t="shared" si="47"/>
        <v>0.0267704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0.0270927</v>
      </c>
      <c r="S107">
        <f t="shared" si="51"/>
        <v>0.0271116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0.02706</v>
      </c>
      <c r="H112">
        <f t="shared" ref="H112:H114" si="56">AA11+W11</f>
        <v>2.146704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0.02355</v>
      </c>
      <c r="M112">
        <f>AA25+W25</f>
        <v>9.30467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0.02712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0.0236</v>
      </c>
    </row>
    <row r="113" spans="2:25">
      <c r="C113" s="4"/>
      <c r="D113" s="12"/>
      <c r="E113" t="s">
        <v>47</v>
      </c>
      <c r="F113">
        <f t="shared" si="54"/>
        <v>0.022545</v>
      </c>
      <c r="G113">
        <f t="shared" si="55"/>
        <v>0.02656</v>
      </c>
      <c r="H113">
        <f t="shared" si="56"/>
        <v>2.576841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0.02259</v>
      </c>
      <c r="S113">
        <f t="shared" si="61"/>
        <v>0.02662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0.022745</v>
      </c>
      <c r="G114">
        <f t="shared" si="55"/>
        <v>0.024055</v>
      </c>
      <c r="H114">
        <f t="shared" si="56"/>
        <v>4.653691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0.02279</v>
      </c>
      <c r="S114">
        <f t="shared" si="61"/>
        <v>0.02411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0.02724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0.0237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0.02736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0.0238</v>
      </c>
    </row>
    <row r="119" spans="2:25">
      <c r="C119" s="4"/>
      <c r="D119" s="12"/>
      <c r="E119" t="s">
        <v>47</v>
      </c>
      <c r="F119">
        <f t="shared" si="64"/>
        <v>0.02268</v>
      </c>
      <c r="G119">
        <f t="shared" si="65"/>
        <v>0.02674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0.02277</v>
      </c>
      <c r="S119">
        <f t="shared" si="69"/>
        <v>0.02686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0.02288</v>
      </c>
      <c r="G120">
        <f t="shared" si="65"/>
        <v>0.02422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0.02297</v>
      </c>
      <c r="S120">
        <f t="shared" si="69"/>
        <v>0.02433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0.02712</v>
      </c>
      <c r="H125">
        <f t="shared" ref="H125:H127" si="74">AE11+AA11+W11</f>
        <v>3.146357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0.0236</v>
      </c>
      <c r="M125">
        <f>AE25+AA25+W25</f>
        <v>13.826699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0.02724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0.0237</v>
      </c>
    </row>
    <row r="126" spans="2:25">
      <c r="B126" s="4"/>
      <c r="C126" s="13"/>
      <c r="D126" s="12"/>
      <c r="E126" t="s">
        <v>47</v>
      </c>
      <c r="F126">
        <f t="shared" si="72"/>
        <v>0.02259</v>
      </c>
      <c r="G126">
        <f t="shared" si="73"/>
        <v>0.02662</v>
      </c>
      <c r="H126">
        <f t="shared" si="74"/>
        <v>3.756456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0.02268</v>
      </c>
      <c r="S126">
        <f t="shared" si="79"/>
        <v>0.02674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0.02279025</v>
      </c>
      <c r="G127">
        <f t="shared" si="73"/>
        <v>0.02410975</v>
      </c>
      <c r="H127">
        <f t="shared" si="74"/>
        <v>7.087747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0.022881</v>
      </c>
      <c r="S127">
        <f t="shared" si="79"/>
        <v>0.024219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0.02748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0.0239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0.02772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0.0241</v>
      </c>
    </row>
    <row r="132" spans="1:25">
      <c r="B132" s="4"/>
      <c r="C132" s="13"/>
      <c r="D132" s="12"/>
      <c r="E132" t="s">
        <v>47</v>
      </c>
      <c r="F132">
        <f t="shared" si="82"/>
        <v>0.02286</v>
      </c>
      <c r="G132">
        <f t="shared" si="83"/>
        <v>0.02698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0.02304</v>
      </c>
      <c r="S132">
        <f t="shared" si="87"/>
        <v>0.02722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0.023064</v>
      </c>
      <c r="G133">
        <f t="shared" si="83"/>
        <v>0.024436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0.023249</v>
      </c>
      <c r="S133">
        <f t="shared" si="87"/>
        <v>0.024651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0.02718</v>
      </c>
      <c r="H138">
        <f t="shared" ref="H138:H140" si="92">AI11+AE11+AA11+W11</f>
        <v>4.145532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0.023650025</v>
      </c>
      <c r="M138">
        <f>AI25+AE25+AA25+W25</f>
        <v>18.426833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0.02736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0.0238002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0.022635</v>
      </c>
      <c r="G139">
        <f t="shared" si="91"/>
        <v>0.0266799875</v>
      </c>
      <c r="H139">
        <f t="shared" si="92"/>
        <v>4.951083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0.02277</v>
      </c>
      <c r="S139">
        <f t="shared" si="97"/>
        <v>0.0268599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0.022835725</v>
      </c>
      <c r="G140">
        <f t="shared" si="91"/>
        <v>0.0241642625</v>
      </c>
      <c r="H140">
        <f t="shared" si="92"/>
        <v>9.244934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0.0229728</v>
      </c>
      <c r="S140">
        <f t="shared" si="97"/>
        <v>0.0243271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0.02772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0.0241016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0.02808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0.0244054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0.02304</v>
      </c>
      <c r="G145">
        <f t="shared" si="101"/>
        <v>0.0272192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0.02331</v>
      </c>
      <c r="S145">
        <f t="shared" si="105"/>
        <v>0.0275773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0.0232504</v>
      </c>
      <c r="G146">
        <f t="shared" si="101"/>
        <v>0.0246488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0.0235316</v>
      </c>
      <c r="S146">
        <f t="shared" si="105"/>
        <v>0.0249657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0.02706</v>
      </c>
      <c r="H151">
        <f t="shared" ref="H151:H153" si="110">I32++E32</f>
        <v>1.996345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0.01914</v>
      </c>
      <c r="M151">
        <f>I46+E46</f>
        <v>9.266438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0.02712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0.01918</v>
      </c>
    </row>
    <row r="152" spans="1:25">
      <c r="C152" s="4"/>
      <c r="D152" s="12"/>
      <c r="E152" t="s">
        <v>47</v>
      </c>
      <c r="F152">
        <f t="shared" si="108"/>
        <v>0.01283</v>
      </c>
      <c r="G152">
        <f t="shared" si="109"/>
        <v>0.025455</v>
      </c>
      <c r="H152">
        <f t="shared" si="110"/>
        <v>2.351499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0.01286</v>
      </c>
      <c r="S152">
        <f t="shared" si="115"/>
        <v>0.02551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0.01403</v>
      </c>
      <c r="G153">
        <f t="shared" si="109"/>
        <v>0.021145</v>
      </c>
      <c r="H153">
        <f t="shared" si="110"/>
        <v>4.188133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0.01406</v>
      </c>
      <c r="S153">
        <f t="shared" si="115"/>
        <v>0.02119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0.02724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0.01926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0.02736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0.01934</v>
      </c>
    </row>
    <row r="158" spans="1:25">
      <c r="C158" s="4"/>
      <c r="D158" s="12"/>
      <c r="E158" t="s">
        <v>47</v>
      </c>
      <c r="F158">
        <f t="shared" si="118"/>
        <v>0.01292</v>
      </c>
      <c r="G158">
        <f t="shared" si="119"/>
        <v>0.02562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0.01298</v>
      </c>
      <c r="S158">
        <f t="shared" si="123"/>
        <v>0.02573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0.01412</v>
      </c>
      <c r="G159">
        <f t="shared" si="119"/>
        <v>0.02128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0.01418</v>
      </c>
      <c r="S159">
        <f t="shared" si="123"/>
        <v>0.02137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0.02712</v>
      </c>
      <c r="H164">
        <f t="shared" ref="H164:H166" si="128">M32+I32+E32</f>
        <v>2.98982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0.01917975</v>
      </c>
      <c r="M164">
        <f>M46+I46+E46</f>
        <v>13.944284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0.02724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0.019259</v>
      </c>
    </row>
    <row r="165" spans="2:25">
      <c r="B165" s="4"/>
      <c r="C165" s="13"/>
      <c r="D165" s="12"/>
      <c r="E165" t="s">
        <v>47</v>
      </c>
      <c r="F165">
        <f t="shared" si="126"/>
        <v>0.01285975</v>
      </c>
      <c r="G165">
        <f t="shared" si="127"/>
        <v>0.02551</v>
      </c>
      <c r="H165">
        <f t="shared" si="128"/>
        <v>3.514893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0.012919</v>
      </c>
      <c r="S165">
        <f t="shared" si="133"/>
        <v>0.02562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0.01405975</v>
      </c>
      <c r="G166">
        <f t="shared" si="127"/>
        <v>0.02119</v>
      </c>
      <c r="H166">
        <f t="shared" si="128"/>
        <v>6.276994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0.014119</v>
      </c>
      <c r="S166">
        <f t="shared" si="133"/>
        <v>0.02128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0.02748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0.019416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0.02772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0.019571</v>
      </c>
    </row>
    <row r="171" spans="2:25">
      <c r="B171" s="4"/>
      <c r="C171" s="13"/>
      <c r="D171" s="12"/>
      <c r="E171" t="s">
        <v>47</v>
      </c>
      <c r="F171">
        <f t="shared" si="136"/>
        <v>0.013036</v>
      </c>
      <c r="G171">
        <f t="shared" si="137"/>
        <v>0.02584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0.013151</v>
      </c>
      <c r="S171">
        <f t="shared" si="141"/>
        <v>0.02606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0.014236</v>
      </c>
      <c r="G172">
        <f t="shared" si="137"/>
        <v>0.02146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0.014351</v>
      </c>
      <c r="S172">
        <f t="shared" si="141"/>
        <v>0.02164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0.02718</v>
      </c>
      <c r="H177">
        <f t="shared" ref="H177:H179" si="146">Q32+M32+I32+E32</f>
        <v>3.994275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0.0192192875</v>
      </c>
      <c r="M177">
        <f>Q46+M46+I46+E46</f>
        <v>18.563501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0.02736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0.0193373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0.0128892625</v>
      </c>
      <c r="G178">
        <f t="shared" si="145"/>
        <v>0.025565</v>
      </c>
      <c r="H178">
        <f t="shared" si="146"/>
        <v>4.716312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0.0129771</v>
      </c>
      <c r="S178">
        <f t="shared" si="151"/>
        <v>0.02573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0.0140892625</v>
      </c>
      <c r="G179">
        <f t="shared" si="145"/>
        <v>0.0212349875</v>
      </c>
      <c r="H179">
        <f t="shared" si="146"/>
        <v>8.683845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0.0141771</v>
      </c>
      <c r="S179">
        <f t="shared" si="151"/>
        <v>0.0213699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0.02772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0.0195704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0.02808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0.0198011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0.0131488</v>
      </c>
      <c r="G184">
        <f t="shared" si="155"/>
        <v>0.02606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0.0133157</v>
      </c>
      <c r="S184">
        <f t="shared" si="159"/>
        <v>0.02639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0.0143488</v>
      </c>
      <c r="G185">
        <f t="shared" si="155"/>
        <v>0.0216392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0.0145157</v>
      </c>
      <c r="S185">
        <f t="shared" si="159"/>
        <v>0.0219073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0.02573</v>
      </c>
      <c r="H190">
        <f t="shared" ref="H190:H192" si="164">AA32+W32</f>
        <v>2.159586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0.01275</v>
      </c>
      <c r="M190">
        <f>AA46+W46</f>
        <v>9.187536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0.02586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0.0128</v>
      </c>
    </row>
    <row r="191" spans="1:25">
      <c r="C191" s="4"/>
      <c r="D191" s="12"/>
      <c r="E191" t="s">
        <v>47</v>
      </c>
      <c r="F191">
        <f t="shared" si="162"/>
        <v>0.00632</v>
      </c>
      <c r="G191">
        <f t="shared" si="163"/>
        <v>0.0216</v>
      </c>
      <c r="H191">
        <f t="shared" si="164"/>
        <v>2.641722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0.00634</v>
      </c>
      <c r="S191">
        <f t="shared" si="169"/>
        <v>0.0217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0.00782</v>
      </c>
      <c r="G192">
        <f t="shared" si="163"/>
        <v>0.016375</v>
      </c>
      <c r="H192">
        <f t="shared" si="164"/>
        <v>3.682719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0.00784</v>
      </c>
      <c r="S192">
        <f t="shared" si="169"/>
        <v>0.01645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0.02612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0.0129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0.02638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0.013</v>
      </c>
    </row>
    <row r="197" spans="2:25">
      <c r="C197" s="4"/>
      <c r="D197" s="12"/>
      <c r="E197" t="s">
        <v>47</v>
      </c>
      <c r="F197">
        <f t="shared" si="172"/>
        <v>0.00638</v>
      </c>
      <c r="G197">
        <f t="shared" si="173"/>
        <v>0.0219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0.00642</v>
      </c>
      <c r="S197">
        <f t="shared" si="177"/>
        <v>0.0221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0.00788</v>
      </c>
      <c r="G198">
        <f t="shared" si="173"/>
        <v>0.0166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0.00792</v>
      </c>
      <c r="S198">
        <f t="shared" si="177"/>
        <v>0.01675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0.0258565</v>
      </c>
      <c r="H203">
        <f t="shared" ref="H203:H205" si="182">AE32+AA32+W32</f>
        <v>3.159094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0.01279875</v>
      </c>
      <c r="M203">
        <f>AE46+AA46+W46</f>
        <v>13.817701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0.026106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0.012895</v>
      </c>
    </row>
    <row r="204" spans="2:25">
      <c r="B204" s="4"/>
      <c r="C204" s="13"/>
      <c r="D204" s="12"/>
      <c r="E204" t="s">
        <v>47</v>
      </c>
      <c r="F204">
        <f t="shared" si="180"/>
        <v>0.00633975</v>
      </c>
      <c r="G204">
        <f t="shared" si="181"/>
        <v>0.02169725</v>
      </c>
      <c r="H204">
        <f t="shared" si="182"/>
        <v>3.849701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0.006379</v>
      </c>
      <c r="S204">
        <f t="shared" si="186"/>
        <v>0.021889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0.00784</v>
      </c>
      <c r="G205">
        <f t="shared" si="181"/>
        <v>0.016448</v>
      </c>
      <c r="H205">
        <f t="shared" si="182"/>
        <v>5.600979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0.00788</v>
      </c>
      <c r="S205">
        <f t="shared" si="186"/>
        <v>0.016592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0.026584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0.01308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0.027034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0.013255</v>
      </c>
    </row>
    <row r="210" spans="1:25">
      <c r="B210" s="4"/>
      <c r="C210" s="13"/>
      <c r="D210" s="12"/>
      <c r="E210" t="s">
        <v>47</v>
      </c>
      <c r="F210">
        <f t="shared" si="189"/>
        <v>0.006456</v>
      </c>
      <c r="G210">
        <f t="shared" si="190"/>
        <v>0.022256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0.006531</v>
      </c>
      <c r="S210">
        <f t="shared" si="194"/>
        <v>0.022601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0.00796</v>
      </c>
      <c r="G211">
        <f t="shared" si="190"/>
        <v>0.016868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0.00804</v>
      </c>
      <c r="S211">
        <f t="shared" si="194"/>
        <v>0.017128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0.025979675</v>
      </c>
      <c r="H216">
        <f t="shared" ref="H216:H218" si="199">AI32+AE32+AA32+W32</f>
        <v>4.160095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0.0128463375</v>
      </c>
      <c r="M216">
        <f>AI46+AE46+AA46+W46</f>
        <v>18.439217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0.0263394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0.0129857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0.0063592625</v>
      </c>
      <c r="G217">
        <f t="shared" si="198"/>
        <v>0.0217918875</v>
      </c>
      <c r="H217">
        <f t="shared" si="199"/>
        <v>5.191113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0.0064171</v>
      </c>
      <c r="S217">
        <f t="shared" si="204"/>
        <v>0.0220681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0.0078599875</v>
      </c>
      <c r="G218">
        <f t="shared" si="198"/>
        <v>0.0165191</v>
      </c>
      <c r="H218">
        <f t="shared" si="199"/>
        <v>7.530431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0.0079199</v>
      </c>
      <c r="S218">
        <f t="shared" si="204"/>
        <v>0.0167268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0.0270032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0.0132456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0.0275998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0.0134839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0.0065288</v>
      </c>
      <c r="G223">
        <f t="shared" si="208"/>
        <v>0.0225768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0.0066357</v>
      </c>
      <c r="S223">
        <f t="shared" si="212"/>
        <v>0.0230327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0.0080392</v>
      </c>
      <c r="G224">
        <f t="shared" si="208"/>
        <v>0.0171104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0.0081573</v>
      </c>
      <c r="S224">
        <f t="shared" si="212"/>
        <v>0.0174556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0.02706</v>
      </c>
      <c r="H229">
        <f t="shared" ref="H229:H231" si="217">I52+E52</f>
        <v>1.997996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0.00622</v>
      </c>
      <c r="M229">
        <f>I66+E66</f>
        <v>9.244318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0.02712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0.00624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0.015125</v>
      </c>
      <c r="H230">
        <f t="shared" si="217"/>
        <v>2.410273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0.01515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0.010425</v>
      </c>
      <c r="H231">
        <f t="shared" si="217"/>
        <v>3.68775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0.01045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0.02724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0.00628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0.02736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0.00632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0.0152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0.01525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0.0105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0.01055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0.02712</v>
      </c>
      <c r="H242">
        <f t="shared" ref="H242:H244" si="235">M52+I52+E52</f>
        <v>2.996503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0.00623975</v>
      </c>
      <c r="M242">
        <f>M66+I66+E66</f>
        <v>13.92114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0.02724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0.006279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0.01514975</v>
      </c>
      <c r="H243">
        <f t="shared" si="235"/>
        <v>3.683186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0.015199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0.01045</v>
      </c>
      <c r="H244">
        <f t="shared" si="235"/>
        <v>5.597043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0.0105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0.02748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0.006356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0.02772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0.006431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0.015296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0.015391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0.0106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0.0107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0.02718</v>
      </c>
      <c r="H255">
        <f t="shared" ref="H255:H257" si="253">Q52+M52+I52+E52</f>
        <v>3.989553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0.0062592625</v>
      </c>
      <c r="M255">
        <f>Q66+M66+I66+E66</f>
        <v>18.457264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0.02736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0.0063171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0.0151743</v>
      </c>
      <c r="H256">
        <f t="shared" si="253"/>
        <v>5.004212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0.0152474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0.010475</v>
      </c>
      <c r="H257">
        <f t="shared" si="253"/>
        <v>7.555464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0.01055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0.02772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0.0064288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0.02808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0.0065357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0.0153912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0.0155338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0.0107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0.01085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91</v>
      </c>
      <c r="C9" s="3"/>
      <c r="D9" s="3"/>
      <c r="E9" s="3"/>
      <c r="F9" s="3" t="s">
        <v>92</v>
      </c>
      <c r="G9" s="3"/>
      <c r="H9" s="3"/>
      <c r="I9" s="3"/>
      <c r="J9" s="3" t="s">
        <v>93</v>
      </c>
      <c r="K9" s="3"/>
      <c r="L9" s="3"/>
      <c r="M9" s="3"/>
      <c r="N9" s="3" t="s">
        <v>94</v>
      </c>
      <c r="O9" s="3"/>
      <c r="P9" s="3"/>
      <c r="Q9" s="3"/>
      <c r="S9" s="4" t="s">
        <v>23</v>
      </c>
      <c r="T9" s="3" t="s">
        <v>91</v>
      </c>
      <c r="U9" s="3"/>
      <c r="V9" s="3"/>
      <c r="W9" s="3"/>
      <c r="X9" s="3" t="s">
        <v>92</v>
      </c>
      <c r="Y9" s="3"/>
      <c r="Z9" s="3"/>
      <c r="AA9" s="3"/>
      <c r="AB9" s="3" t="s">
        <v>93</v>
      </c>
      <c r="AC9" s="3"/>
      <c r="AD9" s="3"/>
      <c r="AE9" s="3"/>
      <c r="AF9" s="3" t="s">
        <v>94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0.0256</v>
      </c>
      <c r="E11">
        <v>1.032659</v>
      </c>
      <c r="F11" t="s">
        <v>31</v>
      </c>
      <c r="G11">
        <v>0.0026</v>
      </c>
      <c r="H11">
        <v>0.0269</v>
      </c>
      <c r="I11">
        <v>1.160059</v>
      </c>
      <c r="J11" t="s">
        <v>31</v>
      </c>
      <c r="K11">
        <v>0.0026</v>
      </c>
      <c r="L11">
        <v>0.0281</v>
      </c>
      <c r="M11">
        <v>1.015789</v>
      </c>
      <c r="N11" t="s">
        <v>31</v>
      </c>
      <c r="O11">
        <v>0.0026</v>
      </c>
      <c r="P11">
        <v>0.0293</v>
      </c>
      <c r="Q11">
        <v>1.004476</v>
      </c>
      <c r="S11" s="4"/>
      <c r="T11" t="s">
        <v>31</v>
      </c>
      <c r="U11">
        <v>0.0013</v>
      </c>
      <c r="V11">
        <v>0.0256</v>
      </c>
      <c r="W11">
        <v>1.00173</v>
      </c>
      <c r="X11" t="s">
        <v>31</v>
      </c>
      <c r="Y11">
        <v>0.0026</v>
      </c>
      <c r="Z11">
        <v>0.0269</v>
      </c>
      <c r="AA11">
        <v>1.012818</v>
      </c>
      <c r="AB11" t="s">
        <v>31</v>
      </c>
      <c r="AC11">
        <v>0.0026</v>
      </c>
      <c r="AD11">
        <v>0.0281</v>
      </c>
      <c r="AE11">
        <v>1.011679</v>
      </c>
      <c r="AF11" t="s">
        <v>31</v>
      </c>
      <c r="AG11">
        <v>0.0026</v>
      </c>
      <c r="AH11">
        <v>0.0293</v>
      </c>
      <c r="AI11">
        <v>1.007664</v>
      </c>
    </row>
    <row r="12" spans="1:35">
      <c r="A12" s="4"/>
      <c r="B12" t="s">
        <v>32</v>
      </c>
      <c r="C12">
        <v>0.0248</v>
      </c>
      <c r="D12">
        <v>0.0256</v>
      </c>
      <c r="E12">
        <v>1.147584</v>
      </c>
      <c r="F12" t="s">
        <v>32</v>
      </c>
      <c r="G12">
        <v>0.0259</v>
      </c>
      <c r="H12">
        <v>0.0268</v>
      </c>
      <c r="I12">
        <v>1.325716</v>
      </c>
      <c r="J12" t="s">
        <v>32</v>
      </c>
      <c r="K12">
        <v>0.0271</v>
      </c>
      <c r="L12">
        <v>0.0279</v>
      </c>
      <c r="M12">
        <v>1.168516</v>
      </c>
      <c r="N12" t="s">
        <v>32</v>
      </c>
      <c r="O12">
        <v>0.0282</v>
      </c>
      <c r="P12">
        <v>0.0291</v>
      </c>
      <c r="Q12">
        <v>1.168652</v>
      </c>
      <c r="S12" s="4"/>
      <c r="T12" t="s">
        <v>32</v>
      </c>
      <c r="U12">
        <v>0.0216</v>
      </c>
      <c r="V12">
        <v>0.0252</v>
      </c>
      <c r="W12">
        <v>1.187858</v>
      </c>
      <c r="X12" t="s">
        <v>32</v>
      </c>
      <c r="Y12">
        <v>0.0225</v>
      </c>
      <c r="Z12">
        <v>0.0264</v>
      </c>
      <c r="AA12">
        <v>1.155783</v>
      </c>
      <c r="AB12" t="s">
        <v>32</v>
      </c>
      <c r="AC12">
        <v>0.0234</v>
      </c>
      <c r="AD12">
        <v>0.0275</v>
      </c>
      <c r="AE12">
        <v>1.148074</v>
      </c>
      <c r="AF12" t="s">
        <v>32</v>
      </c>
      <c r="AG12">
        <v>0.0243</v>
      </c>
      <c r="AH12">
        <v>0.0287</v>
      </c>
      <c r="AI12">
        <v>1.149747</v>
      </c>
    </row>
    <row r="13" spans="1:35">
      <c r="A13" s="4"/>
      <c r="B13" t="s">
        <v>33</v>
      </c>
      <c r="C13">
        <v>0.0248</v>
      </c>
      <c r="D13">
        <v>0.0248</v>
      </c>
      <c r="E13">
        <v>2.093802</v>
      </c>
      <c r="F13" t="s">
        <v>33</v>
      </c>
      <c r="G13">
        <v>0.026</v>
      </c>
      <c r="H13">
        <v>0.026</v>
      </c>
      <c r="I13">
        <v>1.892988</v>
      </c>
      <c r="J13" t="s">
        <v>33</v>
      </c>
      <c r="K13">
        <v>0.0271</v>
      </c>
      <c r="L13">
        <v>0.0271</v>
      </c>
      <c r="M13">
        <v>2.11938</v>
      </c>
      <c r="N13" t="s">
        <v>33</v>
      </c>
      <c r="O13">
        <v>0.0282</v>
      </c>
      <c r="P13">
        <v>0.0283</v>
      </c>
      <c r="Q13">
        <v>2.119368</v>
      </c>
      <c r="S13" s="4"/>
      <c r="T13" t="s">
        <v>33</v>
      </c>
      <c r="U13">
        <v>0.0218</v>
      </c>
      <c r="V13">
        <v>0.0229</v>
      </c>
      <c r="W13">
        <v>1.827759</v>
      </c>
      <c r="X13" t="s">
        <v>33</v>
      </c>
      <c r="Y13">
        <v>0.0227</v>
      </c>
      <c r="Z13">
        <v>0.024</v>
      </c>
      <c r="AA13">
        <v>2.097752</v>
      </c>
      <c r="AB13" t="s">
        <v>33</v>
      </c>
      <c r="AC13">
        <v>0.0237</v>
      </c>
      <c r="AD13">
        <v>0.025</v>
      </c>
      <c r="AE13">
        <v>2.09588</v>
      </c>
      <c r="AF13" t="s">
        <v>33</v>
      </c>
      <c r="AG13">
        <v>0.0246</v>
      </c>
      <c r="AH13">
        <v>0.026</v>
      </c>
      <c r="AI13">
        <v>2.27454</v>
      </c>
    </row>
    <row r="16" spans="1:35">
      <c r="A16" s="5" t="s">
        <v>35</v>
      </c>
      <c r="B16" s="3" t="s">
        <v>91</v>
      </c>
      <c r="C16" s="3"/>
      <c r="D16" s="3"/>
      <c r="E16" s="3"/>
      <c r="F16" s="3" t="s">
        <v>92</v>
      </c>
      <c r="G16" s="3"/>
      <c r="H16" s="3"/>
      <c r="I16" s="3"/>
      <c r="J16" s="3" t="s">
        <v>93</v>
      </c>
      <c r="K16" s="3"/>
      <c r="L16" s="3"/>
      <c r="M16" s="3"/>
      <c r="N16" s="3" t="s">
        <v>94</v>
      </c>
      <c r="O16" s="3"/>
      <c r="P16" s="3"/>
      <c r="Q16" s="3"/>
      <c r="S16" s="5" t="s">
        <v>35</v>
      </c>
      <c r="T16" s="3" t="s">
        <v>91</v>
      </c>
      <c r="U16" s="3"/>
      <c r="V16" s="3"/>
      <c r="W16" s="3"/>
      <c r="X16" s="3" t="s">
        <v>92</v>
      </c>
      <c r="Y16" s="3"/>
      <c r="Z16" s="3"/>
      <c r="AA16" s="3"/>
      <c r="AB16" s="3" t="s">
        <v>93</v>
      </c>
      <c r="AC16" s="3"/>
      <c r="AD16" s="3"/>
      <c r="AE16" s="3"/>
      <c r="AF16" s="3" t="s">
        <v>94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91</v>
      </c>
      <c r="C23" s="3"/>
      <c r="D23" s="3"/>
      <c r="E23" s="3"/>
      <c r="F23" s="3" t="s">
        <v>92</v>
      </c>
      <c r="G23" s="3"/>
      <c r="H23" s="3"/>
      <c r="I23" s="3"/>
      <c r="J23" s="3" t="s">
        <v>93</v>
      </c>
      <c r="K23" s="3"/>
      <c r="L23" s="3"/>
      <c r="M23" s="3"/>
      <c r="N23" s="3" t="s">
        <v>94</v>
      </c>
      <c r="O23" s="3"/>
      <c r="P23" s="3"/>
      <c r="Q23" s="3"/>
      <c r="S23" s="6" t="s">
        <v>36</v>
      </c>
      <c r="T23" s="3" t="s">
        <v>91</v>
      </c>
      <c r="U23" s="3"/>
      <c r="V23" s="3"/>
      <c r="W23" s="3"/>
      <c r="X23" s="3" t="s">
        <v>92</v>
      </c>
      <c r="Y23" s="3"/>
      <c r="Z23" s="3"/>
      <c r="AA23" s="3"/>
      <c r="AB23" s="3" t="s">
        <v>93</v>
      </c>
      <c r="AC23" s="3"/>
      <c r="AD23" s="3"/>
      <c r="AE23" s="3"/>
      <c r="AF23" s="3" t="s">
        <v>94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0.0248</v>
      </c>
      <c r="C25" s="7"/>
      <c r="D25" s="7"/>
      <c r="E25">
        <v>4.851733</v>
      </c>
      <c r="F25" s="7">
        <v>0.0259</v>
      </c>
      <c r="G25" s="7"/>
      <c r="H25" s="7"/>
      <c r="I25">
        <v>4.694927</v>
      </c>
      <c r="J25">
        <v>0.0271</v>
      </c>
      <c r="K25" s="7"/>
      <c r="L25" s="7"/>
      <c r="M25">
        <v>4.580102</v>
      </c>
      <c r="N25" s="7">
        <v>0.0282</v>
      </c>
      <c r="O25" s="7"/>
      <c r="P25" s="7"/>
      <c r="Q25">
        <v>4.633076</v>
      </c>
      <c r="S25" s="6"/>
      <c r="T25" s="7">
        <v>0.0225</v>
      </c>
      <c r="U25" s="7"/>
      <c r="V25" s="7"/>
      <c r="W25">
        <v>4.506013</v>
      </c>
      <c r="X25" s="7">
        <v>0.0235</v>
      </c>
      <c r="Y25" s="7"/>
      <c r="Z25" s="7"/>
      <c r="AA25">
        <v>4.688128</v>
      </c>
      <c r="AB25" s="7">
        <v>0.0246</v>
      </c>
      <c r="AC25" s="7"/>
      <c r="AD25" s="7"/>
      <c r="AE25">
        <v>4.748484</v>
      </c>
      <c r="AF25" s="7">
        <v>0.0254</v>
      </c>
      <c r="AG25" s="7"/>
      <c r="AH25" s="7"/>
      <c r="AI25">
        <v>4.660132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91</v>
      </c>
      <c r="C30" s="3"/>
      <c r="D30" s="3"/>
      <c r="E30" s="3"/>
      <c r="F30" s="3" t="s">
        <v>92</v>
      </c>
      <c r="G30" s="3"/>
      <c r="H30" s="3"/>
      <c r="I30" s="3"/>
      <c r="J30" s="3" t="s">
        <v>93</v>
      </c>
      <c r="K30" s="3"/>
      <c r="L30" s="3"/>
      <c r="M30" s="3"/>
      <c r="N30" s="3" t="s">
        <v>94</v>
      </c>
      <c r="O30" s="3"/>
      <c r="P30" s="3"/>
      <c r="Q30" s="3"/>
      <c r="S30" s="4" t="s">
        <v>23</v>
      </c>
      <c r="T30" s="3" t="s">
        <v>91</v>
      </c>
      <c r="U30" s="3"/>
      <c r="V30" s="3"/>
      <c r="W30" s="3"/>
      <c r="X30" s="3" t="s">
        <v>92</v>
      </c>
      <c r="Y30" s="3"/>
      <c r="Z30" s="3"/>
      <c r="AA30" s="3"/>
      <c r="AB30" s="3" t="s">
        <v>93</v>
      </c>
      <c r="AC30" s="3"/>
      <c r="AD30" s="3"/>
      <c r="AE30" s="3"/>
      <c r="AF30" s="3" t="s">
        <v>94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0.0256</v>
      </c>
      <c r="E32">
        <v>1.013187</v>
      </c>
      <c r="F32" t="s">
        <v>31</v>
      </c>
      <c r="G32">
        <v>0.0026</v>
      </c>
      <c r="H32">
        <v>0.0269</v>
      </c>
      <c r="I32">
        <v>1.007478</v>
      </c>
      <c r="J32" t="s">
        <v>31</v>
      </c>
      <c r="K32">
        <v>0.0026</v>
      </c>
      <c r="L32">
        <v>0.0281</v>
      </c>
      <c r="M32">
        <v>1.010962</v>
      </c>
      <c r="N32" t="s">
        <v>31</v>
      </c>
      <c r="O32">
        <v>0.0026</v>
      </c>
      <c r="P32">
        <v>0.0293</v>
      </c>
      <c r="Q32">
        <v>1.001282</v>
      </c>
      <c r="S32" s="4"/>
      <c r="T32" t="s">
        <v>31</v>
      </c>
      <c r="U32">
        <v>0.0013</v>
      </c>
      <c r="V32">
        <v>0.0256</v>
      </c>
      <c r="W32">
        <v>1.0051</v>
      </c>
      <c r="X32" t="s">
        <v>31</v>
      </c>
      <c r="Y32">
        <v>0.0026</v>
      </c>
      <c r="Z32">
        <v>0.0269</v>
      </c>
      <c r="AA32">
        <v>1.016954</v>
      </c>
      <c r="AB32" t="s">
        <v>31</v>
      </c>
      <c r="AC32">
        <v>0.0026</v>
      </c>
      <c r="AD32">
        <v>0.0281</v>
      </c>
      <c r="AE32">
        <v>1.009516</v>
      </c>
      <c r="AF32" t="s">
        <v>31</v>
      </c>
      <c r="AG32">
        <v>0.0026</v>
      </c>
      <c r="AH32">
        <v>0.0293</v>
      </c>
      <c r="AI32">
        <v>1.008484</v>
      </c>
    </row>
    <row r="33" spans="1:35">
      <c r="A33" s="4"/>
      <c r="B33" t="s">
        <v>32</v>
      </c>
      <c r="C33">
        <v>0.0124</v>
      </c>
      <c r="D33">
        <v>0.0242</v>
      </c>
      <c r="E33">
        <v>1.146951</v>
      </c>
      <c r="F33" t="s">
        <v>32</v>
      </c>
      <c r="G33">
        <v>0.013</v>
      </c>
      <c r="H33">
        <v>0.0253</v>
      </c>
      <c r="I33">
        <v>1.153356</v>
      </c>
      <c r="J33" t="s">
        <v>32</v>
      </c>
      <c r="K33">
        <v>0.0135</v>
      </c>
      <c r="L33">
        <v>0.0263</v>
      </c>
      <c r="M33">
        <v>1.134288</v>
      </c>
      <c r="N33" t="s">
        <v>32</v>
      </c>
      <c r="O33">
        <v>0.014</v>
      </c>
      <c r="P33">
        <v>0.0274</v>
      </c>
      <c r="Q33">
        <v>1.306208</v>
      </c>
      <c r="S33" s="4"/>
      <c r="T33" t="s">
        <v>32</v>
      </c>
      <c r="U33">
        <v>0.0063</v>
      </c>
      <c r="V33">
        <v>0.0215</v>
      </c>
      <c r="W33">
        <v>1.30515</v>
      </c>
      <c r="X33" t="s">
        <v>32</v>
      </c>
      <c r="Y33">
        <v>0.0066</v>
      </c>
      <c r="Z33">
        <v>0.0224</v>
      </c>
      <c r="AA33">
        <v>1.13965</v>
      </c>
      <c r="AB33" t="s">
        <v>32</v>
      </c>
      <c r="AC33">
        <v>0.0069</v>
      </c>
      <c r="AD33">
        <v>0.0232</v>
      </c>
      <c r="AE33">
        <v>1.134024</v>
      </c>
      <c r="AF33" t="s">
        <v>32</v>
      </c>
      <c r="AG33">
        <v>0.0072</v>
      </c>
      <c r="AH33">
        <v>0.0242</v>
      </c>
      <c r="AI33">
        <v>1.139415</v>
      </c>
    </row>
    <row r="34" spans="1:35">
      <c r="A34" s="4"/>
      <c r="B34" t="s">
        <v>33</v>
      </c>
      <c r="C34">
        <v>0.014</v>
      </c>
      <c r="D34">
        <v>0.0201</v>
      </c>
      <c r="E34">
        <v>2.062599</v>
      </c>
      <c r="F34" t="s">
        <v>33</v>
      </c>
      <c r="G34">
        <v>0.0145</v>
      </c>
      <c r="H34">
        <v>0.0211</v>
      </c>
      <c r="I34">
        <v>1.801425</v>
      </c>
      <c r="J34" t="s">
        <v>33</v>
      </c>
      <c r="K34" s="16">
        <v>0.0151</v>
      </c>
      <c r="L34" s="18">
        <v>0.0219</v>
      </c>
      <c r="M34">
        <v>2.057816</v>
      </c>
      <c r="N34" t="s">
        <v>33</v>
      </c>
      <c r="O34">
        <v>0.0156</v>
      </c>
      <c r="P34">
        <v>0.0228</v>
      </c>
      <c r="Q34">
        <v>2.144517</v>
      </c>
      <c r="S34" s="4"/>
      <c r="T34" t="s">
        <v>33</v>
      </c>
      <c r="U34">
        <v>0.0078</v>
      </c>
      <c r="V34">
        <v>0.0163</v>
      </c>
      <c r="W34">
        <v>1.724992</v>
      </c>
      <c r="X34" t="s">
        <v>33</v>
      </c>
      <c r="Y34">
        <v>0.0081</v>
      </c>
      <c r="Z34">
        <v>0.017</v>
      </c>
      <c r="AA34">
        <v>1.743155</v>
      </c>
      <c r="AB34" t="s">
        <v>33</v>
      </c>
      <c r="AC34">
        <v>0.0085</v>
      </c>
      <c r="AD34">
        <v>0.0177</v>
      </c>
      <c r="AE34">
        <v>1.765564</v>
      </c>
      <c r="AF34" t="s">
        <v>33</v>
      </c>
      <c r="AG34">
        <v>0.0088</v>
      </c>
      <c r="AH34" s="1">
        <v>0.0185</v>
      </c>
      <c r="AI34">
        <v>2.007168</v>
      </c>
    </row>
    <row r="37" spans="1:35">
      <c r="A37" s="5" t="s">
        <v>35</v>
      </c>
      <c r="B37" s="3" t="s">
        <v>91</v>
      </c>
      <c r="C37" s="3"/>
      <c r="D37" s="3"/>
      <c r="E37" s="3"/>
      <c r="F37" s="3" t="s">
        <v>92</v>
      </c>
      <c r="G37" s="3"/>
      <c r="H37" s="3"/>
      <c r="I37" s="3"/>
      <c r="J37" s="3" t="s">
        <v>93</v>
      </c>
      <c r="K37" s="3"/>
      <c r="L37" s="3"/>
      <c r="M37" s="3"/>
      <c r="N37" s="3" t="s">
        <v>94</v>
      </c>
      <c r="O37" s="3"/>
      <c r="P37" s="3"/>
      <c r="Q37" s="3"/>
      <c r="S37" s="5" t="s">
        <v>35</v>
      </c>
      <c r="T37" s="3" t="s">
        <v>91</v>
      </c>
      <c r="U37" s="3"/>
      <c r="V37" s="3"/>
      <c r="W37" s="3"/>
      <c r="X37" s="3" t="s">
        <v>92</v>
      </c>
      <c r="Y37" s="3"/>
      <c r="Z37" s="3"/>
      <c r="AA37" s="3"/>
      <c r="AB37" s="3" t="s">
        <v>93</v>
      </c>
      <c r="AC37" s="3"/>
      <c r="AD37" s="3"/>
      <c r="AE37" s="3"/>
      <c r="AF37" s="3" t="s">
        <v>94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91</v>
      </c>
      <c r="C44" s="3"/>
      <c r="D44" s="3"/>
      <c r="E44" s="3"/>
      <c r="F44" s="3" t="s">
        <v>92</v>
      </c>
      <c r="G44" s="3"/>
      <c r="H44" s="3"/>
      <c r="I44" s="3"/>
      <c r="J44" s="3" t="s">
        <v>93</v>
      </c>
      <c r="K44" s="3"/>
      <c r="L44" s="3"/>
      <c r="M44" s="3"/>
      <c r="N44" s="3" t="s">
        <v>94</v>
      </c>
      <c r="O44" s="3"/>
      <c r="P44" s="3"/>
      <c r="Q44" s="3"/>
      <c r="S44" s="6" t="s">
        <v>36</v>
      </c>
      <c r="T44" s="3" t="s">
        <v>91</v>
      </c>
      <c r="U44" s="3"/>
      <c r="V44" s="3"/>
      <c r="W44" s="3"/>
      <c r="X44" s="3" t="s">
        <v>92</v>
      </c>
      <c r="Y44" s="3"/>
      <c r="Z44" s="3"/>
      <c r="AA44" s="3"/>
      <c r="AB44" s="3" t="s">
        <v>93</v>
      </c>
      <c r="AC44" s="3"/>
      <c r="AD44" s="3"/>
      <c r="AE44" s="3"/>
      <c r="AF44" s="3" t="s">
        <v>94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0.0182</v>
      </c>
      <c r="C46" s="7"/>
      <c r="D46" s="7"/>
      <c r="E46">
        <v>4.699942</v>
      </c>
      <c r="F46" s="7">
        <v>0.0191</v>
      </c>
      <c r="G46" s="7"/>
      <c r="H46" s="7"/>
      <c r="I46">
        <v>4.648994</v>
      </c>
      <c r="J46" s="7">
        <v>0.0199</v>
      </c>
      <c r="K46" s="7"/>
      <c r="L46" s="7"/>
      <c r="M46">
        <v>4.484477</v>
      </c>
      <c r="N46" s="7">
        <v>0.0207</v>
      </c>
      <c r="O46" s="7"/>
      <c r="P46" s="7"/>
      <c r="Q46">
        <v>4.564744</v>
      </c>
      <c r="S46" s="6"/>
      <c r="T46" s="7">
        <v>0.0127</v>
      </c>
      <c r="U46" s="7"/>
      <c r="V46" s="7"/>
      <c r="W46">
        <v>4.591401</v>
      </c>
      <c r="X46" s="7">
        <v>0.0133</v>
      </c>
      <c r="Y46" s="7"/>
      <c r="Z46" s="7"/>
      <c r="AA46">
        <v>4.666337</v>
      </c>
      <c r="AB46" s="7">
        <v>0.0139</v>
      </c>
      <c r="AC46" s="7"/>
      <c r="AD46" s="7"/>
      <c r="AE46">
        <v>4.664354</v>
      </c>
      <c r="AF46" s="7">
        <v>0.0145</v>
      </c>
      <c r="AG46" s="7"/>
      <c r="AH46" s="7"/>
      <c r="AI46">
        <v>4.550724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91</v>
      </c>
      <c r="C50" s="3"/>
      <c r="D50" s="3"/>
      <c r="E50" s="3"/>
      <c r="F50" s="3" t="s">
        <v>92</v>
      </c>
      <c r="G50" s="3"/>
      <c r="H50" s="3"/>
      <c r="I50" s="3"/>
      <c r="J50" s="3" t="s">
        <v>93</v>
      </c>
      <c r="K50" s="3"/>
      <c r="L50" s="3"/>
      <c r="M50" s="3"/>
      <c r="N50" s="3" t="s">
        <v>94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0.0256</v>
      </c>
      <c r="E52">
        <v>1.022304</v>
      </c>
      <c r="F52" t="s">
        <v>31</v>
      </c>
      <c r="G52">
        <v>0.0026</v>
      </c>
      <c r="H52">
        <v>0.0269</v>
      </c>
      <c r="I52">
        <v>1.156679</v>
      </c>
      <c r="J52" t="s">
        <v>31</v>
      </c>
      <c r="K52">
        <v>0.0026</v>
      </c>
      <c r="L52">
        <v>0.0281</v>
      </c>
      <c r="M52">
        <v>1.013308</v>
      </c>
      <c r="N52" t="s">
        <v>31</v>
      </c>
      <c r="O52">
        <v>0.0026</v>
      </c>
      <c r="P52">
        <v>0.0293</v>
      </c>
      <c r="Q52">
        <v>1.012821</v>
      </c>
    </row>
    <row r="53" spans="1:17">
      <c r="A53" s="4"/>
      <c r="B53" t="s">
        <v>32</v>
      </c>
      <c r="C53">
        <v>0.0028</v>
      </c>
      <c r="D53">
        <v>0.0144</v>
      </c>
      <c r="E53">
        <v>1.116776</v>
      </c>
      <c r="F53" t="s">
        <v>32</v>
      </c>
      <c r="G53">
        <v>0.0029</v>
      </c>
      <c r="H53">
        <v>0.0149</v>
      </c>
      <c r="I53">
        <v>1.13076</v>
      </c>
      <c r="J53" t="s">
        <v>32</v>
      </c>
      <c r="K53">
        <v>0.003</v>
      </c>
      <c r="L53">
        <v>0.0153</v>
      </c>
      <c r="M53">
        <v>1.124429</v>
      </c>
      <c r="N53" t="s">
        <v>32</v>
      </c>
      <c r="O53">
        <v>0.0032</v>
      </c>
      <c r="P53">
        <v>0.016</v>
      </c>
      <c r="Q53">
        <v>1.281631</v>
      </c>
    </row>
    <row r="54" spans="1:17">
      <c r="A54" s="4"/>
      <c r="B54" t="s">
        <v>33</v>
      </c>
      <c r="C54">
        <v>0.0037</v>
      </c>
      <c r="D54">
        <v>0.0099</v>
      </c>
      <c r="E54">
        <v>1.911384</v>
      </c>
      <c r="F54" t="s">
        <v>33</v>
      </c>
      <c r="G54">
        <v>0.0039</v>
      </c>
      <c r="H54">
        <v>0.0104</v>
      </c>
      <c r="I54">
        <v>1.624359</v>
      </c>
      <c r="J54" t="s">
        <v>33</v>
      </c>
      <c r="K54">
        <v>0.0041</v>
      </c>
      <c r="L54">
        <v>0.0109</v>
      </c>
      <c r="M54">
        <v>1.620882</v>
      </c>
      <c r="N54" t="s">
        <v>33</v>
      </c>
      <c r="O54">
        <v>0.0042</v>
      </c>
      <c r="P54">
        <v>0.0114</v>
      </c>
      <c r="Q54">
        <v>1.642056</v>
      </c>
    </row>
    <row r="57" spans="1:17">
      <c r="A57" s="5" t="s">
        <v>35</v>
      </c>
      <c r="B57" s="3" t="s">
        <v>91</v>
      </c>
      <c r="C57" s="3"/>
      <c r="D57" s="3"/>
      <c r="E57" s="3"/>
      <c r="F57" s="3" t="s">
        <v>92</v>
      </c>
      <c r="G57" s="3"/>
      <c r="H57" s="3"/>
      <c r="I57" s="3"/>
      <c r="J57" s="3" t="s">
        <v>93</v>
      </c>
      <c r="K57" s="3"/>
      <c r="L57" s="3"/>
      <c r="M57" s="3"/>
      <c r="N57" s="3" t="s">
        <v>94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91</v>
      </c>
      <c r="C64" s="3"/>
      <c r="D64" s="3"/>
      <c r="E64" s="3"/>
      <c r="F64" s="3" t="s">
        <v>92</v>
      </c>
      <c r="G64" s="3"/>
      <c r="H64" s="3"/>
      <c r="I64" s="3"/>
      <c r="J64" s="3" t="s">
        <v>93</v>
      </c>
      <c r="K64" s="3"/>
      <c r="L64" s="3"/>
      <c r="M64" s="3"/>
      <c r="N64" s="3" t="s">
        <v>94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0.0061</v>
      </c>
      <c r="C66" s="7"/>
      <c r="D66" s="7"/>
      <c r="E66">
        <v>4.635528</v>
      </c>
      <c r="F66" s="7"/>
      <c r="G66" s="7">
        <v>0.0065</v>
      </c>
      <c r="H66" s="7"/>
      <c r="I66">
        <v>4.573563</v>
      </c>
      <c r="J66" s="7">
        <v>0.0068</v>
      </c>
      <c r="K66" s="7"/>
      <c r="L66" s="7"/>
      <c r="M66">
        <v>4.528823</v>
      </c>
      <c r="N66" s="7">
        <v>0.0071</v>
      </c>
      <c r="O66" s="7"/>
      <c r="P66" s="7"/>
      <c r="Q66">
        <v>4.735822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0.025665</v>
      </c>
      <c r="H73">
        <f t="shared" ref="H73:H75" si="2">E11+I11</f>
        <v>2.192718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0.024855</v>
      </c>
      <c r="M73">
        <f>I25+E25</f>
        <v>9.54666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0.02573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0.02491</v>
      </c>
    </row>
    <row r="74" spans="1:27">
      <c r="C74" s="4"/>
      <c r="D74" s="12"/>
      <c r="E74" t="s">
        <v>47</v>
      </c>
      <c r="F74">
        <f t="shared" si="0"/>
        <v>0.024855</v>
      </c>
      <c r="G74">
        <f t="shared" si="1"/>
        <v>0.02566</v>
      </c>
      <c r="H74">
        <f t="shared" si="2"/>
        <v>2.4733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0.02491</v>
      </c>
      <c r="S74">
        <f t="shared" si="7"/>
        <v>0.02572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0.02486</v>
      </c>
      <c r="G75">
        <f t="shared" si="1"/>
        <v>0.02486</v>
      </c>
      <c r="H75">
        <f t="shared" si="2"/>
        <v>3.98679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0.02492</v>
      </c>
      <c r="S75">
        <f t="shared" si="7"/>
        <v>0.02492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0.02586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0.02502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0.02599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0.02513</v>
      </c>
    </row>
    <row r="80" spans="1:27">
      <c r="C80" s="4"/>
      <c r="D80" s="12"/>
      <c r="E80" t="s">
        <v>47</v>
      </c>
      <c r="F80">
        <f t="shared" si="10"/>
        <v>0.02502</v>
      </c>
      <c r="G80">
        <f t="shared" si="11"/>
        <v>0.02584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0.02513</v>
      </c>
      <c r="S80">
        <f t="shared" si="15"/>
        <v>0.02596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0.02504</v>
      </c>
      <c r="G81">
        <f t="shared" si="11"/>
        <v>0.02504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0.02516</v>
      </c>
      <c r="S81">
        <f t="shared" si="15"/>
        <v>0.02516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0.02572975</v>
      </c>
      <c r="H86">
        <f t="shared" ref="H86:H88" si="20">M11+I11+E11</f>
        <v>3.208507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0.02491025</v>
      </c>
      <c r="M86">
        <f>M25+I25+E25</f>
        <v>14.126762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0.025859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0.025021</v>
      </c>
    </row>
    <row r="87" spans="2:25">
      <c r="B87" s="4"/>
      <c r="C87" s="13"/>
      <c r="D87" s="12"/>
      <c r="E87" t="s">
        <v>47</v>
      </c>
      <c r="F87">
        <f t="shared" si="18"/>
        <v>0.02491025</v>
      </c>
      <c r="G87">
        <f t="shared" si="19"/>
        <v>0.02571975</v>
      </c>
      <c r="H87">
        <f t="shared" si="20"/>
        <v>3.641816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0.025021</v>
      </c>
      <c r="S87">
        <f t="shared" si="25"/>
        <v>0.025839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0.02491975</v>
      </c>
      <c r="G88">
        <f t="shared" si="19"/>
        <v>0.02491975</v>
      </c>
      <c r="H88">
        <f t="shared" si="20"/>
        <v>6.10617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0.025039</v>
      </c>
      <c r="S88">
        <f t="shared" si="25"/>
        <v>0.025039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0.026116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0.025244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0.026371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0.025469</v>
      </c>
    </row>
    <row r="93" spans="2:25">
      <c r="B93" s="4"/>
      <c r="C93" s="13"/>
      <c r="D93" s="12"/>
      <c r="E93" t="s">
        <v>47</v>
      </c>
      <c r="F93">
        <f t="shared" si="28"/>
        <v>0.025244</v>
      </c>
      <c r="G93">
        <f t="shared" si="29"/>
        <v>0.026076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0.025469</v>
      </c>
      <c r="S93">
        <f t="shared" si="33"/>
        <v>0.026311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0.025276</v>
      </c>
      <c r="G94">
        <f t="shared" si="29"/>
        <v>0.025276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0.025511</v>
      </c>
      <c r="S94">
        <f t="shared" si="33"/>
        <v>0.025511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0.0257942625</v>
      </c>
      <c r="H99">
        <f t="shared" ref="H99:H101" si="38">Q11+M11+I11+E11</f>
        <v>4.212983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0.024965725</v>
      </c>
      <c r="M99">
        <f>Q25+M25+I25+E25</f>
        <v>18.759838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0.0259871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0.0251328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0.024965725</v>
      </c>
      <c r="G100">
        <f t="shared" si="37"/>
        <v>0.025779275</v>
      </c>
      <c r="H100">
        <f t="shared" si="38"/>
        <v>4.810468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0.0251328</v>
      </c>
      <c r="S100">
        <f t="shared" si="43"/>
        <v>0.0259572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0.0249792625</v>
      </c>
      <c r="G101">
        <f t="shared" si="37"/>
        <v>0.024979275</v>
      </c>
      <c r="H101">
        <f t="shared" si="38"/>
        <v>8.225538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0.0251571</v>
      </c>
      <c r="S101">
        <f t="shared" si="43"/>
        <v>0.0251572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0.0263688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0.0254704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0.0267457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0.0258116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0.0254704</v>
      </c>
      <c r="G106">
        <f t="shared" si="47"/>
        <v>0.0263096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0.0258116</v>
      </c>
      <c r="S106">
        <f t="shared" si="51"/>
        <v>0.0266584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0.0255088</v>
      </c>
      <c r="G107">
        <f t="shared" si="47"/>
        <v>0.0255096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0.0258557</v>
      </c>
      <c r="S107">
        <f t="shared" si="51"/>
        <v>0.0258584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0.025665</v>
      </c>
      <c r="H112">
        <f t="shared" ref="H112:H114" si="56">AA11+W11</f>
        <v>2.014548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0.02255</v>
      </c>
      <c r="M112">
        <f>AA25+W25</f>
        <v>9.194141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0.02573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0.0226</v>
      </c>
    </row>
    <row r="113" spans="2:25">
      <c r="C113" s="4"/>
      <c r="D113" s="12"/>
      <c r="E113" t="s">
        <v>47</v>
      </c>
      <c r="F113">
        <f t="shared" si="54"/>
        <v>0.021645</v>
      </c>
      <c r="G113">
        <f t="shared" si="55"/>
        <v>0.02526</v>
      </c>
      <c r="H113">
        <f t="shared" si="56"/>
        <v>2.343641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0.02169</v>
      </c>
      <c r="S113">
        <f t="shared" si="61"/>
        <v>0.02532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0.021845</v>
      </c>
      <c r="G114">
        <f t="shared" si="55"/>
        <v>0.022955</v>
      </c>
      <c r="H114">
        <f t="shared" si="56"/>
        <v>3.925511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0.02189</v>
      </c>
      <c r="S114">
        <f t="shared" si="61"/>
        <v>0.02301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0.02586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0.0227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0.02599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0.0228</v>
      </c>
    </row>
    <row r="119" spans="2:25">
      <c r="C119" s="4"/>
      <c r="D119" s="12"/>
      <c r="E119" t="s">
        <v>47</v>
      </c>
      <c r="F119">
        <f t="shared" si="64"/>
        <v>0.02178</v>
      </c>
      <c r="G119">
        <f t="shared" si="65"/>
        <v>0.02544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0.02187</v>
      </c>
      <c r="S119">
        <f t="shared" si="69"/>
        <v>0.02556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0.02198</v>
      </c>
      <c r="G120">
        <f t="shared" si="65"/>
        <v>0.02312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0.02207</v>
      </c>
      <c r="S120">
        <f t="shared" si="69"/>
        <v>0.02323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0.02572975</v>
      </c>
      <c r="H125">
        <f t="shared" ref="H125:H127" si="74">AE11+AA11+W11</f>
        <v>3.026227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0.02260025</v>
      </c>
      <c r="M125">
        <f>AE25+AA25+W25</f>
        <v>13.942625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0.025859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0.022701</v>
      </c>
    </row>
    <row r="126" spans="2:25">
      <c r="B126" s="4"/>
      <c r="C126" s="13"/>
      <c r="D126" s="12"/>
      <c r="E126" t="s">
        <v>47</v>
      </c>
      <c r="F126">
        <f t="shared" si="72"/>
        <v>0.02169</v>
      </c>
      <c r="G126">
        <f t="shared" si="73"/>
        <v>0.02531975</v>
      </c>
      <c r="H126">
        <f t="shared" si="74"/>
        <v>3.491715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0.02178</v>
      </c>
      <c r="S126">
        <f t="shared" si="79"/>
        <v>0.025439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0.02189025</v>
      </c>
      <c r="G127">
        <f t="shared" si="73"/>
        <v>0.02300975</v>
      </c>
      <c r="H127">
        <f t="shared" si="74"/>
        <v>6.021391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0.021981</v>
      </c>
      <c r="S127">
        <f t="shared" si="79"/>
        <v>0.023119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0.026116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0.022904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0.026371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0.023109</v>
      </c>
    </row>
    <row r="132" spans="1:25">
      <c r="B132" s="4"/>
      <c r="C132" s="13"/>
      <c r="D132" s="12"/>
      <c r="E132" t="s">
        <v>47</v>
      </c>
      <c r="F132">
        <f t="shared" si="82"/>
        <v>0.02196</v>
      </c>
      <c r="G132">
        <f t="shared" si="83"/>
        <v>0.025676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0.02214</v>
      </c>
      <c r="S132">
        <f t="shared" si="87"/>
        <v>0.025911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0.022164</v>
      </c>
      <c r="G133">
        <f t="shared" si="83"/>
        <v>0.023336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0.022349</v>
      </c>
      <c r="S133">
        <f t="shared" si="87"/>
        <v>0.023551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0.0257942625</v>
      </c>
      <c r="H138">
        <f t="shared" ref="H138:H140" si="92">AI11+AE11+AA11+W11</f>
        <v>4.033891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0.0226507</v>
      </c>
      <c r="M138">
        <f>AI25+AE25+AA25+W25</f>
        <v>18.602757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0.0259871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0.0228026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0.021735</v>
      </c>
      <c r="G139">
        <f t="shared" si="91"/>
        <v>0.025379275</v>
      </c>
      <c r="H139">
        <f t="shared" si="92"/>
        <v>4.641462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0.02187</v>
      </c>
      <c r="S139">
        <f t="shared" si="97"/>
        <v>0.0255572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0.021935725</v>
      </c>
      <c r="G140">
        <f t="shared" si="91"/>
        <v>0.0230642625</v>
      </c>
      <c r="H140">
        <f t="shared" si="92"/>
        <v>8.295931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0.0220728</v>
      </c>
      <c r="S140">
        <f t="shared" si="97"/>
        <v>0.0232271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0.0263688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0.0231088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0.0267457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0.0234162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0.02214</v>
      </c>
      <c r="G145">
        <f t="shared" si="101"/>
        <v>0.0259096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0.02241</v>
      </c>
      <c r="S145">
        <f t="shared" si="105"/>
        <v>0.0262584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0.0223504</v>
      </c>
      <c r="G146">
        <f t="shared" si="101"/>
        <v>0.0235488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0.0226316</v>
      </c>
      <c r="S146">
        <f t="shared" si="105"/>
        <v>0.0238657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0.025665</v>
      </c>
      <c r="H151">
        <f t="shared" ref="H151:H153" si="110">I32++E32</f>
        <v>2.020665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0.018245</v>
      </c>
      <c r="M151">
        <f>I46+E46</f>
        <v>9.348936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0.02573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0.01829</v>
      </c>
    </row>
    <row r="152" spans="1:25">
      <c r="C152" s="4"/>
      <c r="D152" s="12"/>
      <c r="E152" t="s">
        <v>47</v>
      </c>
      <c r="F152">
        <f t="shared" si="108"/>
        <v>0.01243</v>
      </c>
      <c r="G152">
        <f t="shared" si="109"/>
        <v>0.024255</v>
      </c>
      <c r="H152">
        <f t="shared" si="110"/>
        <v>2.300307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0.01246</v>
      </c>
      <c r="S152">
        <f t="shared" si="115"/>
        <v>0.02431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0.014025</v>
      </c>
      <c r="G153">
        <f t="shared" si="109"/>
        <v>0.02015</v>
      </c>
      <c r="H153">
        <f t="shared" si="110"/>
        <v>3.864024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0.01405</v>
      </c>
      <c r="S153">
        <f t="shared" si="115"/>
        <v>0.0202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0.02586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0.01838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0.02599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0.01847</v>
      </c>
    </row>
    <row r="158" spans="1:25">
      <c r="C158" s="4"/>
      <c r="D158" s="12"/>
      <c r="E158" t="s">
        <v>47</v>
      </c>
      <c r="F158">
        <f t="shared" si="118"/>
        <v>0.01252</v>
      </c>
      <c r="G158">
        <f t="shared" si="119"/>
        <v>0.02442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0.01258</v>
      </c>
      <c r="S158">
        <f t="shared" si="123"/>
        <v>0.02453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0.0141</v>
      </c>
      <c r="G159">
        <f t="shared" si="119"/>
        <v>0.0203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0.01415</v>
      </c>
      <c r="S159">
        <f t="shared" si="123"/>
        <v>0.0204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0.02572975</v>
      </c>
      <c r="H164">
        <f t="shared" ref="H164:H166" si="128">M32+I32+E32</f>
        <v>3.031627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0.01828975</v>
      </c>
      <c r="M164">
        <f>M46+I46+E46</f>
        <v>13.833413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0.025859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0.018379</v>
      </c>
    </row>
    <row r="165" spans="2:25">
      <c r="B165" s="4"/>
      <c r="C165" s="13"/>
      <c r="D165" s="12"/>
      <c r="E165" t="s">
        <v>47</v>
      </c>
      <c r="F165">
        <f t="shared" si="126"/>
        <v>0.01245975</v>
      </c>
      <c r="G165">
        <f t="shared" si="127"/>
        <v>0.02430975</v>
      </c>
      <c r="H165">
        <f t="shared" si="128"/>
        <v>3.434595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0.012519</v>
      </c>
      <c r="S165">
        <f t="shared" si="133"/>
        <v>0.024419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0.01405025</v>
      </c>
      <c r="G166">
        <f t="shared" si="127"/>
        <v>0.0201995</v>
      </c>
      <c r="H166">
        <f t="shared" si="128"/>
        <v>5.92184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0.014101</v>
      </c>
      <c r="S166">
        <f t="shared" si="133"/>
        <v>0.020298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0.026116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0.018556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0.026371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0.018731</v>
      </c>
    </row>
    <row r="171" spans="2:25">
      <c r="B171" s="4"/>
      <c r="C171" s="13"/>
      <c r="D171" s="12"/>
      <c r="E171" t="s">
        <v>47</v>
      </c>
      <c r="F171">
        <f t="shared" si="136"/>
        <v>0.012636</v>
      </c>
      <c r="G171">
        <f t="shared" si="137"/>
        <v>0.024636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0.012751</v>
      </c>
      <c r="S171">
        <f t="shared" si="141"/>
        <v>0.024851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0.014204</v>
      </c>
      <c r="G172">
        <f t="shared" si="137"/>
        <v>0.020492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0.014309</v>
      </c>
      <c r="S172">
        <f t="shared" si="141"/>
        <v>0.020682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0.0257942625</v>
      </c>
      <c r="H177">
        <f t="shared" ref="H177:H179" si="146">Q32+M32+I32+E32</f>
        <v>4.032909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0.0183342625</v>
      </c>
      <c r="M177">
        <f>Q46+M46+I46+E46</f>
        <v>18.398157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0.0259871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0.0184671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0.0124892625</v>
      </c>
      <c r="G178">
        <f t="shared" si="145"/>
        <v>0.024364275</v>
      </c>
      <c r="H178">
        <f t="shared" si="146"/>
        <v>4.740803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0.0125771</v>
      </c>
      <c r="S178">
        <f t="shared" si="151"/>
        <v>0.0245272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0.014075725</v>
      </c>
      <c r="G179">
        <f t="shared" si="145"/>
        <v>0.0202485375</v>
      </c>
      <c r="H179">
        <f t="shared" si="146"/>
        <v>8.066357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0.0141528</v>
      </c>
      <c r="S179">
        <f t="shared" si="151"/>
        <v>0.0203943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0.0263688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0.0187288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0.0267457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0.0189857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0.0127488</v>
      </c>
      <c r="G184">
        <f t="shared" si="155"/>
        <v>0.0248496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0.0129157</v>
      </c>
      <c r="S184">
        <f t="shared" si="159"/>
        <v>0.0251684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0.0143104</v>
      </c>
      <c r="G185">
        <f t="shared" si="155"/>
        <v>0.0206784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0.0144716</v>
      </c>
      <c r="S185">
        <f t="shared" si="159"/>
        <v>0.0209541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0.025665</v>
      </c>
      <c r="H190">
        <f t="shared" ref="H190:H192" si="164">AA32+W32</f>
        <v>2.022054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0.01273</v>
      </c>
      <c r="M190">
        <f>AA46+W46</f>
        <v>9.257738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0.02573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0.01276</v>
      </c>
    </row>
    <row r="191" spans="1:25">
      <c r="C191" s="4"/>
      <c r="D191" s="12"/>
      <c r="E191" t="s">
        <v>47</v>
      </c>
      <c r="F191">
        <f t="shared" si="162"/>
        <v>0.006315</v>
      </c>
      <c r="G191">
        <f t="shared" si="163"/>
        <v>0.021545</v>
      </c>
      <c r="H191">
        <f t="shared" si="164"/>
        <v>2.4448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0.00633</v>
      </c>
      <c r="S191">
        <f t="shared" si="169"/>
        <v>0.02159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0.007815</v>
      </c>
      <c r="G192">
        <f t="shared" si="163"/>
        <v>0.016335</v>
      </c>
      <c r="H192">
        <f t="shared" si="164"/>
        <v>3.468147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0.00783</v>
      </c>
      <c r="S192">
        <f t="shared" si="169"/>
        <v>0.01637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0.02586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0.01282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0.02599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0.01288</v>
      </c>
    </row>
    <row r="197" spans="2:25">
      <c r="C197" s="4"/>
      <c r="D197" s="12"/>
      <c r="E197" t="s">
        <v>47</v>
      </c>
      <c r="F197">
        <f t="shared" si="172"/>
        <v>0.00636</v>
      </c>
      <c r="G197">
        <f t="shared" si="173"/>
        <v>0.02168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0.00639</v>
      </c>
      <c r="S197">
        <f t="shared" si="177"/>
        <v>0.02177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0.00786</v>
      </c>
      <c r="G198">
        <f t="shared" si="173"/>
        <v>0.01644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0.00789</v>
      </c>
      <c r="S198">
        <f t="shared" si="177"/>
        <v>0.01651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0.02572975</v>
      </c>
      <c r="H203">
        <f t="shared" ref="H203:H205" si="182">AE32+AA32+W32</f>
        <v>3.03157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0.01276</v>
      </c>
      <c r="M203">
        <f>AE46+AA46+W46</f>
        <v>13.922092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0.025859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0.01282</v>
      </c>
    </row>
    <row r="204" spans="2:25">
      <c r="B204" s="4"/>
      <c r="C204" s="13"/>
      <c r="D204" s="12"/>
      <c r="E204" t="s">
        <v>47</v>
      </c>
      <c r="F204">
        <f t="shared" si="180"/>
        <v>0.00633</v>
      </c>
      <c r="G204">
        <f t="shared" si="181"/>
        <v>0.02158975</v>
      </c>
      <c r="H204">
        <f t="shared" si="182"/>
        <v>3.578824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0.00636</v>
      </c>
      <c r="S204">
        <f t="shared" si="186"/>
        <v>0.021679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0.00783025</v>
      </c>
      <c r="G205">
        <f t="shared" si="181"/>
        <v>0.01637</v>
      </c>
      <c r="H205">
        <f t="shared" si="182"/>
        <v>5.233711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0.007861</v>
      </c>
      <c r="S205">
        <f t="shared" si="186"/>
        <v>0.01644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0.026116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0.01294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0.026371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0.01306</v>
      </c>
    </row>
    <row r="210" spans="1:25">
      <c r="B210" s="4"/>
      <c r="C210" s="13"/>
      <c r="D210" s="12"/>
      <c r="E210" t="s">
        <v>47</v>
      </c>
      <c r="F210">
        <f t="shared" si="189"/>
        <v>0.00642</v>
      </c>
      <c r="G210">
        <f t="shared" si="190"/>
        <v>0.021856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0.00648</v>
      </c>
      <c r="S210">
        <f t="shared" si="194"/>
        <v>0.022031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0.007924</v>
      </c>
      <c r="G211">
        <f t="shared" si="190"/>
        <v>0.01658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0.007989</v>
      </c>
      <c r="S211">
        <f t="shared" si="194"/>
        <v>0.01672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0.0257942625</v>
      </c>
      <c r="H216">
        <f t="shared" ref="H216:H218" si="199">AI32+AE32+AA32+W32</f>
        <v>4.040054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0.01279</v>
      </c>
      <c r="M216">
        <f>AI46+AE46+AA46+W46</f>
        <v>18.472816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0.0259871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0.01288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0.006345</v>
      </c>
      <c r="G217">
        <f t="shared" si="198"/>
        <v>0.0216342875</v>
      </c>
      <c r="H217">
        <f t="shared" si="199"/>
        <v>4.718239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0.00639</v>
      </c>
      <c r="S217">
        <f t="shared" si="204"/>
        <v>0.0217673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0.007845725</v>
      </c>
      <c r="G218">
        <f t="shared" si="198"/>
        <v>0.0164050125</v>
      </c>
      <c r="H218">
        <f t="shared" si="199"/>
        <v>7.240879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0.0078928</v>
      </c>
      <c r="S218">
        <f t="shared" si="204"/>
        <v>0.0165101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0.0263688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0.01306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0.0267457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0.01324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0.00648</v>
      </c>
      <c r="G223">
        <f t="shared" si="208"/>
        <v>0.0220304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0.00657</v>
      </c>
      <c r="S223">
        <f t="shared" si="212"/>
        <v>0.0222911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0.0079904</v>
      </c>
      <c r="G224">
        <f t="shared" si="208"/>
        <v>0.0167208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0.0080916</v>
      </c>
      <c r="S224">
        <f t="shared" si="212"/>
        <v>0.0169327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0.025665</v>
      </c>
      <c r="H229">
        <f t="shared" ref="H229:H231" si="217">I52+E52</f>
        <v>2.178983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0.00612</v>
      </c>
      <c r="M229">
        <f>I66+E66</f>
        <v>9.209091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0.02573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0.00614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0.014425</v>
      </c>
      <c r="H230">
        <f t="shared" si="217"/>
        <v>2.247536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0.01445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0.009925</v>
      </c>
      <c r="H231">
        <f t="shared" si="217"/>
        <v>3.535743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0.00995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0.02586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0.00618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0.02599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0.00622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0.0145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0.01455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0.01005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0.02572975</v>
      </c>
      <c r="H242">
        <f t="shared" ref="H242:H244" si="235">M52+I52+E52</f>
        <v>3.192291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0.00613975</v>
      </c>
      <c r="M242">
        <f>M66+I66+E66</f>
        <v>13.737914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0.025859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0.006179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0.01444975</v>
      </c>
      <c r="H243">
        <f t="shared" si="235"/>
        <v>3.371965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0.014499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0.00372</v>
      </c>
      <c r="G244">
        <f t="shared" si="234"/>
        <v>0.00995</v>
      </c>
      <c r="H244">
        <f t="shared" si="235"/>
        <v>5.156625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0.00374</v>
      </c>
      <c r="S244">
        <f t="shared" si="240"/>
        <v>0.01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0.026116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0.006256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0.026371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0.006331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0.014596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0.014691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0.00378</v>
      </c>
      <c r="G250">
        <f t="shared" si="244"/>
        <v>0.0101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0.00382</v>
      </c>
      <c r="S250">
        <f t="shared" si="248"/>
        <v>0.0102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0.0257942625</v>
      </c>
      <c r="H255">
        <f t="shared" ref="H255:H257" si="253">Q52+M52+I52+E52</f>
        <v>4.205112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0.0061592625</v>
      </c>
      <c r="M255">
        <f>Q66+M66+I66+E66</f>
        <v>18.473736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0.0259871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0.0062171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0.0144743</v>
      </c>
      <c r="H256">
        <f t="shared" si="253"/>
        <v>4.653596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0.0145474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0.0037299875</v>
      </c>
      <c r="G257">
        <f t="shared" si="252"/>
        <v>0.009975</v>
      </c>
      <c r="H257">
        <f t="shared" si="253"/>
        <v>6.798681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0.0037599</v>
      </c>
      <c r="S257">
        <f t="shared" si="258"/>
        <v>0.01005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0.0263688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0.0063288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0.0267457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0.0064357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0.0146912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0.0148338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0.0038192</v>
      </c>
      <c r="G263">
        <f t="shared" si="262"/>
        <v>0.0102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0.0038773</v>
      </c>
      <c r="S263">
        <f t="shared" si="266"/>
        <v>0.01035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95</v>
      </c>
      <c r="C9" s="3"/>
      <c r="D9" s="3"/>
      <c r="E9" s="3"/>
      <c r="F9" s="3" t="s">
        <v>96</v>
      </c>
      <c r="G9" s="3"/>
      <c r="H9" s="3"/>
      <c r="I9" s="3"/>
      <c r="J9" s="3" t="s">
        <v>97</v>
      </c>
      <c r="K9" s="3"/>
      <c r="L9" s="3"/>
      <c r="M9" s="3"/>
      <c r="N9" s="3" t="s">
        <v>98</v>
      </c>
      <c r="O9" s="3"/>
      <c r="P9" s="3"/>
      <c r="Q9" s="3"/>
      <c r="S9" s="4" t="s">
        <v>23</v>
      </c>
      <c r="T9" s="3" t="s">
        <v>95</v>
      </c>
      <c r="U9" s="3"/>
      <c r="V9" s="3"/>
      <c r="W9" s="3"/>
      <c r="X9" s="3" t="s">
        <v>96</v>
      </c>
      <c r="Y9" s="3"/>
      <c r="Z9" s="3"/>
      <c r="AA9" s="3"/>
      <c r="AB9" s="3" t="s">
        <v>97</v>
      </c>
      <c r="AC9" s="3"/>
      <c r="AD9" s="3"/>
      <c r="AE9" s="3"/>
      <c r="AF9" s="3" t="s">
        <v>98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0.0243</v>
      </c>
      <c r="E11">
        <v>1.022735</v>
      </c>
      <c r="F11" t="s">
        <v>31</v>
      </c>
      <c r="G11">
        <v>0.0026</v>
      </c>
      <c r="H11">
        <v>0.0255</v>
      </c>
      <c r="I11">
        <v>1.015116</v>
      </c>
      <c r="J11" t="s">
        <v>31</v>
      </c>
      <c r="K11">
        <v>0.0026</v>
      </c>
      <c r="L11">
        <v>0.0267</v>
      </c>
      <c r="M11">
        <v>1.014717</v>
      </c>
      <c r="N11" t="s">
        <v>31</v>
      </c>
      <c r="O11">
        <v>0.0026</v>
      </c>
      <c r="P11">
        <v>0.0279</v>
      </c>
      <c r="Q11">
        <v>1.006219</v>
      </c>
      <c r="S11" s="4"/>
      <c r="T11" t="s">
        <v>31</v>
      </c>
      <c r="U11">
        <v>0.0013</v>
      </c>
      <c r="V11">
        <v>0.0243</v>
      </c>
      <c r="W11">
        <v>1.016203</v>
      </c>
      <c r="X11" t="s">
        <v>31</v>
      </c>
      <c r="Y11">
        <v>0.0026</v>
      </c>
      <c r="Z11">
        <v>0.0255</v>
      </c>
      <c r="AA11">
        <v>1.003706</v>
      </c>
      <c r="AB11" t="s">
        <v>31</v>
      </c>
      <c r="AC11">
        <v>0.0026</v>
      </c>
      <c r="AD11">
        <v>0.0267</v>
      </c>
      <c r="AE11">
        <v>1.012618</v>
      </c>
      <c r="AF11" t="s">
        <v>31</v>
      </c>
      <c r="AG11">
        <v>0.0026</v>
      </c>
      <c r="AH11">
        <v>0.0279</v>
      </c>
      <c r="AI11">
        <v>0.998248</v>
      </c>
    </row>
    <row r="12" spans="1:35">
      <c r="A12" s="4"/>
      <c r="B12" t="s">
        <v>32</v>
      </c>
      <c r="C12">
        <v>0.0235</v>
      </c>
      <c r="D12">
        <v>0.0242</v>
      </c>
      <c r="E12">
        <v>1.155742</v>
      </c>
      <c r="F12" t="s">
        <v>32</v>
      </c>
      <c r="G12">
        <v>0.0247</v>
      </c>
      <c r="H12">
        <v>0.0254</v>
      </c>
      <c r="I12">
        <v>1.135097</v>
      </c>
      <c r="J12" t="s">
        <v>32</v>
      </c>
      <c r="K12">
        <v>0.0258</v>
      </c>
      <c r="L12">
        <v>0.0266</v>
      </c>
      <c r="M12">
        <v>1.117688</v>
      </c>
      <c r="N12" t="s">
        <v>32</v>
      </c>
      <c r="O12">
        <v>0.027</v>
      </c>
      <c r="P12">
        <v>0.0278</v>
      </c>
      <c r="Q12">
        <v>1.130868</v>
      </c>
      <c r="S12" s="4"/>
      <c r="T12" t="s">
        <v>32</v>
      </c>
      <c r="U12">
        <v>0.0207</v>
      </c>
      <c r="V12">
        <v>0.0239</v>
      </c>
      <c r="W12">
        <v>1.119199</v>
      </c>
      <c r="X12" t="s">
        <v>32</v>
      </c>
      <c r="Y12">
        <v>0.0216</v>
      </c>
      <c r="Z12">
        <v>0.0251</v>
      </c>
      <c r="AA12">
        <v>1.149605</v>
      </c>
      <c r="AB12" t="s">
        <v>32</v>
      </c>
      <c r="AC12">
        <v>0.0225</v>
      </c>
      <c r="AD12">
        <v>0.0262</v>
      </c>
      <c r="AE12">
        <v>1.112836</v>
      </c>
      <c r="AF12" t="s">
        <v>32</v>
      </c>
      <c r="AG12">
        <v>0.0235</v>
      </c>
      <c r="AH12">
        <v>0.0274</v>
      </c>
      <c r="AI12">
        <v>1.125061</v>
      </c>
    </row>
    <row r="13" spans="1:35">
      <c r="A13" s="4"/>
      <c r="B13" t="s">
        <v>33</v>
      </c>
      <c r="C13">
        <v>0.0236</v>
      </c>
      <c r="D13">
        <v>0.0236</v>
      </c>
      <c r="E13">
        <v>1.600029</v>
      </c>
      <c r="F13" t="s">
        <v>33</v>
      </c>
      <c r="G13">
        <v>0.0247</v>
      </c>
      <c r="H13">
        <v>0.0247</v>
      </c>
      <c r="I13">
        <v>1.59798</v>
      </c>
      <c r="J13" t="s">
        <v>33</v>
      </c>
      <c r="K13">
        <v>0.0258</v>
      </c>
      <c r="L13">
        <v>0.0259</v>
      </c>
      <c r="M13">
        <v>1.598655</v>
      </c>
      <c r="N13" t="s">
        <v>33</v>
      </c>
      <c r="O13">
        <v>0.027</v>
      </c>
      <c r="P13">
        <v>0.027</v>
      </c>
      <c r="Q13">
        <v>1.62599</v>
      </c>
      <c r="S13" s="4"/>
      <c r="T13" t="s">
        <v>33</v>
      </c>
      <c r="U13">
        <v>0.0208</v>
      </c>
      <c r="V13">
        <v>0.0218</v>
      </c>
      <c r="W13">
        <v>1.601193</v>
      </c>
      <c r="X13" t="s">
        <v>33</v>
      </c>
      <c r="Y13">
        <v>0.0218</v>
      </c>
      <c r="Z13">
        <v>0.0228</v>
      </c>
      <c r="AA13">
        <v>1.583933</v>
      </c>
      <c r="AB13" t="s">
        <v>33</v>
      </c>
      <c r="AC13">
        <v>0.0228</v>
      </c>
      <c r="AD13">
        <v>0.0239</v>
      </c>
      <c r="AE13">
        <v>1.593432</v>
      </c>
      <c r="AF13" t="s">
        <v>33</v>
      </c>
      <c r="AG13">
        <v>0.0237</v>
      </c>
      <c r="AH13">
        <v>0.0249</v>
      </c>
      <c r="AI13">
        <v>1.623678</v>
      </c>
    </row>
    <row r="16" spans="1:35">
      <c r="A16" s="5" t="s">
        <v>35</v>
      </c>
      <c r="B16" s="3" t="s">
        <v>95</v>
      </c>
      <c r="C16" s="3"/>
      <c r="D16" s="3"/>
      <c r="E16" s="3"/>
      <c r="F16" s="3" t="s">
        <v>96</v>
      </c>
      <c r="G16" s="3"/>
      <c r="H16" s="3"/>
      <c r="I16" s="3"/>
      <c r="J16" s="3" t="s">
        <v>97</v>
      </c>
      <c r="K16" s="3"/>
      <c r="L16" s="3"/>
      <c r="M16" s="3"/>
      <c r="N16" s="3" t="s">
        <v>98</v>
      </c>
      <c r="O16" s="3"/>
      <c r="P16" s="3"/>
      <c r="Q16" s="3"/>
      <c r="S16" s="5" t="s">
        <v>35</v>
      </c>
      <c r="T16" s="3" t="s">
        <v>95</v>
      </c>
      <c r="U16" s="3"/>
      <c r="V16" s="3"/>
      <c r="W16" s="3"/>
      <c r="X16" s="3" t="s">
        <v>96</v>
      </c>
      <c r="Y16" s="3"/>
      <c r="Z16" s="3"/>
      <c r="AA16" s="3"/>
      <c r="AB16" s="3" t="s">
        <v>97</v>
      </c>
      <c r="AC16" s="3"/>
      <c r="AD16" s="3"/>
      <c r="AE16" s="3"/>
      <c r="AF16" s="3" t="s">
        <v>98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95</v>
      </c>
      <c r="C23" s="3"/>
      <c r="D23" s="3"/>
      <c r="E23" s="3"/>
      <c r="F23" s="3" t="s">
        <v>96</v>
      </c>
      <c r="G23" s="3"/>
      <c r="H23" s="3"/>
      <c r="I23" s="3"/>
      <c r="J23" s="3" t="s">
        <v>97</v>
      </c>
      <c r="K23" s="3"/>
      <c r="L23" s="3"/>
      <c r="M23" s="3"/>
      <c r="N23" s="3" t="s">
        <v>98</v>
      </c>
      <c r="O23" s="3"/>
      <c r="P23" s="3"/>
      <c r="Q23" s="3"/>
      <c r="S23" s="6" t="s">
        <v>36</v>
      </c>
      <c r="T23" s="3" t="s">
        <v>95</v>
      </c>
      <c r="U23" s="3"/>
      <c r="V23" s="3"/>
      <c r="W23" s="3"/>
      <c r="X23" s="3" t="s">
        <v>96</v>
      </c>
      <c r="Y23" s="3"/>
      <c r="Z23" s="3"/>
      <c r="AA23" s="3"/>
      <c r="AB23" s="3" t="s">
        <v>97</v>
      </c>
      <c r="AC23" s="3"/>
      <c r="AD23" s="3"/>
      <c r="AE23" s="3"/>
      <c r="AF23" s="3" t="s">
        <v>98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0.0236</v>
      </c>
      <c r="C25" s="7"/>
      <c r="D25" s="7"/>
      <c r="E25">
        <v>4.223214</v>
      </c>
      <c r="F25" s="7">
        <v>0.0247</v>
      </c>
      <c r="G25" s="7"/>
      <c r="H25" s="7"/>
      <c r="I25">
        <v>4.174706</v>
      </c>
      <c r="J25">
        <v>0.0259</v>
      </c>
      <c r="K25" s="7"/>
      <c r="L25" s="7"/>
      <c r="M25">
        <v>4.137141</v>
      </c>
      <c r="N25" s="7">
        <v>0.027</v>
      </c>
      <c r="O25" s="7"/>
      <c r="P25" s="7"/>
      <c r="Q25">
        <v>4.142869</v>
      </c>
      <c r="S25" s="6"/>
      <c r="T25" s="7">
        <v>0.0215</v>
      </c>
      <c r="U25" s="7"/>
      <c r="V25" s="7"/>
      <c r="W25">
        <v>4.10102</v>
      </c>
      <c r="X25" s="7">
        <v>0.0225</v>
      </c>
      <c r="Y25" s="7"/>
      <c r="Z25" s="7"/>
      <c r="AA25">
        <v>4.127286</v>
      </c>
      <c r="AB25" s="7">
        <v>0.0235</v>
      </c>
      <c r="AC25" s="7"/>
      <c r="AD25" s="7"/>
      <c r="AE25">
        <v>4.088453</v>
      </c>
      <c r="AF25" s="7">
        <v>0.0245</v>
      </c>
      <c r="AG25" s="7"/>
      <c r="AH25" s="7"/>
      <c r="AI25">
        <v>4.137523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95</v>
      </c>
      <c r="C30" s="3"/>
      <c r="D30" s="3"/>
      <c r="E30" s="3"/>
      <c r="F30" s="3" t="s">
        <v>96</v>
      </c>
      <c r="G30" s="3"/>
      <c r="H30" s="3"/>
      <c r="I30" s="3"/>
      <c r="J30" s="3" t="s">
        <v>97</v>
      </c>
      <c r="K30" s="3"/>
      <c r="L30" s="3"/>
      <c r="M30" s="3"/>
      <c r="N30" s="3" t="s">
        <v>98</v>
      </c>
      <c r="O30" s="3"/>
      <c r="P30" s="3"/>
      <c r="Q30" s="3"/>
      <c r="S30" s="4" t="s">
        <v>23</v>
      </c>
      <c r="T30" s="3" t="s">
        <v>95</v>
      </c>
      <c r="U30" s="3"/>
      <c r="V30" s="3"/>
      <c r="W30" s="3"/>
      <c r="X30" s="3" t="s">
        <v>96</v>
      </c>
      <c r="Y30" s="3"/>
      <c r="Z30" s="3"/>
      <c r="AA30" s="3"/>
      <c r="AB30" s="3" t="s">
        <v>97</v>
      </c>
      <c r="AC30" s="3"/>
      <c r="AD30" s="3"/>
      <c r="AE30" s="3"/>
      <c r="AF30" s="3" t="s">
        <v>98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0.0243</v>
      </c>
      <c r="E32">
        <v>1.004801</v>
      </c>
      <c r="F32" t="s">
        <v>31</v>
      </c>
      <c r="G32">
        <v>0.0026</v>
      </c>
      <c r="H32">
        <v>0.0255</v>
      </c>
      <c r="I32">
        <v>1.003394</v>
      </c>
      <c r="J32" t="s">
        <v>31</v>
      </c>
      <c r="K32">
        <v>0.0026</v>
      </c>
      <c r="L32">
        <v>0.0267</v>
      </c>
      <c r="M32">
        <v>1.024537</v>
      </c>
      <c r="N32" t="s">
        <v>31</v>
      </c>
      <c r="O32">
        <v>0.0026</v>
      </c>
      <c r="P32">
        <v>0.0279</v>
      </c>
      <c r="Q32">
        <v>0.999561</v>
      </c>
      <c r="S32" s="4"/>
      <c r="T32" t="s">
        <v>31</v>
      </c>
      <c r="U32">
        <v>0.0013</v>
      </c>
      <c r="V32">
        <v>0.0243</v>
      </c>
      <c r="W32">
        <v>1.154949</v>
      </c>
      <c r="X32" t="s">
        <v>31</v>
      </c>
      <c r="Y32">
        <v>0.0026</v>
      </c>
      <c r="Z32">
        <v>0.0255</v>
      </c>
      <c r="AA32">
        <v>1.009605</v>
      </c>
      <c r="AB32" t="s">
        <v>31</v>
      </c>
      <c r="AC32">
        <v>0.0026</v>
      </c>
      <c r="AD32">
        <v>0.0267</v>
      </c>
      <c r="AE32">
        <v>0.998269</v>
      </c>
      <c r="AF32" t="s">
        <v>31</v>
      </c>
      <c r="AG32">
        <v>0.0026</v>
      </c>
      <c r="AH32">
        <v>0.0279</v>
      </c>
      <c r="AI32">
        <v>0.951438</v>
      </c>
    </row>
    <row r="33" spans="1:35">
      <c r="A33" s="4"/>
      <c r="B33" t="s">
        <v>32</v>
      </c>
      <c r="C33">
        <v>0.012</v>
      </c>
      <c r="D33">
        <v>0.0229</v>
      </c>
      <c r="E33">
        <v>1.258022</v>
      </c>
      <c r="F33" t="s">
        <v>32</v>
      </c>
      <c r="G33">
        <v>0.0126</v>
      </c>
      <c r="H33">
        <v>0.024</v>
      </c>
      <c r="I33">
        <v>1.11893</v>
      </c>
      <c r="J33" t="s">
        <v>32</v>
      </c>
      <c r="K33">
        <v>0.0131</v>
      </c>
      <c r="L33">
        <v>0.025</v>
      </c>
      <c r="M33">
        <v>1.286334</v>
      </c>
      <c r="N33" t="s">
        <v>32</v>
      </c>
      <c r="O33">
        <v>0.0137</v>
      </c>
      <c r="P33">
        <v>0.0262</v>
      </c>
      <c r="Q33">
        <v>1.135744</v>
      </c>
      <c r="S33" s="4"/>
      <c r="T33" t="s">
        <v>32</v>
      </c>
      <c r="U33">
        <v>0.0063</v>
      </c>
      <c r="V33">
        <v>0.0204</v>
      </c>
      <c r="W33">
        <v>1.107983</v>
      </c>
      <c r="X33" t="s">
        <v>32</v>
      </c>
      <c r="Y33">
        <v>0.0066</v>
      </c>
      <c r="Z33">
        <v>0.0213</v>
      </c>
      <c r="AA33">
        <v>1.098138</v>
      </c>
      <c r="AB33" t="s">
        <v>32</v>
      </c>
      <c r="AC33">
        <v>0.0069</v>
      </c>
      <c r="AD33">
        <v>0.0221</v>
      </c>
      <c r="AE33">
        <v>1.308688</v>
      </c>
      <c r="AF33" t="s">
        <v>32</v>
      </c>
      <c r="AG33">
        <v>0.0072</v>
      </c>
      <c r="AH33">
        <v>0.0231</v>
      </c>
      <c r="AI33">
        <v>1.160345</v>
      </c>
    </row>
    <row r="34" spans="1:35">
      <c r="A34" s="4"/>
      <c r="B34" t="s">
        <v>33</v>
      </c>
      <c r="C34">
        <v>0.0138</v>
      </c>
      <c r="D34">
        <v>0.0192</v>
      </c>
      <c r="E34">
        <v>1.817597</v>
      </c>
      <c r="F34" t="s">
        <v>33</v>
      </c>
      <c r="G34">
        <v>0.0144</v>
      </c>
      <c r="H34">
        <v>0.0201</v>
      </c>
      <c r="I34">
        <v>1.586405</v>
      </c>
      <c r="J34" t="s">
        <v>33</v>
      </c>
      <c r="K34" s="16">
        <v>0.015</v>
      </c>
      <c r="L34" s="18">
        <v>0.021</v>
      </c>
      <c r="M34">
        <v>1.594875</v>
      </c>
      <c r="N34" t="s">
        <v>33</v>
      </c>
      <c r="O34">
        <v>0.0156</v>
      </c>
      <c r="P34">
        <v>0.0219</v>
      </c>
      <c r="Q34">
        <v>1.564646</v>
      </c>
      <c r="S34" s="4"/>
      <c r="T34" t="s">
        <v>33</v>
      </c>
      <c r="U34">
        <v>0.0076</v>
      </c>
      <c r="V34">
        <v>0.0155</v>
      </c>
      <c r="W34">
        <v>1.516628</v>
      </c>
      <c r="X34" t="s">
        <v>33</v>
      </c>
      <c r="Y34">
        <v>0.008</v>
      </c>
      <c r="Z34">
        <v>0.0163</v>
      </c>
      <c r="AA34">
        <v>1.669471</v>
      </c>
      <c r="AB34" t="s">
        <v>33</v>
      </c>
      <c r="AC34">
        <v>0.0084</v>
      </c>
      <c r="AD34">
        <v>0.017</v>
      </c>
      <c r="AE34">
        <v>1.524725</v>
      </c>
      <c r="AF34" t="s">
        <v>33</v>
      </c>
      <c r="AG34">
        <v>0.0087</v>
      </c>
      <c r="AH34" s="1">
        <v>0.0178</v>
      </c>
      <c r="AI34">
        <v>1.747118</v>
      </c>
    </row>
    <row r="37" spans="1:35">
      <c r="A37" s="5" t="s">
        <v>35</v>
      </c>
      <c r="B37" s="3" t="s">
        <v>95</v>
      </c>
      <c r="C37" s="3"/>
      <c r="D37" s="3"/>
      <c r="E37" s="3"/>
      <c r="F37" s="3" t="s">
        <v>96</v>
      </c>
      <c r="G37" s="3"/>
      <c r="H37" s="3"/>
      <c r="I37" s="3"/>
      <c r="J37" s="3" t="s">
        <v>97</v>
      </c>
      <c r="K37" s="3"/>
      <c r="L37" s="3"/>
      <c r="M37" s="3"/>
      <c r="N37" s="3" t="s">
        <v>98</v>
      </c>
      <c r="O37" s="3"/>
      <c r="P37" s="3"/>
      <c r="Q37" s="3"/>
      <c r="S37" s="5" t="s">
        <v>35</v>
      </c>
      <c r="T37" s="3" t="s">
        <v>95</v>
      </c>
      <c r="U37" s="3"/>
      <c r="V37" s="3"/>
      <c r="W37" s="3"/>
      <c r="X37" s="3" t="s">
        <v>96</v>
      </c>
      <c r="Y37" s="3"/>
      <c r="Z37" s="3"/>
      <c r="AA37" s="3"/>
      <c r="AB37" s="3" t="s">
        <v>97</v>
      </c>
      <c r="AC37" s="3"/>
      <c r="AD37" s="3"/>
      <c r="AE37" s="3"/>
      <c r="AF37" s="3" t="s">
        <v>98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95</v>
      </c>
      <c r="C44" s="3"/>
      <c r="D44" s="3"/>
      <c r="E44" s="3"/>
      <c r="F44" s="3" t="s">
        <v>96</v>
      </c>
      <c r="G44" s="3"/>
      <c r="H44" s="3"/>
      <c r="I44" s="3"/>
      <c r="J44" s="3" t="s">
        <v>97</v>
      </c>
      <c r="K44" s="3"/>
      <c r="L44" s="3"/>
      <c r="M44" s="3"/>
      <c r="N44" s="3" t="s">
        <v>98</v>
      </c>
      <c r="O44" s="3"/>
      <c r="P44" s="3"/>
      <c r="Q44" s="3"/>
      <c r="S44" s="6" t="s">
        <v>36</v>
      </c>
      <c r="T44" s="3" t="s">
        <v>95</v>
      </c>
      <c r="U44" s="3"/>
      <c r="V44" s="3"/>
      <c r="W44" s="3"/>
      <c r="X44" s="3" t="s">
        <v>96</v>
      </c>
      <c r="Y44" s="3"/>
      <c r="Z44" s="3"/>
      <c r="AA44" s="3"/>
      <c r="AB44" s="3" t="s">
        <v>97</v>
      </c>
      <c r="AC44" s="3"/>
      <c r="AD44" s="3"/>
      <c r="AE44" s="3"/>
      <c r="AF44" s="3" t="s">
        <v>98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0.0176</v>
      </c>
      <c r="C46" s="7"/>
      <c r="D46" s="7"/>
      <c r="E46">
        <v>4.18597</v>
      </c>
      <c r="F46" s="7">
        <v>0.0185</v>
      </c>
      <c r="G46" s="7"/>
      <c r="H46" s="7"/>
      <c r="I46">
        <v>4.117878</v>
      </c>
      <c r="J46" s="7">
        <v>0.0192</v>
      </c>
      <c r="K46" s="7"/>
      <c r="L46" s="7"/>
      <c r="M46">
        <v>4.430932</v>
      </c>
      <c r="N46" s="7">
        <v>0.02</v>
      </c>
      <c r="O46" s="7"/>
      <c r="P46" s="7"/>
      <c r="Q46">
        <v>4.486361</v>
      </c>
      <c r="S46" s="6"/>
      <c r="T46" s="7">
        <v>0.0123</v>
      </c>
      <c r="U46" s="7"/>
      <c r="V46" s="7"/>
      <c r="W46">
        <v>4.399354</v>
      </c>
      <c r="X46" s="7">
        <v>0.0129</v>
      </c>
      <c r="Y46" s="7"/>
      <c r="Z46" s="7"/>
      <c r="AA46">
        <v>4.364392</v>
      </c>
      <c r="AB46" s="7">
        <v>0.0135</v>
      </c>
      <c r="AC46" s="7"/>
      <c r="AD46" s="7"/>
      <c r="AE46">
        <v>4.448679</v>
      </c>
      <c r="AF46" s="7">
        <v>0.0141</v>
      </c>
      <c r="AG46" s="7"/>
      <c r="AH46" s="7"/>
      <c r="AI46">
        <v>4.390215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95</v>
      </c>
      <c r="C50" s="3"/>
      <c r="D50" s="3"/>
      <c r="E50" s="3"/>
      <c r="F50" s="3" t="s">
        <v>96</v>
      </c>
      <c r="G50" s="3"/>
      <c r="H50" s="3"/>
      <c r="I50" s="3"/>
      <c r="J50" s="3" t="s">
        <v>97</v>
      </c>
      <c r="K50" s="3"/>
      <c r="L50" s="3"/>
      <c r="M50" s="3"/>
      <c r="N50" s="3" t="s">
        <v>98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0.0243</v>
      </c>
      <c r="E52">
        <v>1.010206</v>
      </c>
      <c r="F52" t="s">
        <v>31</v>
      </c>
      <c r="G52">
        <v>0.0026</v>
      </c>
      <c r="H52">
        <v>0.0255</v>
      </c>
      <c r="I52">
        <v>1.02543</v>
      </c>
      <c r="J52" t="s">
        <v>31</v>
      </c>
      <c r="K52">
        <v>0.0026</v>
      </c>
      <c r="L52">
        <v>0.0267</v>
      </c>
      <c r="M52">
        <v>1.016453</v>
      </c>
      <c r="N52" t="s">
        <v>31</v>
      </c>
      <c r="O52">
        <v>0.0026</v>
      </c>
      <c r="P52">
        <v>0.0279</v>
      </c>
      <c r="Q52">
        <v>1.012191</v>
      </c>
    </row>
    <row r="53" spans="1:17">
      <c r="A53" s="4"/>
      <c r="B53" t="s">
        <v>32</v>
      </c>
      <c r="C53">
        <v>0.0027</v>
      </c>
      <c r="D53">
        <v>0.0137</v>
      </c>
      <c r="E53">
        <v>1.100156</v>
      </c>
      <c r="F53" t="s">
        <v>32</v>
      </c>
      <c r="G53">
        <v>0.0029</v>
      </c>
      <c r="H53">
        <v>0.0142</v>
      </c>
      <c r="I53">
        <v>1.100527</v>
      </c>
      <c r="J53" t="s">
        <v>32</v>
      </c>
      <c r="K53">
        <v>0.003</v>
      </c>
      <c r="L53">
        <v>0.0146</v>
      </c>
      <c r="M53">
        <v>1.096672</v>
      </c>
      <c r="N53" t="s">
        <v>32</v>
      </c>
      <c r="O53">
        <v>0.0032</v>
      </c>
      <c r="P53">
        <v>0.0153</v>
      </c>
      <c r="Q53">
        <v>1.104707</v>
      </c>
    </row>
    <row r="54" spans="1:17">
      <c r="A54" s="4"/>
      <c r="B54" t="s">
        <v>33</v>
      </c>
      <c r="C54">
        <v>0.0037</v>
      </c>
      <c r="D54">
        <v>0.0095</v>
      </c>
      <c r="E54">
        <v>1.468872</v>
      </c>
      <c r="F54" t="s">
        <v>33</v>
      </c>
      <c r="G54">
        <v>0.0039</v>
      </c>
      <c r="H54">
        <v>0.01</v>
      </c>
      <c r="I54">
        <v>1.489894</v>
      </c>
      <c r="J54" t="s">
        <v>33</v>
      </c>
      <c r="K54">
        <v>0.0041</v>
      </c>
      <c r="L54">
        <v>0.0105</v>
      </c>
      <c r="M54">
        <v>1.466149</v>
      </c>
      <c r="N54" t="s">
        <v>33</v>
      </c>
      <c r="O54">
        <v>0.0043</v>
      </c>
      <c r="P54">
        <v>0.011</v>
      </c>
      <c r="Q54">
        <v>1.681839</v>
      </c>
    </row>
    <row r="57" spans="1:17">
      <c r="A57" s="5" t="s">
        <v>35</v>
      </c>
      <c r="B57" s="3" t="s">
        <v>95</v>
      </c>
      <c r="C57" s="3"/>
      <c r="D57" s="3"/>
      <c r="E57" s="3"/>
      <c r="F57" s="3" t="s">
        <v>96</v>
      </c>
      <c r="G57" s="3"/>
      <c r="H57" s="3"/>
      <c r="I57" s="3"/>
      <c r="J57" s="3" t="s">
        <v>97</v>
      </c>
      <c r="K57" s="3"/>
      <c r="L57" s="3"/>
      <c r="M57" s="3"/>
      <c r="N57" s="3" t="s">
        <v>98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95</v>
      </c>
      <c r="C64" s="3"/>
      <c r="D64" s="3"/>
      <c r="E64" s="3"/>
      <c r="F64" s="3" t="s">
        <v>96</v>
      </c>
      <c r="G64" s="3"/>
      <c r="H64" s="3"/>
      <c r="I64" s="3"/>
      <c r="J64" s="3" t="s">
        <v>97</v>
      </c>
      <c r="K64" s="3"/>
      <c r="L64" s="3"/>
      <c r="M64" s="3"/>
      <c r="N64" s="3" t="s">
        <v>98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</v>
      </c>
      <c r="C66" s="7"/>
      <c r="D66" s="7"/>
      <c r="E66">
        <v>4.319512</v>
      </c>
      <c r="F66" s="7"/>
      <c r="G66" s="7">
        <v>0.0064</v>
      </c>
      <c r="H66" s="7"/>
      <c r="I66">
        <v>4.345855</v>
      </c>
      <c r="J66" s="7">
        <v>0.0067</v>
      </c>
      <c r="K66" s="7"/>
      <c r="L66" s="7"/>
      <c r="M66">
        <v>4.410153</v>
      </c>
      <c r="N66" s="7">
        <v>0.0071</v>
      </c>
      <c r="O66" s="7"/>
      <c r="P66" s="7"/>
      <c r="Q66">
        <v>4.506824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0.02436</v>
      </c>
      <c r="H73">
        <f t="shared" ref="H73:H75" si="2">E11+I11</f>
        <v>2.037851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0.023655</v>
      </c>
      <c r="M73">
        <f>I25+E25</f>
        <v>8.39792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0.02442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0.02371</v>
      </c>
    </row>
    <row r="74" spans="1:27">
      <c r="C74" s="4"/>
      <c r="D74" s="12"/>
      <c r="E74" t="s">
        <v>47</v>
      </c>
      <c r="F74">
        <f t="shared" si="0"/>
        <v>0.02356</v>
      </c>
      <c r="G74">
        <f t="shared" si="1"/>
        <v>0.02426</v>
      </c>
      <c r="H74">
        <f t="shared" si="2"/>
        <v>2.290839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0.02362</v>
      </c>
      <c r="S74">
        <f t="shared" si="7"/>
        <v>0.02432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0.023655</v>
      </c>
      <c r="G75">
        <f t="shared" si="1"/>
        <v>0.023655</v>
      </c>
      <c r="H75">
        <f t="shared" si="2"/>
        <v>3.198009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0.02371</v>
      </c>
      <c r="S75">
        <f t="shared" si="7"/>
        <v>0.02371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0.02454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0.02382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0.02466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0.02393</v>
      </c>
    </row>
    <row r="80" spans="1:27">
      <c r="C80" s="4"/>
      <c r="D80" s="12"/>
      <c r="E80" t="s">
        <v>47</v>
      </c>
      <c r="F80">
        <f t="shared" si="10"/>
        <v>0.02374</v>
      </c>
      <c r="G80">
        <f t="shared" si="11"/>
        <v>0.02444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0.02386</v>
      </c>
      <c r="S80">
        <f t="shared" si="15"/>
        <v>0.02456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0.02382</v>
      </c>
      <c r="G81">
        <f t="shared" si="11"/>
        <v>0.02382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0.02393</v>
      </c>
      <c r="S81">
        <f t="shared" si="15"/>
        <v>0.02393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0.02442</v>
      </c>
      <c r="H86">
        <f t="shared" ref="H86:H88" si="20">M11+I11+E11</f>
        <v>3.052568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0.02371025</v>
      </c>
      <c r="M86">
        <f>M25+I25+E25</f>
        <v>12.535061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0.02454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0.023821</v>
      </c>
    </row>
    <row r="87" spans="2:25">
      <c r="B87" s="4"/>
      <c r="C87" s="13"/>
      <c r="D87" s="12"/>
      <c r="E87" t="s">
        <v>47</v>
      </c>
      <c r="F87">
        <f t="shared" si="18"/>
        <v>0.02361975</v>
      </c>
      <c r="G87">
        <f t="shared" si="19"/>
        <v>0.02432</v>
      </c>
      <c r="H87">
        <f t="shared" si="20"/>
        <v>3.408527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0.023739</v>
      </c>
      <c r="S87">
        <f t="shared" si="25"/>
        <v>0.02444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0.02371</v>
      </c>
      <c r="G88">
        <f t="shared" si="19"/>
        <v>0.02371025</v>
      </c>
      <c r="H88">
        <f t="shared" si="20"/>
        <v>4.796664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0.02382</v>
      </c>
      <c r="S88">
        <f t="shared" si="25"/>
        <v>0.023821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0.02478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0.024044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0.02502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0.024269</v>
      </c>
    </row>
    <row r="93" spans="2:25">
      <c r="B93" s="4"/>
      <c r="C93" s="13"/>
      <c r="D93" s="12"/>
      <c r="E93" t="s">
        <v>47</v>
      </c>
      <c r="F93">
        <f t="shared" si="28"/>
        <v>0.023976</v>
      </c>
      <c r="G93">
        <f t="shared" si="29"/>
        <v>0.02468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0.024211</v>
      </c>
      <c r="S93">
        <f t="shared" si="33"/>
        <v>0.02492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0.02404</v>
      </c>
      <c r="G94">
        <f t="shared" si="29"/>
        <v>0.024044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0.02426</v>
      </c>
      <c r="S94">
        <f t="shared" si="33"/>
        <v>0.024269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0.02448</v>
      </c>
      <c r="H99">
        <f t="shared" ref="H99:H101" si="38">Q11+M11+I11+E11</f>
        <v>4.058787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0.023765725</v>
      </c>
      <c r="M99">
        <f>Q25+M25+I25+E25</f>
        <v>16.67793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0.02466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0.0239328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0.023679275</v>
      </c>
      <c r="G100">
        <f t="shared" si="37"/>
        <v>0.02438</v>
      </c>
      <c r="H100">
        <f t="shared" si="38"/>
        <v>4.539395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0.0238572</v>
      </c>
      <c r="S100">
        <f t="shared" si="43"/>
        <v>0.02456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0.0237650125</v>
      </c>
      <c r="G101">
        <f t="shared" si="37"/>
        <v>0.023765725</v>
      </c>
      <c r="H101">
        <f t="shared" si="38"/>
        <v>6.422654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0.0239301</v>
      </c>
      <c r="S101">
        <f t="shared" si="43"/>
        <v>0.0239328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0.02502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0.0242704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0.02538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0.0246116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0.0242096</v>
      </c>
      <c r="G106">
        <f t="shared" si="47"/>
        <v>0.02492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0.0245584</v>
      </c>
      <c r="S106">
        <f t="shared" si="51"/>
        <v>0.02528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0.0242608</v>
      </c>
      <c r="G107">
        <f t="shared" si="47"/>
        <v>0.0242704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0.0245927</v>
      </c>
      <c r="S107">
        <f t="shared" si="51"/>
        <v>0.0246116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0.02436</v>
      </c>
      <c r="H112">
        <f t="shared" ref="H112:H114" si="56">AA11+W11</f>
        <v>2.019909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0.02155</v>
      </c>
      <c r="M112">
        <f>AA25+W25</f>
        <v>8.228306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0.02442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0.0216</v>
      </c>
    </row>
    <row r="113" spans="2:25">
      <c r="C113" s="4"/>
      <c r="D113" s="12"/>
      <c r="E113" t="s">
        <v>47</v>
      </c>
      <c r="F113">
        <f t="shared" si="54"/>
        <v>0.020745</v>
      </c>
      <c r="G113">
        <f t="shared" si="55"/>
        <v>0.02396</v>
      </c>
      <c r="H113">
        <f t="shared" si="56"/>
        <v>2.268804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0.02079</v>
      </c>
      <c r="S113">
        <f t="shared" si="61"/>
        <v>0.02402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0.02085</v>
      </c>
      <c r="G114">
        <f t="shared" si="55"/>
        <v>0.02185</v>
      </c>
      <c r="H114">
        <f t="shared" si="56"/>
        <v>3.185126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0.0209</v>
      </c>
      <c r="S114">
        <f t="shared" si="61"/>
        <v>0.0219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0.02454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0.0217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0.02466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0.0218</v>
      </c>
    </row>
    <row r="119" spans="2:25">
      <c r="C119" s="4"/>
      <c r="D119" s="12"/>
      <c r="E119" t="s">
        <v>47</v>
      </c>
      <c r="F119">
        <f t="shared" si="64"/>
        <v>0.02088</v>
      </c>
      <c r="G119">
        <f t="shared" si="65"/>
        <v>0.02414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0.02097</v>
      </c>
      <c r="S119">
        <f t="shared" si="69"/>
        <v>0.02426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0.021</v>
      </c>
      <c r="G120">
        <f t="shared" si="65"/>
        <v>0.022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0.0211</v>
      </c>
      <c r="S120">
        <f t="shared" si="69"/>
        <v>0.0221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0.02442</v>
      </c>
      <c r="H125">
        <f t="shared" ref="H125:H127" si="74">AE11+AA11+W11</f>
        <v>3.032527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0.0216</v>
      </c>
      <c r="M125">
        <f>AE25+AA25+W25</f>
        <v>12.316759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0.02454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0.0217</v>
      </c>
    </row>
    <row r="126" spans="2:25">
      <c r="B126" s="4"/>
      <c r="C126" s="13"/>
      <c r="D126" s="12"/>
      <c r="E126" t="s">
        <v>47</v>
      </c>
      <c r="F126">
        <f t="shared" si="72"/>
        <v>0.02079</v>
      </c>
      <c r="G126">
        <f t="shared" si="73"/>
        <v>0.02401975</v>
      </c>
      <c r="H126">
        <f t="shared" si="74"/>
        <v>3.38164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0.02088</v>
      </c>
      <c r="S126">
        <f t="shared" si="79"/>
        <v>0.024139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0.0209</v>
      </c>
      <c r="G127">
        <f t="shared" si="73"/>
        <v>0.02190025</v>
      </c>
      <c r="H127">
        <f t="shared" si="74"/>
        <v>4.778558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0.021</v>
      </c>
      <c r="S127">
        <f t="shared" si="79"/>
        <v>0.022001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0.02478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0.0219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0.02502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0.0221</v>
      </c>
    </row>
    <row r="132" spans="1:25">
      <c r="B132" s="4"/>
      <c r="C132" s="13"/>
      <c r="D132" s="12"/>
      <c r="E132" t="s">
        <v>47</v>
      </c>
      <c r="F132">
        <f t="shared" si="82"/>
        <v>0.02106</v>
      </c>
      <c r="G132">
        <f t="shared" si="83"/>
        <v>0.024376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0.02124</v>
      </c>
      <c r="S132">
        <f t="shared" si="87"/>
        <v>0.024611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0.0212</v>
      </c>
      <c r="G133">
        <f t="shared" si="83"/>
        <v>0.022204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0.0214</v>
      </c>
      <c r="S133">
        <f t="shared" si="87"/>
        <v>0.022409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0.02448</v>
      </c>
      <c r="H138">
        <f t="shared" ref="H138:H140" si="92">AI11+AE11+AA11+W11</f>
        <v>4.030775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0.02165</v>
      </c>
      <c r="M138">
        <f>AI25+AE25+AA25+W25</f>
        <v>16.454282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0.02466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0.0218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0.0208350125</v>
      </c>
      <c r="G139">
        <f t="shared" si="91"/>
        <v>0.024079275</v>
      </c>
      <c r="H139">
        <f t="shared" si="92"/>
        <v>4.506701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0.0209701</v>
      </c>
      <c r="S139">
        <f t="shared" si="97"/>
        <v>0.0242572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0.0209499875</v>
      </c>
      <c r="G140">
        <f t="shared" si="91"/>
        <v>0.021950725</v>
      </c>
      <c r="H140">
        <f t="shared" si="92"/>
        <v>6.402236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0.0210999</v>
      </c>
      <c r="S140">
        <f t="shared" si="97"/>
        <v>0.0221028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0.02502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0.0221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0.02538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0.0224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0.0212408</v>
      </c>
      <c r="G145">
        <f t="shared" si="101"/>
        <v>0.0246096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0.0215127</v>
      </c>
      <c r="S145">
        <f t="shared" si="105"/>
        <v>0.0249584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0.0213992</v>
      </c>
      <c r="G146">
        <f t="shared" si="101"/>
        <v>0.0224104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0.0216973</v>
      </c>
      <c r="S146">
        <f t="shared" si="105"/>
        <v>0.0227216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0.02436</v>
      </c>
      <c r="H151">
        <f t="shared" ref="H151:H153" si="110">I32++E32</f>
        <v>2.008195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0.017645</v>
      </c>
      <c r="M151">
        <f>I46+E46</f>
        <v>8.303848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0.02442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0.01769</v>
      </c>
    </row>
    <row r="152" spans="1:25">
      <c r="C152" s="4"/>
      <c r="D152" s="12"/>
      <c r="E152" t="s">
        <v>47</v>
      </c>
      <c r="F152">
        <f t="shared" si="108"/>
        <v>0.01203</v>
      </c>
      <c r="G152">
        <f t="shared" si="109"/>
        <v>0.022955</v>
      </c>
      <c r="H152">
        <f t="shared" si="110"/>
        <v>2.376952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0.01206</v>
      </c>
      <c r="S152">
        <f t="shared" si="115"/>
        <v>0.02301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0.01383</v>
      </c>
      <c r="G153">
        <f t="shared" si="109"/>
        <v>0.019245</v>
      </c>
      <c r="H153">
        <f t="shared" si="110"/>
        <v>3.404002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0.01386</v>
      </c>
      <c r="S153">
        <f t="shared" si="115"/>
        <v>0.01929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0.02454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0.01778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0.02466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0.01787</v>
      </c>
    </row>
    <row r="158" spans="1:25">
      <c r="C158" s="4"/>
      <c r="D158" s="12"/>
      <c r="E158" t="s">
        <v>47</v>
      </c>
      <c r="F158">
        <f t="shared" si="118"/>
        <v>0.01212</v>
      </c>
      <c r="G158">
        <f t="shared" si="119"/>
        <v>0.02312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0.01218</v>
      </c>
      <c r="S158">
        <f t="shared" si="123"/>
        <v>0.02323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0.01392</v>
      </c>
      <c r="G159">
        <f t="shared" si="119"/>
        <v>0.01938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0.01398</v>
      </c>
      <c r="S159">
        <f t="shared" si="123"/>
        <v>0.01947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0.02442</v>
      </c>
      <c r="H164">
        <f t="shared" ref="H164:H166" si="128">M32+I32+E32</f>
        <v>3.032732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0.0176895</v>
      </c>
      <c r="M164">
        <f>M46+I46+E46</f>
        <v>12.73478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0.02454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0.017778</v>
      </c>
    </row>
    <row r="165" spans="2:25">
      <c r="B165" s="4"/>
      <c r="C165" s="13"/>
      <c r="D165" s="12"/>
      <c r="E165" t="s">
        <v>47</v>
      </c>
      <c r="F165">
        <f t="shared" si="126"/>
        <v>0.01205975</v>
      </c>
      <c r="G165">
        <f t="shared" si="127"/>
        <v>0.02300975</v>
      </c>
      <c r="H165">
        <f t="shared" si="128"/>
        <v>3.663286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0.012119</v>
      </c>
      <c r="S165">
        <f t="shared" si="133"/>
        <v>0.023119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0.01386</v>
      </c>
      <c r="G166">
        <f t="shared" si="127"/>
        <v>0.01929</v>
      </c>
      <c r="H166">
        <f t="shared" si="128"/>
        <v>4.998877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0.01392</v>
      </c>
      <c r="S166">
        <f t="shared" si="133"/>
        <v>0.01938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0.02478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0.017952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0.02502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0.018122</v>
      </c>
    </row>
    <row r="171" spans="2:25">
      <c r="B171" s="4"/>
      <c r="C171" s="13"/>
      <c r="D171" s="12"/>
      <c r="E171" t="s">
        <v>47</v>
      </c>
      <c r="F171">
        <f t="shared" si="136"/>
        <v>0.012236</v>
      </c>
      <c r="G171">
        <f t="shared" si="137"/>
        <v>0.023336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0.012351</v>
      </c>
      <c r="S171">
        <f t="shared" si="141"/>
        <v>0.023551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0.01404</v>
      </c>
      <c r="G172">
        <f t="shared" si="137"/>
        <v>0.01956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0.01416</v>
      </c>
      <c r="S172">
        <f t="shared" si="141"/>
        <v>0.01974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0.02448</v>
      </c>
      <c r="H177">
        <f t="shared" ref="H177:H179" si="146">Q32+M32+I32+E32</f>
        <v>4.032293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0.0177335375</v>
      </c>
      <c r="M177">
        <f>Q46+M46+I46+E46</f>
        <v>17.221141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0.02466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0.0178643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0.012089275</v>
      </c>
      <c r="G178">
        <f t="shared" si="145"/>
        <v>0.0230642875</v>
      </c>
      <c r="H178">
        <f t="shared" si="146"/>
        <v>4.79903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0.0121772</v>
      </c>
      <c r="S178">
        <f t="shared" si="151"/>
        <v>0.0232273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0.01389</v>
      </c>
      <c r="G179">
        <f t="shared" si="145"/>
        <v>0.019335</v>
      </c>
      <c r="H179">
        <f t="shared" si="146"/>
        <v>6.563523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0.01398</v>
      </c>
      <c r="S179">
        <f t="shared" si="151"/>
        <v>0.01947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0.02502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0.0181184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0.02538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0.0183641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0.0123496</v>
      </c>
      <c r="G184">
        <f t="shared" si="155"/>
        <v>0.0235504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0.0125184</v>
      </c>
      <c r="S184">
        <f t="shared" si="159"/>
        <v>0.0238711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0.01416</v>
      </c>
      <c r="G185">
        <f t="shared" si="155"/>
        <v>0.01974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0.01434</v>
      </c>
      <c r="S185">
        <f t="shared" si="159"/>
        <v>0.02001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0.02436</v>
      </c>
      <c r="H190">
        <f t="shared" ref="H190:H192" si="164">AA32+W32</f>
        <v>2.164554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0.01233</v>
      </c>
      <c r="M190">
        <f>AA46+W46</f>
        <v>8.763746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0.02442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0.01236</v>
      </c>
    </row>
    <row r="191" spans="1:25">
      <c r="C191" s="4"/>
      <c r="D191" s="12"/>
      <c r="E191" t="s">
        <v>47</v>
      </c>
      <c r="F191">
        <f t="shared" si="162"/>
        <v>0.006315</v>
      </c>
      <c r="G191">
        <f t="shared" si="163"/>
        <v>0.020445</v>
      </c>
      <c r="H191">
        <f t="shared" si="164"/>
        <v>2.206121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0.00633</v>
      </c>
      <c r="S191">
        <f t="shared" si="169"/>
        <v>0.02049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0.00762</v>
      </c>
      <c r="G192">
        <f t="shared" si="163"/>
        <v>0.01554</v>
      </c>
      <c r="H192">
        <f t="shared" si="164"/>
        <v>3.186099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0.00764</v>
      </c>
      <c r="S192">
        <f t="shared" si="169"/>
        <v>0.01558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0.02454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0.01242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0.02466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0.01248</v>
      </c>
    </row>
    <row r="197" spans="2:25">
      <c r="C197" s="4"/>
      <c r="D197" s="12"/>
      <c r="E197" t="s">
        <v>47</v>
      </c>
      <c r="F197">
        <f t="shared" si="172"/>
        <v>0.00636</v>
      </c>
      <c r="G197">
        <f t="shared" si="173"/>
        <v>0.02058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0.00639</v>
      </c>
      <c r="S197">
        <f t="shared" si="177"/>
        <v>0.02067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0.00768</v>
      </c>
      <c r="G198">
        <f t="shared" si="173"/>
        <v>0.01566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0.00772</v>
      </c>
      <c r="S198">
        <f t="shared" si="177"/>
        <v>0.01574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0.02442</v>
      </c>
      <c r="H203">
        <f t="shared" ref="H203:H205" si="182">AE32+AA32+W32</f>
        <v>3.162823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0.01236</v>
      </c>
      <c r="M203">
        <f>AE46+AA46+W46</f>
        <v>13.212425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0.02454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0.01242</v>
      </c>
    </row>
    <row r="204" spans="2:25">
      <c r="B204" s="4"/>
      <c r="C204" s="13"/>
      <c r="D204" s="12"/>
      <c r="E204" t="s">
        <v>47</v>
      </c>
      <c r="F204">
        <f t="shared" si="180"/>
        <v>0.00633</v>
      </c>
      <c r="G204">
        <f t="shared" si="181"/>
        <v>0.02048975</v>
      </c>
      <c r="H204">
        <f t="shared" si="182"/>
        <v>3.514809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0.00636</v>
      </c>
      <c r="S204">
        <f t="shared" si="186"/>
        <v>0.020579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0.00764</v>
      </c>
      <c r="G205">
        <f t="shared" si="181"/>
        <v>0.01557975</v>
      </c>
      <c r="H205">
        <f t="shared" si="182"/>
        <v>4.710824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0.00768</v>
      </c>
      <c r="S205">
        <f t="shared" si="186"/>
        <v>0.015659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0.02478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0.01254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0.02502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0.01266</v>
      </c>
    </row>
    <row r="210" spans="1:25">
      <c r="B210" s="4"/>
      <c r="C210" s="13"/>
      <c r="D210" s="12"/>
      <c r="E210" t="s">
        <v>47</v>
      </c>
      <c r="F210">
        <f t="shared" si="189"/>
        <v>0.00642</v>
      </c>
      <c r="G210">
        <f t="shared" si="190"/>
        <v>0.020756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0.00648</v>
      </c>
      <c r="S210">
        <f t="shared" si="194"/>
        <v>0.020931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0.00776</v>
      </c>
      <c r="G211">
        <f t="shared" si="190"/>
        <v>0.015816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0.00784</v>
      </c>
      <c r="S211">
        <f t="shared" si="194"/>
        <v>0.015971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0.02448</v>
      </c>
      <c r="H216">
        <f t="shared" ref="H216:H218" si="199">AI32+AE32+AA32+W32</f>
        <v>4.114261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0.01239</v>
      </c>
      <c r="M216">
        <f>AI46+AE46+AA46+W46</f>
        <v>17.60264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0.02466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0.01248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0.006345</v>
      </c>
      <c r="G217">
        <f t="shared" si="198"/>
        <v>0.0205342875</v>
      </c>
      <c r="H217">
        <f t="shared" si="199"/>
        <v>4.675154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0.00639</v>
      </c>
      <c r="S217">
        <f t="shared" si="204"/>
        <v>0.0206673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0.0076599875</v>
      </c>
      <c r="G218">
        <f t="shared" si="198"/>
        <v>0.015619275</v>
      </c>
      <c r="H218">
        <f t="shared" si="199"/>
        <v>6.457942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0.0077199</v>
      </c>
      <c r="S218">
        <f t="shared" si="204"/>
        <v>0.0157372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0.02502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0.01266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0.02538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0.01284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0.00648</v>
      </c>
      <c r="G223">
        <f t="shared" si="208"/>
        <v>0.0209304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0.00657</v>
      </c>
      <c r="S223">
        <f t="shared" si="212"/>
        <v>0.0211911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0.0078392</v>
      </c>
      <c r="G224">
        <f t="shared" si="208"/>
        <v>0.0159696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0.0079573</v>
      </c>
      <c r="S224">
        <f t="shared" si="212"/>
        <v>0.0161984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0.02436</v>
      </c>
      <c r="H229">
        <f t="shared" ref="H229:H231" si="217">I52+E52</f>
        <v>2.035636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0.00602</v>
      </c>
      <c r="M229">
        <f>I66+E66</f>
        <v>8.665367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0.02442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0.00604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0.013725</v>
      </c>
      <c r="H230">
        <f t="shared" si="217"/>
        <v>2.200683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0.01375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0.009525</v>
      </c>
      <c r="H231">
        <f t="shared" si="217"/>
        <v>2.958766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0.00955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0.02454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0.00608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0.02466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0.00612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0.0138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0.01385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0.0096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0.00965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0.02442</v>
      </c>
      <c r="H242">
        <f t="shared" ref="H242:H244" si="235">M52+I52+E52</f>
        <v>3.052089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0.00603975</v>
      </c>
      <c r="M242">
        <f>M66+I66+E66</f>
        <v>13.07552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0.02454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0.006079</v>
      </c>
    </row>
    <row r="243" spans="1:25">
      <c r="B243" s="4"/>
      <c r="C243" s="13"/>
      <c r="D243" s="12"/>
      <c r="E243" t="s">
        <v>47</v>
      </c>
      <c r="F243">
        <f t="shared" si="233"/>
        <v>0.00271975</v>
      </c>
      <c r="G243">
        <f t="shared" si="234"/>
        <v>0.01374975</v>
      </c>
      <c r="H243">
        <f t="shared" si="235"/>
        <v>3.297355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0.002739</v>
      </c>
      <c r="S243">
        <f t="shared" si="240"/>
        <v>0.013799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0.00372</v>
      </c>
      <c r="G244">
        <f t="shared" si="234"/>
        <v>0.00955</v>
      </c>
      <c r="H244">
        <f t="shared" si="235"/>
        <v>4.424915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0.00374</v>
      </c>
      <c r="S244">
        <f t="shared" si="240"/>
        <v>0.0096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0.02478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0.006156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0.02502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0.006231</v>
      </c>
    </row>
    <row r="249" spans="1:25">
      <c r="B249" s="4"/>
      <c r="C249" s="13"/>
      <c r="D249" s="12"/>
      <c r="E249" t="s">
        <v>47</v>
      </c>
      <c r="F249">
        <f t="shared" si="243"/>
        <v>0.002776</v>
      </c>
      <c r="G249">
        <f t="shared" si="244"/>
        <v>0.013896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0.002811</v>
      </c>
      <c r="S249">
        <f t="shared" si="248"/>
        <v>0.013991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0.00378</v>
      </c>
      <c r="G250">
        <f t="shared" si="244"/>
        <v>0.0097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0.00382</v>
      </c>
      <c r="S250">
        <f t="shared" si="248"/>
        <v>0.0098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0.02448</v>
      </c>
      <c r="H255">
        <f t="shared" ref="H255:H257" si="253">Q52+M52+I52+E52</f>
        <v>4.06428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0.006059275</v>
      </c>
      <c r="M255">
        <f>Q66+M66+I66+E66</f>
        <v>17.582344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0.02466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0.0061172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0.002729275</v>
      </c>
      <c r="G256">
        <f t="shared" si="252"/>
        <v>0.0137743</v>
      </c>
      <c r="H256">
        <f t="shared" si="253"/>
        <v>4.402062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0.0027572</v>
      </c>
      <c r="S256">
        <f t="shared" si="258"/>
        <v>0.0138474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0.00373</v>
      </c>
      <c r="G257">
        <f t="shared" si="252"/>
        <v>0.009575</v>
      </c>
      <c r="H257">
        <f t="shared" si="253"/>
        <v>6.106754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0.00376</v>
      </c>
      <c r="S257">
        <f t="shared" si="258"/>
        <v>0.00965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0.02502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0.0062296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0.02538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0.0063384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0.0028096</v>
      </c>
      <c r="G262">
        <f t="shared" si="262"/>
        <v>0.0139912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0.0028584</v>
      </c>
      <c r="S262">
        <f t="shared" si="266"/>
        <v>0.0141338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0.00382</v>
      </c>
      <c r="G263">
        <f t="shared" si="262"/>
        <v>0.0098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0.00388</v>
      </c>
      <c r="S263">
        <f t="shared" si="266"/>
        <v>0.00995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99</v>
      </c>
      <c r="C9" s="3"/>
      <c r="D9" s="3"/>
      <c r="E9" s="3"/>
      <c r="F9" s="3" t="s">
        <v>100</v>
      </c>
      <c r="G9" s="3"/>
      <c r="H9" s="3"/>
      <c r="I9" s="3"/>
      <c r="J9" s="3" t="s">
        <v>101</v>
      </c>
      <c r="K9" s="3"/>
      <c r="L9" s="3"/>
      <c r="M9" s="3"/>
      <c r="N9" s="3" t="s">
        <v>102</v>
      </c>
      <c r="O9" s="3"/>
      <c r="P9" s="3"/>
      <c r="Q9" s="3"/>
      <c r="S9" s="4" t="s">
        <v>23</v>
      </c>
      <c r="T9" s="3" t="s">
        <v>99</v>
      </c>
      <c r="U9" s="3"/>
      <c r="V9" s="3"/>
      <c r="W9" s="3"/>
      <c r="X9" s="3" t="s">
        <v>100</v>
      </c>
      <c r="Y9" s="3"/>
      <c r="Z9" s="3"/>
      <c r="AA9" s="3"/>
      <c r="AB9" s="3" t="s">
        <v>101</v>
      </c>
      <c r="AC9" s="3"/>
      <c r="AD9" s="3"/>
      <c r="AE9" s="3"/>
      <c r="AF9" s="3" t="s">
        <v>102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0.0229</v>
      </c>
      <c r="E11">
        <v>0.926255</v>
      </c>
      <c r="F11" t="s">
        <v>31</v>
      </c>
      <c r="G11">
        <v>0.0026</v>
      </c>
      <c r="H11">
        <v>0.0242</v>
      </c>
      <c r="I11">
        <v>0.878219</v>
      </c>
      <c r="J11" t="s">
        <v>31</v>
      </c>
      <c r="K11">
        <v>0.0026</v>
      </c>
      <c r="L11">
        <v>0.0254</v>
      </c>
      <c r="M11">
        <v>1.144592</v>
      </c>
      <c r="N11" t="s">
        <v>31</v>
      </c>
      <c r="O11">
        <v>0.0026</v>
      </c>
      <c r="P11">
        <v>0.0266</v>
      </c>
      <c r="Q11">
        <v>1.135978</v>
      </c>
      <c r="S11" s="4"/>
      <c r="T11" t="s">
        <v>31</v>
      </c>
      <c r="U11">
        <v>0.0013</v>
      </c>
      <c r="V11">
        <v>0.0229</v>
      </c>
      <c r="W11">
        <v>0.932353</v>
      </c>
      <c r="X11" t="s">
        <v>31</v>
      </c>
      <c r="Y11">
        <v>0.0026</v>
      </c>
      <c r="Z11">
        <v>0.0242</v>
      </c>
      <c r="AA11">
        <v>0.927724</v>
      </c>
      <c r="AB11" t="s">
        <v>31</v>
      </c>
      <c r="AC11">
        <v>0.0026</v>
      </c>
      <c r="AD11">
        <v>0.0254</v>
      </c>
      <c r="AE11">
        <v>0.946418</v>
      </c>
      <c r="AF11" t="s">
        <v>31</v>
      </c>
      <c r="AG11">
        <v>0.0026</v>
      </c>
      <c r="AH11">
        <v>0.0266</v>
      </c>
      <c r="AI11">
        <v>0.938299</v>
      </c>
    </row>
    <row r="12" spans="1:35">
      <c r="A12" s="4"/>
      <c r="B12" t="s">
        <v>32</v>
      </c>
      <c r="C12">
        <v>0.0223</v>
      </c>
      <c r="D12">
        <v>0.0229</v>
      </c>
      <c r="E12">
        <v>1.238176</v>
      </c>
      <c r="F12" t="s">
        <v>32</v>
      </c>
      <c r="G12">
        <v>0.0234</v>
      </c>
      <c r="H12">
        <v>0.0241</v>
      </c>
      <c r="I12">
        <v>1.267009</v>
      </c>
      <c r="J12" t="s">
        <v>32</v>
      </c>
      <c r="K12">
        <v>0.0246</v>
      </c>
      <c r="L12">
        <v>0.0253</v>
      </c>
      <c r="M12">
        <v>1.235396</v>
      </c>
      <c r="N12" t="s">
        <v>32</v>
      </c>
      <c r="O12">
        <v>0.0257</v>
      </c>
      <c r="P12">
        <v>0.0265</v>
      </c>
      <c r="Q12">
        <v>0.999755</v>
      </c>
      <c r="S12" s="4"/>
      <c r="T12" t="s">
        <v>32</v>
      </c>
      <c r="U12">
        <v>0.0197</v>
      </c>
      <c r="V12">
        <v>0.0226</v>
      </c>
      <c r="W12">
        <v>1.018167</v>
      </c>
      <c r="X12" t="s">
        <v>32</v>
      </c>
      <c r="Y12">
        <v>0.0207</v>
      </c>
      <c r="Z12">
        <v>0.0237</v>
      </c>
      <c r="AA12">
        <v>1.009125</v>
      </c>
      <c r="AB12" t="s">
        <v>32</v>
      </c>
      <c r="AC12">
        <v>0.0216</v>
      </c>
      <c r="AD12">
        <v>0.0249</v>
      </c>
      <c r="AE12">
        <v>1.022932</v>
      </c>
      <c r="AF12" t="s">
        <v>32</v>
      </c>
      <c r="AG12">
        <v>0.0226</v>
      </c>
      <c r="AH12">
        <v>0.0261</v>
      </c>
      <c r="AI12">
        <v>1.016252</v>
      </c>
    </row>
    <row r="13" spans="1:35">
      <c r="A13" s="4"/>
      <c r="B13" t="s">
        <v>33</v>
      </c>
      <c r="C13">
        <v>0.0223</v>
      </c>
      <c r="D13">
        <v>0.0223</v>
      </c>
      <c r="E13">
        <v>1.623265</v>
      </c>
      <c r="F13" t="s">
        <v>33</v>
      </c>
      <c r="G13">
        <v>0.0234</v>
      </c>
      <c r="H13">
        <v>0.0235</v>
      </c>
      <c r="I13">
        <v>1.259895</v>
      </c>
      <c r="J13" t="s">
        <v>33</v>
      </c>
      <c r="K13">
        <v>0.0246</v>
      </c>
      <c r="L13">
        <v>0.0246</v>
      </c>
      <c r="M13">
        <v>1.652548</v>
      </c>
      <c r="N13" t="s">
        <v>33</v>
      </c>
      <c r="O13">
        <v>0.0257</v>
      </c>
      <c r="P13">
        <v>0.0257</v>
      </c>
      <c r="Q13">
        <v>1.263572</v>
      </c>
      <c r="S13" s="4"/>
      <c r="T13" t="s">
        <v>33</v>
      </c>
      <c r="U13">
        <v>0.0199</v>
      </c>
      <c r="V13">
        <v>0.0207</v>
      </c>
      <c r="W13">
        <v>1.62159</v>
      </c>
      <c r="X13" t="s">
        <v>33</v>
      </c>
      <c r="Y13">
        <v>0.0209</v>
      </c>
      <c r="Z13">
        <v>0.0217</v>
      </c>
      <c r="AA13">
        <v>1.357707</v>
      </c>
      <c r="AB13" t="s">
        <v>33</v>
      </c>
      <c r="AC13">
        <v>0.0218</v>
      </c>
      <c r="AD13">
        <v>0.0228</v>
      </c>
      <c r="AE13">
        <v>1.352343</v>
      </c>
      <c r="AF13" t="s">
        <v>33</v>
      </c>
      <c r="AG13">
        <v>0.0228</v>
      </c>
      <c r="AH13">
        <v>0.0238</v>
      </c>
      <c r="AI13">
        <v>1.358446</v>
      </c>
    </row>
    <row r="16" spans="1:35">
      <c r="A16" s="5" t="s">
        <v>35</v>
      </c>
      <c r="B16" s="3" t="s">
        <v>99</v>
      </c>
      <c r="C16" s="3"/>
      <c r="D16" s="3"/>
      <c r="E16" s="3"/>
      <c r="F16" s="3" t="s">
        <v>100</v>
      </c>
      <c r="G16" s="3"/>
      <c r="H16" s="3"/>
      <c r="I16" s="3"/>
      <c r="J16" s="3" t="s">
        <v>101</v>
      </c>
      <c r="K16" s="3"/>
      <c r="L16" s="3"/>
      <c r="M16" s="3"/>
      <c r="N16" s="3" t="s">
        <v>102</v>
      </c>
      <c r="O16" s="3"/>
      <c r="P16" s="3"/>
      <c r="Q16" s="3"/>
      <c r="S16" s="5" t="s">
        <v>35</v>
      </c>
      <c r="T16" s="3" t="s">
        <v>99</v>
      </c>
      <c r="U16" s="3"/>
      <c r="V16" s="3"/>
      <c r="W16" s="3"/>
      <c r="X16" s="3" t="s">
        <v>100</v>
      </c>
      <c r="Y16" s="3"/>
      <c r="Z16" s="3"/>
      <c r="AA16" s="3"/>
      <c r="AB16" s="3" t="s">
        <v>101</v>
      </c>
      <c r="AC16" s="3"/>
      <c r="AD16" s="3"/>
      <c r="AE16" s="3"/>
      <c r="AF16" s="3" t="s">
        <v>102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99</v>
      </c>
      <c r="C23" s="3"/>
      <c r="D23" s="3"/>
      <c r="E23" s="3"/>
      <c r="F23" s="3" t="s">
        <v>100</v>
      </c>
      <c r="G23" s="3"/>
      <c r="H23" s="3"/>
      <c r="I23" s="3"/>
      <c r="J23" s="3" t="s">
        <v>101</v>
      </c>
      <c r="K23" s="3"/>
      <c r="L23" s="3"/>
      <c r="M23" s="3"/>
      <c r="N23" s="3" t="s">
        <v>102</v>
      </c>
      <c r="O23" s="3"/>
      <c r="P23" s="3"/>
      <c r="Q23" s="3"/>
      <c r="S23" s="6" t="s">
        <v>36</v>
      </c>
      <c r="T23" s="3" t="s">
        <v>99</v>
      </c>
      <c r="U23" s="3"/>
      <c r="V23" s="3"/>
      <c r="W23" s="3"/>
      <c r="X23" s="3" t="s">
        <v>100</v>
      </c>
      <c r="Y23" s="3"/>
      <c r="Z23" s="3"/>
      <c r="AA23" s="3"/>
      <c r="AB23" s="3" t="s">
        <v>101</v>
      </c>
      <c r="AC23" s="3"/>
      <c r="AD23" s="3"/>
      <c r="AE23" s="3"/>
      <c r="AF23" s="3" t="s">
        <v>102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0.0223</v>
      </c>
      <c r="C25" s="7"/>
      <c r="D25" s="7"/>
      <c r="E25">
        <v>3.651207</v>
      </c>
      <c r="F25" s="7">
        <v>0.0234</v>
      </c>
      <c r="G25" s="7"/>
      <c r="H25" s="7"/>
      <c r="I25">
        <v>4.438918</v>
      </c>
      <c r="J25" s="7">
        <v>0.0246</v>
      </c>
      <c r="K25" s="7"/>
      <c r="L25" s="7"/>
      <c r="M25">
        <v>4.412404</v>
      </c>
      <c r="N25" s="7">
        <v>0.0258</v>
      </c>
      <c r="O25" s="7"/>
      <c r="P25" s="7"/>
      <c r="Q25">
        <v>3.648385</v>
      </c>
      <c r="S25" s="6"/>
      <c r="T25" s="7">
        <v>0.0204</v>
      </c>
      <c r="U25" s="7"/>
      <c r="V25" s="7"/>
      <c r="W25">
        <v>3.692674</v>
      </c>
      <c r="X25" s="7">
        <v>0.0214</v>
      </c>
      <c r="Y25" s="7"/>
      <c r="Z25" s="7"/>
      <c r="AA25">
        <v>4.443009</v>
      </c>
      <c r="AB25" s="7">
        <v>0.0225</v>
      </c>
      <c r="AC25" s="7"/>
      <c r="AD25" s="7"/>
      <c r="AE25">
        <v>3.75816</v>
      </c>
      <c r="AF25" s="7">
        <v>0.0235</v>
      </c>
      <c r="AG25" s="7"/>
      <c r="AH25" s="7"/>
      <c r="AI25">
        <v>3.831915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99</v>
      </c>
      <c r="C30" s="3"/>
      <c r="D30" s="3"/>
      <c r="E30" s="3"/>
      <c r="F30" s="3" t="s">
        <v>100</v>
      </c>
      <c r="G30" s="3"/>
      <c r="H30" s="3"/>
      <c r="I30" s="3"/>
      <c r="J30" s="3" t="s">
        <v>101</v>
      </c>
      <c r="K30" s="3"/>
      <c r="L30" s="3"/>
      <c r="M30" s="3"/>
      <c r="N30" s="3" t="s">
        <v>102</v>
      </c>
      <c r="O30" s="3"/>
      <c r="P30" s="3"/>
      <c r="Q30" s="3"/>
      <c r="S30" s="4" t="s">
        <v>23</v>
      </c>
      <c r="T30" s="3" t="s">
        <v>99</v>
      </c>
      <c r="U30" s="3"/>
      <c r="V30" s="3"/>
      <c r="W30" s="3"/>
      <c r="X30" s="3" t="s">
        <v>100</v>
      </c>
      <c r="Y30" s="3"/>
      <c r="Z30" s="3"/>
      <c r="AA30" s="3"/>
      <c r="AB30" s="3" t="s">
        <v>101</v>
      </c>
      <c r="AC30" s="3"/>
      <c r="AD30" s="3"/>
      <c r="AE30" s="3"/>
      <c r="AF30" s="3" t="s">
        <v>102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0.0229</v>
      </c>
      <c r="E32">
        <v>0.948214</v>
      </c>
      <c r="F32" t="s">
        <v>31</v>
      </c>
      <c r="G32">
        <v>0.0026</v>
      </c>
      <c r="H32">
        <v>0.0242</v>
      </c>
      <c r="I32">
        <v>0.939491</v>
      </c>
      <c r="J32" t="s">
        <v>31</v>
      </c>
      <c r="K32">
        <v>0.0026</v>
      </c>
      <c r="L32">
        <v>0.0254</v>
      </c>
      <c r="M32">
        <v>1.141319</v>
      </c>
      <c r="N32" t="s">
        <v>31</v>
      </c>
      <c r="O32">
        <v>0.0026</v>
      </c>
      <c r="P32">
        <v>0.0266</v>
      </c>
      <c r="Q32">
        <v>0.930875</v>
      </c>
      <c r="S32" s="4"/>
      <c r="T32" t="s">
        <v>31</v>
      </c>
      <c r="U32">
        <v>0.0013</v>
      </c>
      <c r="V32">
        <v>0.0229</v>
      </c>
      <c r="W32">
        <v>0.924071</v>
      </c>
      <c r="X32" t="s">
        <v>31</v>
      </c>
      <c r="Y32">
        <v>0.0026</v>
      </c>
      <c r="Z32">
        <v>0.0242</v>
      </c>
      <c r="AA32">
        <v>0.929866</v>
      </c>
      <c r="AB32" t="s">
        <v>31</v>
      </c>
      <c r="AC32">
        <v>0.0026</v>
      </c>
      <c r="AD32">
        <v>0.0254</v>
      </c>
      <c r="AE32">
        <v>0.942065</v>
      </c>
      <c r="AF32" t="s">
        <v>31</v>
      </c>
      <c r="AG32">
        <v>0.0026</v>
      </c>
      <c r="AH32">
        <v>0.0266</v>
      </c>
      <c r="AI32">
        <v>1.136701</v>
      </c>
    </row>
    <row r="33" spans="1:35">
      <c r="A33" s="4"/>
      <c r="B33" t="s">
        <v>32</v>
      </c>
      <c r="C33">
        <v>0.0118</v>
      </c>
      <c r="D33">
        <v>0.0216</v>
      </c>
      <c r="E33">
        <v>1.241291</v>
      </c>
      <c r="F33" t="s">
        <v>32</v>
      </c>
      <c r="G33">
        <v>0.0123</v>
      </c>
      <c r="H33">
        <v>0.0227</v>
      </c>
      <c r="I33">
        <v>1.241265</v>
      </c>
      <c r="J33" t="s">
        <v>32</v>
      </c>
      <c r="K33">
        <v>0.0128</v>
      </c>
      <c r="L33">
        <v>0.0238</v>
      </c>
      <c r="M33">
        <v>1.262444</v>
      </c>
      <c r="N33" t="s">
        <v>32</v>
      </c>
      <c r="O33">
        <v>0.0133</v>
      </c>
      <c r="P33">
        <v>0.0249</v>
      </c>
      <c r="Q33">
        <v>1.031431</v>
      </c>
      <c r="S33" s="4"/>
      <c r="T33" t="s">
        <v>32</v>
      </c>
      <c r="U33">
        <v>0.0062</v>
      </c>
      <c r="V33">
        <v>0.0193</v>
      </c>
      <c r="W33">
        <v>1.028524</v>
      </c>
      <c r="X33" t="s">
        <v>32</v>
      </c>
      <c r="Y33">
        <v>0.0066</v>
      </c>
      <c r="Z33">
        <v>0.0202</v>
      </c>
      <c r="AA33">
        <v>1.247198</v>
      </c>
      <c r="AB33" t="s">
        <v>32</v>
      </c>
      <c r="AC33">
        <v>0.0069</v>
      </c>
      <c r="AD33">
        <v>0.021</v>
      </c>
      <c r="AE33">
        <v>1.010243</v>
      </c>
      <c r="AF33" t="s">
        <v>32</v>
      </c>
      <c r="AG33">
        <v>0.0072</v>
      </c>
      <c r="AH33">
        <v>0.022</v>
      </c>
      <c r="AI33">
        <v>0.998364</v>
      </c>
    </row>
    <row r="34" spans="1:35">
      <c r="A34" s="4"/>
      <c r="B34" t="s">
        <v>33</v>
      </c>
      <c r="C34">
        <v>0.0136</v>
      </c>
      <c r="D34">
        <v>0.0182</v>
      </c>
      <c r="E34">
        <v>1.309729</v>
      </c>
      <c r="F34" t="s">
        <v>33</v>
      </c>
      <c r="G34">
        <v>0.0143</v>
      </c>
      <c r="H34">
        <v>0.0191</v>
      </c>
      <c r="I34">
        <v>1.36769</v>
      </c>
      <c r="J34" t="s">
        <v>33</v>
      </c>
      <c r="K34" s="16">
        <v>0.0149</v>
      </c>
      <c r="L34" s="18">
        <v>0.02</v>
      </c>
      <c r="M34">
        <v>1.624527</v>
      </c>
      <c r="N34" t="s">
        <v>33</v>
      </c>
      <c r="O34">
        <v>0.0155</v>
      </c>
      <c r="P34">
        <v>0.0209</v>
      </c>
      <c r="Q34">
        <v>1.34647</v>
      </c>
      <c r="S34" s="4"/>
      <c r="T34" t="s">
        <v>33</v>
      </c>
      <c r="U34">
        <v>0.0076</v>
      </c>
      <c r="V34">
        <v>0.0147</v>
      </c>
      <c r="W34">
        <v>1.572308</v>
      </c>
      <c r="X34" t="s">
        <v>33</v>
      </c>
      <c r="Y34">
        <v>0.0079</v>
      </c>
      <c r="Z34">
        <v>0.0155</v>
      </c>
      <c r="AA34">
        <v>1.320635</v>
      </c>
      <c r="AB34" t="s">
        <v>33</v>
      </c>
      <c r="AC34">
        <v>0.0083</v>
      </c>
      <c r="AD34">
        <v>0.0162</v>
      </c>
      <c r="AE34">
        <v>1.579295</v>
      </c>
      <c r="AF34" t="s">
        <v>33</v>
      </c>
      <c r="AG34">
        <v>0.0087</v>
      </c>
      <c r="AH34" s="1">
        <v>0.017</v>
      </c>
      <c r="AI34">
        <v>1.314119</v>
      </c>
    </row>
    <row r="37" spans="1:35">
      <c r="A37" s="5" t="s">
        <v>35</v>
      </c>
      <c r="B37" s="3" t="s">
        <v>99</v>
      </c>
      <c r="C37" s="3"/>
      <c r="D37" s="3"/>
      <c r="E37" s="3"/>
      <c r="F37" s="3" t="s">
        <v>100</v>
      </c>
      <c r="G37" s="3"/>
      <c r="H37" s="3"/>
      <c r="I37" s="3"/>
      <c r="J37" s="3" t="s">
        <v>101</v>
      </c>
      <c r="K37" s="3"/>
      <c r="L37" s="3"/>
      <c r="M37" s="3"/>
      <c r="N37" s="3" t="s">
        <v>102</v>
      </c>
      <c r="O37" s="3"/>
      <c r="P37" s="3"/>
      <c r="Q37" s="3"/>
      <c r="S37" s="5" t="s">
        <v>35</v>
      </c>
      <c r="T37" s="3" t="s">
        <v>99</v>
      </c>
      <c r="U37" s="3"/>
      <c r="V37" s="3"/>
      <c r="W37" s="3"/>
      <c r="X37" s="3" t="s">
        <v>100</v>
      </c>
      <c r="Y37" s="3"/>
      <c r="Z37" s="3"/>
      <c r="AA37" s="3"/>
      <c r="AB37" s="3" t="s">
        <v>101</v>
      </c>
      <c r="AC37" s="3"/>
      <c r="AD37" s="3"/>
      <c r="AE37" s="3"/>
      <c r="AF37" s="3" t="s">
        <v>102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2" spans="1:35">
      <c r="L42" s="18"/>
    </row>
    <row r="44" spans="1:35">
      <c r="A44" s="6" t="s">
        <v>36</v>
      </c>
      <c r="B44" s="3" t="s">
        <v>99</v>
      </c>
      <c r="C44" s="3"/>
      <c r="D44" s="3"/>
      <c r="E44" s="3"/>
      <c r="F44" s="3" t="s">
        <v>100</v>
      </c>
      <c r="G44" s="3"/>
      <c r="H44" s="3"/>
      <c r="I44" s="3"/>
      <c r="J44" s="3" t="s">
        <v>101</v>
      </c>
      <c r="K44" s="3"/>
      <c r="L44" s="3"/>
      <c r="M44" s="3"/>
      <c r="N44" s="3" t="s">
        <v>102</v>
      </c>
      <c r="O44" s="3"/>
      <c r="P44" s="3"/>
      <c r="Q44" s="3"/>
      <c r="S44" s="6" t="s">
        <v>36</v>
      </c>
      <c r="T44" s="3" t="s">
        <v>99</v>
      </c>
      <c r="U44" s="3"/>
      <c r="V44" s="3"/>
      <c r="W44" s="3"/>
      <c r="X44" s="3" t="s">
        <v>100</v>
      </c>
      <c r="Y44" s="3"/>
      <c r="Z44" s="3"/>
      <c r="AA44" s="3"/>
      <c r="AB44" s="3" t="s">
        <v>101</v>
      </c>
      <c r="AC44" s="3"/>
      <c r="AD44" s="3"/>
      <c r="AE44" s="3"/>
      <c r="AF44" s="3" t="s">
        <v>102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0.0169</v>
      </c>
      <c r="C46" s="7"/>
      <c r="D46" s="7"/>
      <c r="E46">
        <v>3.838051</v>
      </c>
      <c r="F46" s="7">
        <v>0.0176</v>
      </c>
      <c r="G46" s="7"/>
      <c r="H46" s="7"/>
      <c r="I46">
        <v>3.78576</v>
      </c>
      <c r="J46" s="7">
        <v>0.0184</v>
      </c>
      <c r="K46" s="7"/>
      <c r="L46" s="7"/>
      <c r="M46">
        <v>4.459335</v>
      </c>
      <c r="N46" s="7">
        <v>0.0193</v>
      </c>
      <c r="O46" s="7"/>
      <c r="P46" s="7"/>
      <c r="Q46">
        <v>3.802877</v>
      </c>
      <c r="S46" s="6"/>
      <c r="T46" s="7">
        <v>0.0119</v>
      </c>
      <c r="U46" s="7">
        <v>3.785373</v>
      </c>
      <c r="V46" s="7"/>
      <c r="W46">
        <v>3.345205</v>
      </c>
      <c r="X46" s="7">
        <v>0.0125</v>
      </c>
      <c r="Y46" s="7"/>
      <c r="Z46" s="7"/>
      <c r="AA46">
        <v>3.809297</v>
      </c>
      <c r="AB46" s="7">
        <v>0.0131</v>
      </c>
      <c r="AC46" s="7"/>
      <c r="AD46" s="7"/>
      <c r="AE46">
        <v>3.790162</v>
      </c>
      <c r="AF46" s="7">
        <v>0.0137</v>
      </c>
      <c r="AG46" s="7"/>
      <c r="AH46" s="7"/>
      <c r="AI46">
        <v>3.778595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99</v>
      </c>
      <c r="C50" s="3"/>
      <c r="D50" s="3"/>
      <c r="E50" s="3"/>
      <c r="F50" s="3" t="s">
        <v>100</v>
      </c>
      <c r="G50" s="3"/>
      <c r="H50" s="3"/>
      <c r="I50" s="3"/>
      <c r="J50" s="3" t="s">
        <v>101</v>
      </c>
      <c r="K50" s="3"/>
      <c r="L50" s="3"/>
      <c r="M50" s="3"/>
      <c r="N50" s="3" t="s">
        <v>102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0.0229</v>
      </c>
      <c r="E52">
        <v>0.942647</v>
      </c>
      <c r="F52" t="s">
        <v>31</v>
      </c>
      <c r="G52">
        <v>0.0026</v>
      </c>
      <c r="H52">
        <v>0.0242</v>
      </c>
      <c r="I52">
        <v>0.931028</v>
      </c>
      <c r="J52" t="s">
        <v>31</v>
      </c>
      <c r="K52">
        <v>0.0026</v>
      </c>
      <c r="L52">
        <v>0.0254</v>
      </c>
      <c r="M52">
        <v>0.939777</v>
      </c>
      <c r="N52" t="s">
        <v>31</v>
      </c>
      <c r="O52">
        <v>0.0026</v>
      </c>
      <c r="P52">
        <v>0.0266</v>
      </c>
      <c r="Q52">
        <v>0.93953</v>
      </c>
    </row>
    <row r="53" spans="1:17">
      <c r="A53" s="4"/>
      <c r="B53" t="s">
        <v>32</v>
      </c>
      <c r="C53">
        <v>0.0027</v>
      </c>
      <c r="D53">
        <v>0.0129</v>
      </c>
      <c r="E53">
        <v>0.98289</v>
      </c>
      <c r="F53" t="s">
        <v>32</v>
      </c>
      <c r="G53">
        <v>0.0029</v>
      </c>
      <c r="H53">
        <v>0.0135</v>
      </c>
      <c r="I53">
        <v>1.012021</v>
      </c>
      <c r="J53" t="s">
        <v>32</v>
      </c>
      <c r="K53">
        <v>0.0031</v>
      </c>
      <c r="L53">
        <v>0.0138</v>
      </c>
      <c r="M53">
        <v>1.230442</v>
      </c>
      <c r="N53" t="s">
        <v>32</v>
      </c>
      <c r="O53">
        <v>0.0032</v>
      </c>
      <c r="P53">
        <v>0.0145</v>
      </c>
      <c r="Q53">
        <v>1.235854</v>
      </c>
    </row>
    <row r="54" spans="1:17">
      <c r="A54" s="4"/>
      <c r="B54" t="s">
        <v>33</v>
      </c>
      <c r="C54">
        <v>0.0036</v>
      </c>
      <c r="D54">
        <v>0.009</v>
      </c>
      <c r="E54">
        <v>1.244399</v>
      </c>
      <c r="F54" t="s">
        <v>33</v>
      </c>
      <c r="G54">
        <v>0.0038</v>
      </c>
      <c r="H54">
        <v>0.0096</v>
      </c>
      <c r="I54">
        <v>1.269611</v>
      </c>
      <c r="J54" t="s">
        <v>33</v>
      </c>
      <c r="K54">
        <v>0.004</v>
      </c>
      <c r="L54">
        <v>0.0101</v>
      </c>
      <c r="M54">
        <v>1.549201</v>
      </c>
      <c r="N54" t="s">
        <v>33</v>
      </c>
      <c r="O54">
        <v>0.0043</v>
      </c>
      <c r="P54">
        <v>0.0106</v>
      </c>
      <c r="Q54">
        <v>1.568292</v>
      </c>
    </row>
    <row r="57" spans="1:17">
      <c r="A57" s="5" t="s">
        <v>35</v>
      </c>
      <c r="B57" s="3" t="s">
        <v>99</v>
      </c>
      <c r="C57" s="3"/>
      <c r="D57" s="3"/>
      <c r="E57" s="3"/>
      <c r="F57" s="3" t="s">
        <v>100</v>
      </c>
      <c r="G57" s="3"/>
      <c r="H57" s="3"/>
      <c r="I57" s="3"/>
      <c r="J57" s="3" t="s">
        <v>101</v>
      </c>
      <c r="K57" s="3"/>
      <c r="L57" s="3"/>
      <c r="M57" s="3"/>
      <c r="N57" s="3" t="s">
        <v>102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99</v>
      </c>
      <c r="C64" s="3"/>
      <c r="D64" s="3"/>
      <c r="E64" s="3"/>
      <c r="F64" s="3" t="s">
        <v>100</v>
      </c>
      <c r="G64" s="3"/>
      <c r="H64" s="3"/>
      <c r="I64" s="3"/>
      <c r="J64" s="3" t="s">
        <v>101</v>
      </c>
      <c r="K64" s="3"/>
      <c r="L64" s="3"/>
      <c r="M64" s="3"/>
      <c r="N64" s="3" t="s">
        <v>102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0.0058</v>
      </c>
      <c r="C66" s="7"/>
      <c r="D66" s="7"/>
      <c r="E66">
        <v>3.785994</v>
      </c>
      <c r="F66" s="7"/>
      <c r="G66" s="7">
        <v>0.0062</v>
      </c>
      <c r="H66" s="7"/>
      <c r="I66">
        <v>3.821949</v>
      </c>
      <c r="J66" s="7">
        <v>0.0066</v>
      </c>
      <c r="K66" s="7"/>
      <c r="L66" s="7"/>
      <c r="M66">
        <v>3.834634</v>
      </c>
      <c r="N66" s="7">
        <v>0.007</v>
      </c>
      <c r="O66" s="7"/>
      <c r="P66" s="7"/>
      <c r="Q66">
        <v>3.88061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0.022965</v>
      </c>
      <c r="H73">
        <f t="shared" ref="H73:H75" si="2">E11+I11</f>
        <v>1.804474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0.022355</v>
      </c>
      <c r="M73">
        <f>I25+E25</f>
        <v>8.090125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0.02303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0.02241</v>
      </c>
    </row>
    <row r="74" spans="1:27">
      <c r="C74" s="4"/>
      <c r="D74" s="12"/>
      <c r="E74" t="s">
        <v>47</v>
      </c>
      <c r="F74">
        <f t="shared" si="0"/>
        <v>0.022355</v>
      </c>
      <c r="G74">
        <f t="shared" si="1"/>
        <v>0.02296</v>
      </c>
      <c r="H74">
        <f t="shared" si="2"/>
        <v>2.505185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0.02241</v>
      </c>
      <c r="S74">
        <f t="shared" si="7"/>
        <v>0.02302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0.022355</v>
      </c>
      <c r="G75">
        <f t="shared" si="1"/>
        <v>0.02236</v>
      </c>
      <c r="H75">
        <f t="shared" si="2"/>
        <v>2.88316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0.02241</v>
      </c>
      <c r="S75">
        <f t="shared" si="7"/>
        <v>0.02242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0.02316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0.02252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0.02329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0.02263</v>
      </c>
    </row>
    <row r="80" spans="1:27">
      <c r="C80" s="4"/>
      <c r="D80" s="12"/>
      <c r="E80" t="s">
        <v>47</v>
      </c>
      <c r="F80">
        <f t="shared" si="10"/>
        <v>0.02252</v>
      </c>
      <c r="G80">
        <f t="shared" si="11"/>
        <v>0.02314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0.02263</v>
      </c>
      <c r="S80">
        <f t="shared" si="15"/>
        <v>0.02326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0.02252</v>
      </c>
      <c r="G81">
        <f t="shared" si="11"/>
        <v>0.02254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0.02263</v>
      </c>
      <c r="S81">
        <f t="shared" si="15"/>
        <v>0.02266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0.02302975</v>
      </c>
      <c r="H86">
        <f t="shared" ref="H86:H88" si="20">M11+I11+E11</f>
        <v>2.949066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0.02241025</v>
      </c>
      <c r="M86">
        <f>M25+I25+E25</f>
        <v>12.502529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0.023159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0.022521</v>
      </c>
    </row>
    <row r="87" spans="2:25">
      <c r="B87" s="4"/>
      <c r="C87" s="13"/>
      <c r="D87" s="12"/>
      <c r="E87" t="s">
        <v>47</v>
      </c>
      <c r="F87">
        <f t="shared" si="18"/>
        <v>0.02241025</v>
      </c>
      <c r="G87">
        <f t="shared" si="19"/>
        <v>0.02302</v>
      </c>
      <c r="H87">
        <f t="shared" si="20"/>
        <v>3.740581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0.022521</v>
      </c>
      <c r="S87">
        <f t="shared" si="25"/>
        <v>0.02314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0.02241025</v>
      </c>
      <c r="G88">
        <f t="shared" si="19"/>
        <v>0.02241975</v>
      </c>
      <c r="H88">
        <f t="shared" si="20"/>
        <v>4.535708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0.022521</v>
      </c>
      <c r="S88">
        <f t="shared" si="25"/>
        <v>0.022539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0.023416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0.022744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0.023671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0.022969</v>
      </c>
    </row>
    <row r="93" spans="2:25">
      <c r="B93" s="4"/>
      <c r="C93" s="13"/>
      <c r="D93" s="12"/>
      <c r="E93" t="s">
        <v>47</v>
      </c>
      <c r="F93">
        <f t="shared" si="28"/>
        <v>0.022744</v>
      </c>
      <c r="G93">
        <f t="shared" si="29"/>
        <v>0.02338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0.022969</v>
      </c>
      <c r="S93">
        <f t="shared" si="33"/>
        <v>0.02362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0.022744</v>
      </c>
      <c r="G94">
        <f t="shared" si="29"/>
        <v>0.022776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0.022969</v>
      </c>
      <c r="S94">
        <f t="shared" si="33"/>
        <v>0.023011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0.0230942625</v>
      </c>
      <c r="H99">
        <f t="shared" ref="H99:H101" si="38">Q11+M11+I11+E11</f>
        <v>4.085044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0.0224657375</v>
      </c>
      <c r="M99">
        <f>Q25+M25+I25+E25</f>
        <v>16.150914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0.0232871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0.0226329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0.022465725</v>
      </c>
      <c r="G100">
        <f t="shared" si="37"/>
        <v>0.02308</v>
      </c>
      <c r="H100">
        <f t="shared" si="38"/>
        <v>4.740336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0.0226328</v>
      </c>
      <c r="S100">
        <f t="shared" si="43"/>
        <v>0.02326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0.022465725</v>
      </c>
      <c r="G101">
        <f t="shared" si="37"/>
        <v>0.0224792625</v>
      </c>
      <c r="H101">
        <f t="shared" si="38"/>
        <v>5.79928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0.0226328</v>
      </c>
      <c r="S101">
        <f t="shared" si="43"/>
        <v>0.0226571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0.0236688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0.0229712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0.0240457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0.0233143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0.0229704</v>
      </c>
      <c r="G106">
        <f t="shared" si="47"/>
        <v>0.02362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0.0233116</v>
      </c>
      <c r="S106">
        <f t="shared" si="51"/>
        <v>0.02398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0.0229704</v>
      </c>
      <c r="G107">
        <f t="shared" si="47"/>
        <v>0.0230088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0.0233116</v>
      </c>
      <c r="S107">
        <f t="shared" si="51"/>
        <v>0.0233557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0.022965</v>
      </c>
      <c r="H112">
        <f t="shared" ref="H112:H114" si="56">AA11+W11</f>
        <v>1.860077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0.02045</v>
      </c>
      <c r="M112">
        <f>AA25+W25</f>
        <v>8.135683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0.02303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0.0205</v>
      </c>
    </row>
    <row r="113" spans="2:25">
      <c r="C113" s="4"/>
      <c r="D113" s="12"/>
      <c r="E113" t="s">
        <v>47</v>
      </c>
      <c r="F113">
        <f t="shared" si="54"/>
        <v>0.01975</v>
      </c>
      <c r="G113">
        <f t="shared" si="55"/>
        <v>0.022655</v>
      </c>
      <c r="H113">
        <f t="shared" si="56"/>
        <v>2.027292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0.0198</v>
      </c>
      <c r="S113">
        <f t="shared" si="61"/>
        <v>0.02271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0.01995</v>
      </c>
      <c r="G114">
        <f t="shared" si="55"/>
        <v>0.02075</v>
      </c>
      <c r="H114">
        <f t="shared" si="56"/>
        <v>2.979297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</v>
      </c>
      <c r="S114">
        <f t="shared" si="61"/>
        <v>0.0208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0.02316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0.0206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0.02329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0.0207</v>
      </c>
    </row>
    <row r="119" spans="2:25">
      <c r="C119" s="4"/>
      <c r="D119" s="12"/>
      <c r="E119" t="s">
        <v>47</v>
      </c>
      <c r="F119">
        <f t="shared" si="64"/>
        <v>0.0199</v>
      </c>
      <c r="G119">
        <f t="shared" si="65"/>
        <v>0.02282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</v>
      </c>
      <c r="S119">
        <f t="shared" si="69"/>
        <v>0.02293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0.0201</v>
      </c>
      <c r="G120">
        <f t="shared" si="65"/>
        <v>0.0209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0.0202</v>
      </c>
      <c r="S120">
        <f t="shared" si="69"/>
        <v>0.021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0.02302975</v>
      </c>
      <c r="H125">
        <f t="shared" ref="H125:H127" si="74">AE11+AA11+W11</f>
        <v>2.806495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0.02050025</v>
      </c>
      <c r="M125">
        <f>AE25+AA25+W25</f>
        <v>11.893843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0.023159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0.020601</v>
      </c>
    </row>
    <row r="126" spans="2:25">
      <c r="B126" s="4"/>
      <c r="C126" s="13"/>
      <c r="D126" s="12"/>
      <c r="E126" t="s">
        <v>47</v>
      </c>
      <c r="F126">
        <f t="shared" si="72"/>
        <v>0.01979975</v>
      </c>
      <c r="G126">
        <f t="shared" si="73"/>
        <v>0.02271025</v>
      </c>
      <c r="H126">
        <f t="shared" si="74"/>
        <v>3.050224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0.019899</v>
      </c>
      <c r="S126">
        <f t="shared" si="79"/>
        <v>0.022821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0.01999975</v>
      </c>
      <c r="G127">
        <f t="shared" si="73"/>
        <v>0.02080025</v>
      </c>
      <c r="H127">
        <f t="shared" si="74"/>
        <v>4.33164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0.020099</v>
      </c>
      <c r="S127">
        <f t="shared" si="79"/>
        <v>0.020901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0.023416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0.020804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0.023671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0.021009</v>
      </c>
    </row>
    <row r="132" spans="1:25">
      <c r="B132" s="4"/>
      <c r="C132" s="13"/>
      <c r="D132" s="12"/>
      <c r="E132" t="s">
        <v>47</v>
      </c>
      <c r="F132">
        <f t="shared" si="82"/>
        <v>0.020096</v>
      </c>
      <c r="G132">
        <f t="shared" si="83"/>
        <v>0.023044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0.020291</v>
      </c>
      <c r="S132">
        <f t="shared" si="87"/>
        <v>0.023269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0.020296</v>
      </c>
      <c r="G133">
        <f t="shared" si="83"/>
        <v>0.021104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0.020491</v>
      </c>
      <c r="S133">
        <f t="shared" si="87"/>
        <v>0.021309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0.0230942625</v>
      </c>
      <c r="H138">
        <f t="shared" ref="H138:H140" si="92">AI11+AE11+AA11+W11</f>
        <v>3.744794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0.020550725</v>
      </c>
      <c r="M138">
        <f>AI25+AE25+AA25+W25</f>
        <v>15.725758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0.0232871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0.0207028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0.019849275</v>
      </c>
      <c r="G139">
        <f t="shared" si="91"/>
        <v>0.0227657375</v>
      </c>
      <c r="H139">
        <f t="shared" si="92"/>
        <v>4.066476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0.0199972</v>
      </c>
      <c r="S139">
        <f t="shared" si="97"/>
        <v>0.0229329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0.020049275</v>
      </c>
      <c r="G140">
        <f t="shared" si="91"/>
        <v>0.020850725</v>
      </c>
      <c r="H140">
        <f t="shared" si="92"/>
        <v>5.690086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0.0201972</v>
      </c>
      <c r="S140">
        <f t="shared" si="97"/>
        <v>0.0210028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0.0236688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0.0210104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0.0240457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0.0213216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0.0202896</v>
      </c>
      <c r="G145">
        <f t="shared" si="101"/>
        <v>0.0232712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0.0205784</v>
      </c>
      <c r="S145">
        <f t="shared" si="105"/>
        <v>0.0236143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0.0204896</v>
      </c>
      <c r="G146">
        <f t="shared" si="101"/>
        <v>0.0213104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0.0207784</v>
      </c>
      <c r="S146">
        <f t="shared" si="105"/>
        <v>0.0216216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0.022965</v>
      </c>
      <c r="H151">
        <f t="shared" ref="H151:H153" si="110">I32++E32</f>
        <v>1.887705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0.016935</v>
      </c>
      <c r="M151">
        <f>I46+E46</f>
        <v>7.623811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0.02303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0.01697</v>
      </c>
    </row>
    <row r="152" spans="1:25">
      <c r="C152" s="4"/>
      <c r="D152" s="12"/>
      <c r="E152" t="s">
        <v>47</v>
      </c>
      <c r="F152">
        <f t="shared" si="108"/>
        <v>0.011825</v>
      </c>
      <c r="G152">
        <f t="shared" si="109"/>
        <v>0.021655</v>
      </c>
      <c r="H152">
        <f t="shared" si="110"/>
        <v>2.482556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0.01185</v>
      </c>
      <c r="S152">
        <f t="shared" si="115"/>
        <v>0.02171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0.013635</v>
      </c>
      <c r="G153">
        <f t="shared" si="109"/>
        <v>0.018245</v>
      </c>
      <c r="H153">
        <f t="shared" si="110"/>
        <v>2.677419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0.01367</v>
      </c>
      <c r="S153">
        <f t="shared" si="115"/>
        <v>0.01829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0.02316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0.01704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0.02329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0.01711</v>
      </c>
    </row>
    <row r="158" spans="1:25">
      <c r="C158" s="4"/>
      <c r="D158" s="12"/>
      <c r="E158" t="s">
        <v>47</v>
      </c>
      <c r="F158">
        <f t="shared" si="118"/>
        <v>0.0119</v>
      </c>
      <c r="G158">
        <f t="shared" si="119"/>
        <v>0.02182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0.01195</v>
      </c>
      <c r="S158">
        <f t="shared" si="123"/>
        <v>0.02193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0.01374</v>
      </c>
      <c r="G159">
        <f t="shared" si="119"/>
        <v>0.01838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0.01381</v>
      </c>
      <c r="S159">
        <f t="shared" si="123"/>
        <v>0.01847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0.02302975</v>
      </c>
      <c r="H164">
        <f t="shared" ref="H164:H166" si="128">M32+I32+E32</f>
        <v>3.029024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0.01697025</v>
      </c>
      <c r="M164">
        <f>M46+I46+E46</f>
        <v>12.083146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0.023159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0.017041</v>
      </c>
    </row>
    <row r="165" spans="2:25">
      <c r="B165" s="4"/>
      <c r="C165" s="13"/>
      <c r="D165" s="12"/>
      <c r="E165" t="s">
        <v>47</v>
      </c>
      <c r="F165">
        <f t="shared" si="126"/>
        <v>0.01185</v>
      </c>
      <c r="G165">
        <f t="shared" si="127"/>
        <v>0.02171</v>
      </c>
      <c r="H165">
        <f t="shared" si="128"/>
        <v>3.745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0.0119</v>
      </c>
      <c r="S165">
        <f t="shared" si="133"/>
        <v>0.02182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0.01366975</v>
      </c>
      <c r="G166">
        <f t="shared" si="127"/>
        <v>0.01829</v>
      </c>
      <c r="H166">
        <f t="shared" si="128"/>
        <v>4.301946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0.013739</v>
      </c>
      <c r="S166">
        <f t="shared" si="133"/>
        <v>0.01838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0.023416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0.017184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0.023671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0.017329</v>
      </c>
    </row>
    <row r="171" spans="2:25">
      <c r="B171" s="4"/>
      <c r="C171" s="13"/>
      <c r="D171" s="12"/>
      <c r="E171" t="s">
        <v>47</v>
      </c>
      <c r="F171">
        <f t="shared" si="136"/>
        <v>0.012</v>
      </c>
      <c r="G171">
        <f t="shared" si="137"/>
        <v>0.02204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0.0121</v>
      </c>
      <c r="S171">
        <f t="shared" si="141"/>
        <v>0.02226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0.013876</v>
      </c>
      <c r="G172">
        <f t="shared" si="137"/>
        <v>0.01856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0.014011</v>
      </c>
      <c r="S172">
        <f t="shared" si="141"/>
        <v>0.01874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0.0230942625</v>
      </c>
      <c r="H177">
        <f t="shared" ref="H177:H179" si="146">Q32+M32+I32+E32</f>
        <v>3.959899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0.01700575</v>
      </c>
      <c r="M177">
        <f>Q46+M46+I46+E46</f>
        <v>15.886023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0.0232871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0.017113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0.011875</v>
      </c>
      <c r="G178">
        <f t="shared" si="145"/>
        <v>0.021765</v>
      </c>
      <c r="H178">
        <f t="shared" si="146"/>
        <v>4.776431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0.01195</v>
      </c>
      <c r="S178">
        <f t="shared" si="151"/>
        <v>0.02193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0.0137042625</v>
      </c>
      <c r="G179">
        <f t="shared" si="145"/>
        <v>0.018335</v>
      </c>
      <c r="H179">
        <f t="shared" si="146"/>
        <v>5.648416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0.0138071</v>
      </c>
      <c r="S179">
        <f t="shared" si="151"/>
        <v>0.01847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0.0236688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0.017332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0.0240457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0.017557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0.0121</v>
      </c>
      <c r="G184">
        <f t="shared" si="155"/>
        <v>0.02226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0.01225</v>
      </c>
      <c r="S184">
        <f t="shared" si="159"/>
        <v>0.02259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0.0140088</v>
      </c>
      <c r="G185">
        <f t="shared" si="155"/>
        <v>0.01874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0.0142057</v>
      </c>
      <c r="S185">
        <f t="shared" si="159"/>
        <v>0.01901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0.022965</v>
      </c>
      <c r="H190">
        <f t="shared" ref="H190:H192" si="164">AA32+W32</f>
        <v>1.853937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0.01193</v>
      </c>
      <c r="M190">
        <f>AA46+W46</f>
        <v>7.154502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0.02303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0.01196</v>
      </c>
    </row>
    <row r="191" spans="1:25">
      <c r="C191" s="4"/>
      <c r="D191" s="12"/>
      <c r="E191" t="s">
        <v>47</v>
      </c>
      <c r="F191">
        <f t="shared" si="162"/>
        <v>0.00622</v>
      </c>
      <c r="G191">
        <f t="shared" si="163"/>
        <v>0.019345</v>
      </c>
      <c r="H191">
        <f t="shared" si="164"/>
        <v>2.275722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0.00624</v>
      </c>
      <c r="S191">
        <f t="shared" si="169"/>
        <v>0.01939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0.007615</v>
      </c>
      <c r="G192">
        <f t="shared" si="163"/>
        <v>0.01474</v>
      </c>
      <c r="H192">
        <f t="shared" si="164"/>
        <v>2.892943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0.00763</v>
      </c>
      <c r="S192">
        <f t="shared" si="169"/>
        <v>0.01478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0.02316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0.01202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0.02329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0.01208</v>
      </c>
    </row>
    <row r="197" spans="2:25">
      <c r="C197" s="4"/>
      <c r="D197" s="12"/>
      <c r="E197" t="s">
        <v>47</v>
      </c>
      <c r="F197">
        <f t="shared" si="172"/>
        <v>0.00628</v>
      </c>
      <c r="G197">
        <f t="shared" si="173"/>
        <v>0.01948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0.00632</v>
      </c>
      <c r="S197">
        <f t="shared" si="177"/>
        <v>0.01957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0.00766</v>
      </c>
      <c r="G198">
        <f t="shared" si="173"/>
        <v>0.01486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0.00769</v>
      </c>
      <c r="S198">
        <f t="shared" si="177"/>
        <v>0.01494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0.02302975</v>
      </c>
      <c r="H203">
        <f t="shared" ref="H203:H205" si="182">AE32+AA32+W32</f>
        <v>2.796002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0.01196</v>
      </c>
      <c r="M203">
        <f>AE46+AA46+W46</f>
        <v>10.944664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0.023159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0.01202</v>
      </c>
    </row>
    <row r="204" spans="2:25">
      <c r="B204" s="4"/>
      <c r="C204" s="13"/>
      <c r="D204" s="12"/>
      <c r="E204" t="s">
        <v>47</v>
      </c>
      <c r="F204">
        <f t="shared" si="180"/>
        <v>0.00623975</v>
      </c>
      <c r="G204">
        <f t="shared" si="181"/>
        <v>0.01938975</v>
      </c>
      <c r="H204">
        <f t="shared" si="182"/>
        <v>3.285965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0.006279</v>
      </c>
      <c r="S204">
        <f t="shared" si="186"/>
        <v>0.019479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0.00763025</v>
      </c>
      <c r="G205">
        <f t="shared" si="181"/>
        <v>0.01477975</v>
      </c>
      <c r="H205">
        <f t="shared" si="182"/>
        <v>4.472238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0.007661</v>
      </c>
      <c r="S205">
        <f t="shared" si="186"/>
        <v>0.014859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0.023416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0.01214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0.023671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0.01226</v>
      </c>
    </row>
    <row r="210" spans="1:25">
      <c r="B210" s="4"/>
      <c r="C210" s="13"/>
      <c r="D210" s="12"/>
      <c r="E210" t="s">
        <v>47</v>
      </c>
      <c r="F210">
        <f t="shared" si="189"/>
        <v>0.006356</v>
      </c>
      <c r="G210">
        <f t="shared" si="190"/>
        <v>0.019656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0.006431</v>
      </c>
      <c r="S210">
        <f t="shared" si="194"/>
        <v>0.019831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0.007724</v>
      </c>
      <c r="G211">
        <f t="shared" si="190"/>
        <v>0.015016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0.007789</v>
      </c>
      <c r="S211">
        <f t="shared" si="194"/>
        <v>0.015171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0.0230942625</v>
      </c>
      <c r="H216">
        <f t="shared" ref="H216:H218" si="199">AI32+AE32+AA32+W32</f>
        <v>3.932703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0.01199</v>
      </c>
      <c r="M216">
        <f>AI46+AE46+AA46+W46</f>
        <v>14.723259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0.0232871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0.01208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0.0062592625</v>
      </c>
      <c r="G217">
        <f t="shared" si="198"/>
        <v>0.0194342875</v>
      </c>
      <c r="H217">
        <f t="shared" si="199"/>
        <v>4.284329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0.0063171</v>
      </c>
      <c r="S217">
        <f t="shared" si="204"/>
        <v>0.0195673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0.0076457375</v>
      </c>
      <c r="G218">
        <f t="shared" si="198"/>
        <v>0.014819275</v>
      </c>
      <c r="H218">
        <f t="shared" si="199"/>
        <v>5.786357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0.0076929</v>
      </c>
      <c r="S218">
        <f t="shared" si="204"/>
        <v>0.0149372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0.0236688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0.01226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0.0240457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0.01244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0.0064288</v>
      </c>
      <c r="G223">
        <f t="shared" si="208"/>
        <v>0.0198304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0.0065357</v>
      </c>
      <c r="S223">
        <f t="shared" si="212"/>
        <v>0.0200911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0.0077912</v>
      </c>
      <c r="G224">
        <f t="shared" si="208"/>
        <v>0.0151696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0.0078943</v>
      </c>
      <c r="S224">
        <f t="shared" si="212"/>
        <v>0.0153984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0.022965</v>
      </c>
      <c r="H229">
        <f t="shared" ref="H229:H231" si="217">I52+E52</f>
        <v>1.873675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0.00582</v>
      </c>
      <c r="M229">
        <f>I66+E66</f>
        <v>7.607943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0.02303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0.00584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0.01293</v>
      </c>
      <c r="H230">
        <f t="shared" si="217"/>
        <v>1.994911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0.01296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0.00903</v>
      </c>
      <c r="H231">
        <f t="shared" si="217"/>
        <v>2.51401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0.00362</v>
      </c>
      <c r="S231">
        <f t="shared" si="222"/>
        <v>0.00906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0.02316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0.00588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0.02329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0.00592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0.01302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0.01308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0.00912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0.00366</v>
      </c>
      <c r="S237">
        <f t="shared" si="230"/>
        <v>0.00918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0.02302975</v>
      </c>
      <c r="H242">
        <f t="shared" ref="H242:H244" si="235">M52+I52+E52</f>
        <v>2.813452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0.00584</v>
      </c>
      <c r="M242">
        <f>M66+I66+E66</f>
        <v>11.442577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0.023159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0.00588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0.01295925</v>
      </c>
      <c r="H243">
        <f t="shared" si="235"/>
        <v>3.225353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0.00274</v>
      </c>
      <c r="S243">
        <f t="shared" si="240"/>
        <v>0.013017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0.00362</v>
      </c>
      <c r="G244">
        <f t="shared" si="234"/>
        <v>0.00905975</v>
      </c>
      <c r="H244">
        <f t="shared" si="235"/>
        <v>4.063211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0.00364</v>
      </c>
      <c r="S244">
        <f t="shared" si="240"/>
        <v>0.009119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0.023416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0.00596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0.023671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0.00604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0.013128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0.00282</v>
      </c>
      <c r="S249">
        <f t="shared" si="248"/>
        <v>0.013233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0.00368</v>
      </c>
      <c r="G250">
        <f t="shared" si="244"/>
        <v>0.009236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0.00372</v>
      </c>
      <c r="S250">
        <f t="shared" si="248"/>
        <v>0.009351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0.0230942625</v>
      </c>
      <c r="H255">
        <f t="shared" ref="H255:H257" si="253">Q52+M52+I52+E52</f>
        <v>3.752982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0.00586</v>
      </c>
      <c r="M255">
        <f>Q66+M66+I66+E66</f>
        <v>15.323187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0.0232871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0.00592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0.0027299875</v>
      </c>
      <c r="G256">
        <f t="shared" si="252"/>
        <v>0.0129878375</v>
      </c>
      <c r="H256">
        <f t="shared" si="253"/>
        <v>4.461207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0.0027599</v>
      </c>
      <c r="S256">
        <f t="shared" si="258"/>
        <v>0.0130717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0.0036300125</v>
      </c>
      <c r="G257">
        <f t="shared" si="252"/>
        <v>0.0090892625</v>
      </c>
      <c r="H257">
        <f t="shared" si="253"/>
        <v>5.631503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0.0036601</v>
      </c>
      <c r="S257">
        <f t="shared" si="258"/>
        <v>0.0091771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0.0236688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0.00604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0.0240457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0.00616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0.0028192</v>
      </c>
      <c r="G262">
        <f t="shared" si="262"/>
        <v>0.0132296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0.0028773</v>
      </c>
      <c r="S262">
        <f t="shared" si="266"/>
        <v>0.0133779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0.0037208</v>
      </c>
      <c r="G263">
        <f t="shared" si="262"/>
        <v>0.0093488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0.0037827</v>
      </c>
      <c r="S263">
        <f t="shared" si="266"/>
        <v>0.0095157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workbookViewId="0">
      <pane xSplit="1" topLeftCell="B1" activePane="topRight" state="frozen"/>
      <selection/>
      <selection pane="topRight"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103</v>
      </c>
      <c r="C9" s="3"/>
      <c r="D9" s="3"/>
      <c r="E9" s="3"/>
      <c r="F9" s="3" t="s">
        <v>104</v>
      </c>
      <c r="G9" s="3"/>
      <c r="H9" s="3"/>
      <c r="I9" s="3"/>
      <c r="J9" s="3" t="s">
        <v>105</v>
      </c>
      <c r="K9" s="3"/>
      <c r="L9" s="3"/>
      <c r="M9" s="3"/>
      <c r="N9" s="3" t="s">
        <v>106</v>
      </c>
      <c r="O9" s="3"/>
      <c r="P9" s="3"/>
      <c r="Q9" s="3"/>
      <c r="S9" s="4" t="s">
        <v>23</v>
      </c>
      <c r="T9" s="3" t="s">
        <v>103</v>
      </c>
      <c r="U9" s="3"/>
      <c r="V9" s="3"/>
      <c r="W9" s="3"/>
      <c r="X9" s="3" t="s">
        <v>104</v>
      </c>
      <c r="Y9" s="3"/>
      <c r="Z9" s="3"/>
      <c r="AA9" s="3"/>
      <c r="AB9" s="3" t="s">
        <v>105</v>
      </c>
      <c r="AC9" s="3"/>
      <c r="AD9" s="3"/>
      <c r="AE9" s="3"/>
      <c r="AF9" s="3" t="s">
        <v>106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0.0216</v>
      </c>
      <c r="E11">
        <v>1.778459</v>
      </c>
      <c r="F11" t="s">
        <v>31</v>
      </c>
      <c r="G11">
        <v>0.0026</v>
      </c>
      <c r="H11">
        <v>0.0228</v>
      </c>
      <c r="I11">
        <v>0.888269</v>
      </c>
      <c r="J11" t="s">
        <v>31</v>
      </c>
      <c r="K11">
        <v>0.0026</v>
      </c>
      <c r="L11">
        <v>0.024</v>
      </c>
      <c r="M11">
        <v>0.982325</v>
      </c>
      <c r="N11" t="s">
        <v>31</v>
      </c>
      <c r="O11">
        <v>0.0026</v>
      </c>
      <c r="P11">
        <v>0.0252</v>
      </c>
      <c r="Q11">
        <v>0.943021</v>
      </c>
      <c r="S11" s="4"/>
      <c r="T11" t="s">
        <v>31</v>
      </c>
      <c r="U11">
        <v>0.0013</v>
      </c>
      <c r="V11">
        <v>0.0216</v>
      </c>
      <c r="W11">
        <v>0.902599</v>
      </c>
      <c r="X11" t="s">
        <v>31</v>
      </c>
      <c r="Y11">
        <v>0.0026</v>
      </c>
      <c r="Z11">
        <v>0.0228</v>
      </c>
      <c r="AA11">
        <v>0.882395</v>
      </c>
      <c r="AB11" t="s">
        <v>31</v>
      </c>
      <c r="AC11">
        <v>0.0026</v>
      </c>
      <c r="AD11">
        <v>0.024</v>
      </c>
      <c r="AE11">
        <v>1.139562</v>
      </c>
      <c r="AF11" t="s">
        <v>31</v>
      </c>
      <c r="AG11">
        <v>0.0026</v>
      </c>
      <c r="AH11">
        <v>0.0252</v>
      </c>
      <c r="AI11">
        <v>0.883744</v>
      </c>
    </row>
    <row r="12" spans="1:35">
      <c r="A12" s="4"/>
      <c r="B12" t="s">
        <v>32</v>
      </c>
      <c r="C12">
        <v>0.021</v>
      </c>
      <c r="D12">
        <v>0.0215</v>
      </c>
      <c r="E12">
        <v>0.974238</v>
      </c>
      <c r="F12" t="s">
        <v>32</v>
      </c>
      <c r="G12">
        <v>0.0222</v>
      </c>
      <c r="H12">
        <v>0.0227</v>
      </c>
      <c r="I12">
        <v>0.950832</v>
      </c>
      <c r="J12" t="s">
        <v>32</v>
      </c>
      <c r="K12">
        <v>0.0233</v>
      </c>
      <c r="L12">
        <v>0.0239</v>
      </c>
      <c r="M12">
        <v>1.078232</v>
      </c>
      <c r="N12" t="s">
        <v>32</v>
      </c>
      <c r="O12">
        <v>0.0244</v>
      </c>
      <c r="P12">
        <v>0.0251</v>
      </c>
      <c r="Q12">
        <v>0.941867</v>
      </c>
      <c r="S12" s="4"/>
      <c r="T12" t="s">
        <v>32</v>
      </c>
      <c r="U12">
        <v>0.0187</v>
      </c>
      <c r="V12">
        <v>0.0212</v>
      </c>
      <c r="W12">
        <v>0.953784</v>
      </c>
      <c r="X12" t="s">
        <v>32</v>
      </c>
      <c r="Y12">
        <v>0.0197</v>
      </c>
      <c r="Z12">
        <v>0.0224</v>
      </c>
      <c r="AA12">
        <v>0.947924</v>
      </c>
      <c r="AB12" t="s">
        <v>32</v>
      </c>
      <c r="AC12">
        <v>0.0207</v>
      </c>
      <c r="AD12">
        <v>0.0236</v>
      </c>
      <c r="AE12">
        <v>0.950506</v>
      </c>
      <c r="AF12" t="s">
        <v>32</v>
      </c>
      <c r="AG12">
        <v>0.0216</v>
      </c>
      <c r="AH12">
        <v>0.0247</v>
      </c>
      <c r="AI12">
        <v>1.215447</v>
      </c>
    </row>
    <row r="13" spans="1:35">
      <c r="A13" s="4"/>
      <c r="B13" t="s">
        <v>33</v>
      </c>
      <c r="C13">
        <v>0.021</v>
      </c>
      <c r="D13">
        <v>0.021</v>
      </c>
      <c r="E13">
        <v>1.201339</v>
      </c>
      <c r="F13" t="s">
        <v>33</v>
      </c>
      <c r="G13">
        <v>0.0222</v>
      </c>
      <c r="H13">
        <v>0.0222</v>
      </c>
      <c r="I13">
        <v>1.220437</v>
      </c>
      <c r="J13" t="s">
        <v>33</v>
      </c>
      <c r="K13">
        <v>0.0233</v>
      </c>
      <c r="L13">
        <v>0.0233</v>
      </c>
      <c r="M13">
        <v>1.187427</v>
      </c>
      <c r="N13" t="s">
        <v>33</v>
      </c>
      <c r="O13">
        <v>0.0244</v>
      </c>
      <c r="P13">
        <v>0.0245</v>
      </c>
      <c r="Q13">
        <v>1.219729</v>
      </c>
      <c r="S13" s="4"/>
      <c r="T13" t="s">
        <v>33</v>
      </c>
      <c r="U13">
        <v>0.0189</v>
      </c>
      <c r="V13">
        <v>0.0195</v>
      </c>
      <c r="W13">
        <v>1.183118</v>
      </c>
      <c r="X13" t="s">
        <v>33</v>
      </c>
      <c r="Y13">
        <v>0.0199</v>
      </c>
      <c r="Z13">
        <v>0.0206</v>
      </c>
      <c r="AA13">
        <v>1.495123</v>
      </c>
      <c r="AB13" t="s">
        <v>33</v>
      </c>
      <c r="AC13">
        <v>0.0209</v>
      </c>
      <c r="AD13">
        <v>0.0216</v>
      </c>
      <c r="AE13">
        <v>1.228205</v>
      </c>
      <c r="AF13" t="s">
        <v>33</v>
      </c>
      <c r="AG13">
        <v>0.0218</v>
      </c>
      <c r="AH13">
        <v>0.0227</v>
      </c>
      <c r="AI13">
        <v>1.167478</v>
      </c>
    </row>
    <row r="16" spans="1:35">
      <c r="A16" s="5" t="s">
        <v>35</v>
      </c>
      <c r="B16" s="3" t="s">
        <v>103</v>
      </c>
      <c r="C16" s="3"/>
      <c r="D16" s="3"/>
      <c r="E16" s="3"/>
      <c r="F16" s="3" t="s">
        <v>104</v>
      </c>
      <c r="G16" s="3"/>
      <c r="H16" s="3"/>
      <c r="I16" s="3"/>
      <c r="J16" s="3" t="s">
        <v>105</v>
      </c>
      <c r="K16" s="3"/>
      <c r="L16" s="3"/>
      <c r="M16" s="3"/>
      <c r="N16" s="3" t="s">
        <v>106</v>
      </c>
      <c r="O16" s="3"/>
      <c r="P16" s="3"/>
      <c r="Q16" s="3"/>
      <c r="S16" s="5" t="s">
        <v>35</v>
      </c>
      <c r="T16" s="3" t="s">
        <v>103</v>
      </c>
      <c r="U16" s="3"/>
      <c r="V16" s="3"/>
      <c r="W16" s="3"/>
      <c r="X16" s="3" t="s">
        <v>104</v>
      </c>
      <c r="Y16" s="3"/>
      <c r="Z16" s="3"/>
      <c r="AA16" s="3"/>
      <c r="AB16" s="3" t="s">
        <v>105</v>
      </c>
      <c r="AC16" s="3"/>
      <c r="AD16" s="3"/>
      <c r="AE16" s="3"/>
      <c r="AF16" s="3" t="s">
        <v>106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103</v>
      </c>
      <c r="C23" s="3"/>
      <c r="D23" s="3"/>
      <c r="E23" s="3"/>
      <c r="F23" s="3" t="s">
        <v>104</v>
      </c>
      <c r="G23" s="3"/>
      <c r="H23" s="3"/>
      <c r="I23" s="3"/>
      <c r="J23" s="3" t="s">
        <v>105</v>
      </c>
      <c r="K23" s="3"/>
      <c r="L23" s="3"/>
      <c r="M23" s="3"/>
      <c r="N23" s="3" t="s">
        <v>106</v>
      </c>
      <c r="O23" s="3"/>
      <c r="P23" s="3"/>
      <c r="Q23" s="3"/>
      <c r="S23" s="6" t="s">
        <v>36</v>
      </c>
      <c r="T23" s="3" t="s">
        <v>103</v>
      </c>
      <c r="U23" s="3"/>
      <c r="V23" s="3"/>
      <c r="W23" s="3"/>
      <c r="X23" s="3" t="s">
        <v>104</v>
      </c>
      <c r="Y23" s="3"/>
      <c r="Z23" s="3"/>
      <c r="AA23" s="3"/>
      <c r="AB23" s="3" t="s">
        <v>105</v>
      </c>
      <c r="AC23" s="3"/>
      <c r="AD23" s="3"/>
      <c r="AE23" s="3"/>
      <c r="AF23" s="3" t="s">
        <v>106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0.021</v>
      </c>
      <c r="C25" s="7"/>
      <c r="D25" s="7"/>
      <c r="E25">
        <v>3.370086</v>
      </c>
      <c r="F25" s="7">
        <v>0.0222</v>
      </c>
      <c r="G25" s="7"/>
      <c r="H25" s="7"/>
      <c r="I25">
        <v>3.307841</v>
      </c>
      <c r="J25" s="7">
        <v>0.0234</v>
      </c>
      <c r="K25" s="7"/>
      <c r="L25" s="7"/>
      <c r="M25">
        <v>3.363926</v>
      </c>
      <c r="N25" s="7">
        <v>0.0244</v>
      </c>
      <c r="O25" s="7"/>
      <c r="P25" s="7"/>
      <c r="Q25">
        <v>3.338762</v>
      </c>
      <c r="S25" s="6"/>
      <c r="T25" s="7">
        <v>0.0193</v>
      </c>
      <c r="U25" s="7"/>
      <c r="V25" s="7"/>
      <c r="W25">
        <v>3.36381</v>
      </c>
      <c r="X25" s="7">
        <v>0.0204</v>
      </c>
      <c r="Y25" s="7"/>
      <c r="Z25" s="7"/>
      <c r="AA25">
        <v>3.573626</v>
      </c>
      <c r="AB25" s="7">
        <v>0.0214</v>
      </c>
      <c r="AC25" s="7"/>
      <c r="AD25" s="7"/>
      <c r="AE25">
        <v>3.437804</v>
      </c>
      <c r="AF25" s="7">
        <v>0.0224</v>
      </c>
      <c r="AG25" s="7"/>
      <c r="AH25" s="7"/>
      <c r="AI25">
        <v>3.604493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103</v>
      </c>
      <c r="C30" s="3"/>
      <c r="D30" s="3"/>
      <c r="E30" s="3"/>
      <c r="F30" s="3" t="s">
        <v>104</v>
      </c>
      <c r="G30" s="3"/>
      <c r="H30" s="3"/>
      <c r="I30" s="3"/>
      <c r="J30" s="3" t="s">
        <v>105</v>
      </c>
      <c r="K30" s="3"/>
      <c r="L30" s="3"/>
      <c r="M30" s="3"/>
      <c r="N30" s="3" t="s">
        <v>106</v>
      </c>
      <c r="O30" s="3"/>
      <c r="P30" s="3"/>
      <c r="Q30" s="3"/>
      <c r="S30" s="4" t="s">
        <v>23</v>
      </c>
      <c r="T30" s="3" t="s">
        <v>103</v>
      </c>
      <c r="U30" s="3"/>
      <c r="V30" s="3"/>
      <c r="W30" s="3"/>
      <c r="X30" s="3" t="s">
        <v>104</v>
      </c>
      <c r="Y30" s="3"/>
      <c r="Z30" s="3"/>
      <c r="AA30" s="3"/>
      <c r="AB30" s="3" t="s">
        <v>105</v>
      </c>
      <c r="AC30" s="3"/>
      <c r="AD30" s="3"/>
      <c r="AE30" s="3"/>
      <c r="AF30" s="3" t="s">
        <v>106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0.0216</v>
      </c>
      <c r="E32">
        <v>0.883593</v>
      </c>
      <c r="F32" t="s">
        <v>31</v>
      </c>
      <c r="G32">
        <v>0.0026</v>
      </c>
      <c r="H32">
        <v>0.0228</v>
      </c>
      <c r="I32">
        <v>0.883724</v>
      </c>
      <c r="J32" t="s">
        <v>31</v>
      </c>
      <c r="K32">
        <v>0.0026</v>
      </c>
      <c r="L32">
        <v>0.024</v>
      </c>
      <c r="M32">
        <v>1.141263</v>
      </c>
      <c r="N32" t="s">
        <v>31</v>
      </c>
      <c r="O32">
        <v>0.0026</v>
      </c>
      <c r="P32">
        <v>0.0252</v>
      </c>
      <c r="Q32">
        <v>0.909637</v>
      </c>
      <c r="S32" s="4"/>
      <c r="T32" t="s">
        <v>31</v>
      </c>
      <c r="U32">
        <v>0.0013</v>
      </c>
      <c r="V32">
        <v>0.0216</v>
      </c>
      <c r="W32">
        <v>0.904946</v>
      </c>
      <c r="X32" t="s">
        <v>31</v>
      </c>
      <c r="Y32">
        <v>0.0026</v>
      </c>
      <c r="Z32">
        <v>0.0228</v>
      </c>
      <c r="AA32">
        <v>0.89025</v>
      </c>
      <c r="AB32" t="s">
        <v>31</v>
      </c>
      <c r="AC32">
        <v>0.0026</v>
      </c>
      <c r="AD32">
        <v>0.024</v>
      </c>
      <c r="AE32">
        <v>0.886044</v>
      </c>
      <c r="AF32" t="s">
        <v>31</v>
      </c>
      <c r="AG32">
        <v>0.0026</v>
      </c>
      <c r="AH32">
        <v>0.0252</v>
      </c>
      <c r="AI32">
        <v>0.883499</v>
      </c>
    </row>
    <row r="33" spans="1:35">
      <c r="A33" s="4"/>
      <c r="B33" t="s">
        <v>32</v>
      </c>
      <c r="C33">
        <v>0.0118</v>
      </c>
      <c r="D33">
        <v>0.0204</v>
      </c>
      <c r="E33">
        <v>0.9461</v>
      </c>
      <c r="F33" t="s">
        <v>32</v>
      </c>
      <c r="G33">
        <v>0.0123</v>
      </c>
      <c r="H33">
        <v>0.0215</v>
      </c>
      <c r="I33">
        <v>0.990217</v>
      </c>
      <c r="J33" t="s">
        <v>32</v>
      </c>
      <c r="K33">
        <v>0.0129</v>
      </c>
      <c r="L33">
        <v>0.0225</v>
      </c>
      <c r="M33">
        <v>0.989524</v>
      </c>
      <c r="N33" t="s">
        <v>32</v>
      </c>
      <c r="O33">
        <v>0.0134</v>
      </c>
      <c r="P33">
        <v>0.0236</v>
      </c>
      <c r="Q33">
        <v>0.955968</v>
      </c>
      <c r="S33" s="4"/>
      <c r="T33" t="s">
        <v>32</v>
      </c>
      <c r="U33">
        <v>0.0062</v>
      </c>
      <c r="V33">
        <v>0.0181</v>
      </c>
      <c r="W33">
        <v>0.979573</v>
      </c>
      <c r="X33" t="s">
        <v>32</v>
      </c>
      <c r="Y33">
        <v>0.0065</v>
      </c>
      <c r="Z33">
        <v>0.019</v>
      </c>
      <c r="AA33">
        <v>1.014099</v>
      </c>
      <c r="AB33" t="s">
        <v>32</v>
      </c>
      <c r="AC33">
        <v>0.0069</v>
      </c>
      <c r="AD33">
        <v>0.0199</v>
      </c>
      <c r="AE33">
        <v>1.214275</v>
      </c>
      <c r="AF33" t="s">
        <v>32</v>
      </c>
      <c r="AG33">
        <v>0.0072</v>
      </c>
      <c r="AH33">
        <v>0.0209</v>
      </c>
      <c r="AI33">
        <v>0.951047</v>
      </c>
    </row>
    <row r="34" spans="1:35">
      <c r="A34" s="4"/>
      <c r="B34" t="s">
        <v>33</v>
      </c>
      <c r="C34">
        <v>0.0134</v>
      </c>
      <c r="D34">
        <v>0.0172</v>
      </c>
      <c r="E34">
        <v>1.171223</v>
      </c>
      <c r="F34" t="s">
        <v>33</v>
      </c>
      <c r="G34">
        <v>0.014</v>
      </c>
      <c r="H34">
        <v>0.0182</v>
      </c>
      <c r="I34">
        <v>1.476716</v>
      </c>
      <c r="J34" t="s">
        <v>33</v>
      </c>
      <c r="K34" s="16">
        <v>0.0147</v>
      </c>
      <c r="L34" s="18">
        <v>0.0191</v>
      </c>
      <c r="M34">
        <v>1.152984</v>
      </c>
      <c r="N34" t="s">
        <v>33</v>
      </c>
      <c r="O34">
        <v>0.0153</v>
      </c>
      <c r="P34">
        <v>0.02</v>
      </c>
      <c r="Q34">
        <v>1.467637</v>
      </c>
      <c r="S34" s="4"/>
      <c r="T34" t="s">
        <v>33</v>
      </c>
      <c r="U34">
        <v>0.0075</v>
      </c>
      <c r="V34">
        <v>0.014</v>
      </c>
      <c r="W34">
        <v>1.200967</v>
      </c>
      <c r="X34" t="s">
        <v>33</v>
      </c>
      <c r="Y34">
        <v>0.0079</v>
      </c>
      <c r="Z34">
        <v>0.0148</v>
      </c>
      <c r="AA34">
        <v>1.152907</v>
      </c>
      <c r="AB34" t="s">
        <v>33</v>
      </c>
      <c r="AC34">
        <v>0.0083</v>
      </c>
      <c r="AD34">
        <v>0.0148</v>
      </c>
      <c r="AE34">
        <v>1.352942</v>
      </c>
      <c r="AF34" t="s">
        <v>33</v>
      </c>
      <c r="AG34">
        <v>0.0087</v>
      </c>
      <c r="AH34" s="1">
        <v>0.0162</v>
      </c>
      <c r="AI34">
        <v>1.740914</v>
      </c>
    </row>
    <row r="37" spans="1:35">
      <c r="A37" s="5" t="s">
        <v>35</v>
      </c>
      <c r="B37" s="3" t="s">
        <v>103</v>
      </c>
      <c r="C37" s="3"/>
      <c r="D37" s="3"/>
      <c r="E37" s="3"/>
      <c r="F37" s="3" t="s">
        <v>104</v>
      </c>
      <c r="G37" s="3"/>
      <c r="H37" s="3"/>
      <c r="I37" s="3"/>
      <c r="J37" s="3" t="s">
        <v>105</v>
      </c>
      <c r="K37" s="3"/>
      <c r="L37" s="3"/>
      <c r="M37" s="3"/>
      <c r="N37" s="3" t="s">
        <v>106</v>
      </c>
      <c r="O37" s="3"/>
      <c r="P37" s="3"/>
      <c r="Q37" s="3"/>
      <c r="S37" s="5" t="s">
        <v>35</v>
      </c>
      <c r="T37" s="3" t="s">
        <v>103</v>
      </c>
      <c r="U37" s="3"/>
      <c r="V37" s="3"/>
      <c r="W37" s="3"/>
      <c r="X37" s="3" t="s">
        <v>104</v>
      </c>
      <c r="Y37" s="3"/>
      <c r="Z37" s="3"/>
      <c r="AA37" s="3"/>
      <c r="AB37" s="3" t="s">
        <v>105</v>
      </c>
      <c r="AC37" s="3"/>
      <c r="AD37" s="3"/>
      <c r="AE37" s="3"/>
      <c r="AF37" s="3" t="s">
        <v>106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103</v>
      </c>
      <c r="C44" s="3"/>
      <c r="D44" s="3"/>
      <c r="E44" s="3"/>
      <c r="F44" s="3" t="s">
        <v>104</v>
      </c>
      <c r="G44" s="3"/>
      <c r="H44" s="3"/>
      <c r="I44" s="3"/>
      <c r="J44" s="3" t="s">
        <v>105</v>
      </c>
      <c r="K44" s="3"/>
      <c r="L44" s="3"/>
      <c r="M44" s="3"/>
      <c r="N44" s="3" t="s">
        <v>106</v>
      </c>
      <c r="O44" s="3"/>
      <c r="P44" s="3"/>
      <c r="Q44" s="3"/>
      <c r="S44" s="6" t="s">
        <v>36</v>
      </c>
      <c r="T44" s="3" t="s">
        <v>103</v>
      </c>
      <c r="U44" s="3"/>
      <c r="V44" s="3"/>
      <c r="W44" s="3"/>
      <c r="X44" s="3" t="s">
        <v>104</v>
      </c>
      <c r="Y44" s="3"/>
      <c r="Z44" s="3"/>
      <c r="AA44" s="3"/>
      <c r="AB44" s="3" t="s">
        <v>105</v>
      </c>
      <c r="AC44" s="3"/>
      <c r="AD44" s="3"/>
      <c r="AE44" s="3"/>
      <c r="AF44" s="3" t="s">
        <v>106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0.0161</v>
      </c>
      <c r="C46" s="7"/>
      <c r="D46" s="7"/>
      <c r="E46">
        <v>3.363149</v>
      </c>
      <c r="F46" s="7">
        <v>0.0169</v>
      </c>
      <c r="G46" s="7"/>
      <c r="H46" s="7"/>
      <c r="I46">
        <v>3.340317</v>
      </c>
      <c r="J46" s="7">
        <v>0.0177</v>
      </c>
      <c r="K46" s="7"/>
      <c r="L46" s="7"/>
      <c r="M46">
        <v>3.415418</v>
      </c>
      <c r="N46" s="7">
        <v>0.0185</v>
      </c>
      <c r="O46" s="7"/>
      <c r="P46" s="7"/>
      <c r="Q46">
        <v>3.368712</v>
      </c>
      <c r="S46" s="6"/>
      <c r="T46" s="7">
        <v>0.011</v>
      </c>
      <c r="U46" s="7">
        <v>0.0114</v>
      </c>
      <c r="V46" s="7"/>
      <c r="W46">
        <v>3.345205</v>
      </c>
      <c r="X46" s="7">
        <v>0.012</v>
      </c>
      <c r="Y46" s="7"/>
      <c r="Z46" s="7"/>
      <c r="AA46">
        <v>3.345665</v>
      </c>
      <c r="AB46" s="7">
        <v>0.0126</v>
      </c>
      <c r="AC46" s="7"/>
      <c r="AD46" s="7"/>
      <c r="AE46">
        <v>3.532991</v>
      </c>
      <c r="AF46" s="7">
        <v>0.0132</v>
      </c>
      <c r="AG46" s="7"/>
      <c r="AH46" s="7"/>
      <c r="AI46">
        <v>3.385821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103</v>
      </c>
      <c r="C50" s="3"/>
      <c r="D50" s="3"/>
      <c r="E50" s="3"/>
      <c r="F50" s="3" t="s">
        <v>104</v>
      </c>
      <c r="G50" s="3"/>
      <c r="H50" s="3"/>
      <c r="I50" s="3"/>
      <c r="J50" s="3" t="s">
        <v>105</v>
      </c>
      <c r="K50" s="3"/>
      <c r="L50" s="3"/>
      <c r="M50" s="3"/>
      <c r="N50" s="3" t="s">
        <v>106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0.0216</v>
      </c>
      <c r="E52">
        <v>1.060296</v>
      </c>
      <c r="F52" t="s">
        <v>31</v>
      </c>
      <c r="G52">
        <v>0.0026</v>
      </c>
      <c r="H52">
        <v>0.0228</v>
      </c>
      <c r="I52">
        <v>0.88635</v>
      </c>
      <c r="J52" t="s">
        <v>31</v>
      </c>
      <c r="K52">
        <v>0.0026</v>
      </c>
      <c r="L52">
        <v>0.024</v>
      </c>
      <c r="M52">
        <v>1.081874</v>
      </c>
      <c r="N52" t="s">
        <v>31</v>
      </c>
      <c r="O52">
        <v>0.0026</v>
      </c>
      <c r="P52">
        <v>0.0252</v>
      </c>
      <c r="Q52">
        <v>0.908619</v>
      </c>
    </row>
    <row r="53" spans="1:17">
      <c r="A53" s="4"/>
      <c r="B53" t="s">
        <v>32</v>
      </c>
      <c r="C53">
        <v>0.0027</v>
      </c>
      <c r="D53">
        <v>0.0122</v>
      </c>
      <c r="E53">
        <v>0.985924</v>
      </c>
      <c r="F53" t="s">
        <v>32</v>
      </c>
      <c r="G53">
        <v>0.0029</v>
      </c>
      <c r="H53">
        <v>0.0127</v>
      </c>
      <c r="I53">
        <v>0.939546</v>
      </c>
      <c r="J53" t="s">
        <v>32</v>
      </c>
      <c r="K53">
        <v>0.0031</v>
      </c>
      <c r="L53">
        <v>0.0131</v>
      </c>
      <c r="M53">
        <v>0.964312</v>
      </c>
      <c r="N53" t="s">
        <v>32</v>
      </c>
      <c r="O53">
        <v>0.0032</v>
      </c>
      <c r="P53">
        <v>0.0138</v>
      </c>
      <c r="Q53">
        <v>0.995369</v>
      </c>
    </row>
    <row r="54" spans="1:17">
      <c r="A54" s="4"/>
      <c r="B54" t="s">
        <v>33</v>
      </c>
      <c r="C54">
        <v>0.0036</v>
      </c>
      <c r="D54">
        <v>0.0086</v>
      </c>
      <c r="E54">
        <v>1.4518</v>
      </c>
      <c r="F54" t="s">
        <v>33</v>
      </c>
      <c r="G54">
        <v>0.0038</v>
      </c>
      <c r="H54">
        <v>0.0091</v>
      </c>
      <c r="I54">
        <v>1.152984</v>
      </c>
      <c r="J54" t="s">
        <v>33</v>
      </c>
      <c r="K54">
        <v>0.0041</v>
      </c>
      <c r="L54">
        <v>0.0096</v>
      </c>
      <c r="M54">
        <v>1.144847</v>
      </c>
      <c r="N54" t="s">
        <v>33</v>
      </c>
      <c r="O54">
        <v>0.0043</v>
      </c>
      <c r="P54">
        <v>0.0101</v>
      </c>
      <c r="Q54">
        <v>1.191239</v>
      </c>
    </row>
    <row r="57" spans="1:17">
      <c r="A57" s="5" t="s">
        <v>35</v>
      </c>
      <c r="B57" s="3" t="s">
        <v>103</v>
      </c>
      <c r="C57" s="3"/>
      <c r="D57" s="3"/>
      <c r="E57" s="3"/>
      <c r="F57" s="3" t="s">
        <v>104</v>
      </c>
      <c r="G57" s="3"/>
      <c r="H57" s="3"/>
      <c r="I57" s="3"/>
      <c r="J57" s="3" t="s">
        <v>105</v>
      </c>
      <c r="K57" s="3"/>
      <c r="L57" s="3"/>
      <c r="M57" s="3"/>
      <c r="N57" s="3" t="s">
        <v>106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103</v>
      </c>
      <c r="C64" s="3"/>
      <c r="D64" s="3"/>
      <c r="E64" s="3"/>
      <c r="F64" s="3" t="s">
        <v>104</v>
      </c>
      <c r="G64" s="3"/>
      <c r="H64" s="3"/>
      <c r="I64" s="3"/>
      <c r="J64" s="3" t="s">
        <v>105</v>
      </c>
      <c r="K64" s="3"/>
      <c r="L64" s="3"/>
      <c r="M64" s="3"/>
      <c r="N64" s="3" t="s">
        <v>106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0.0057</v>
      </c>
      <c r="C66" s="7"/>
      <c r="D66" s="7"/>
      <c r="E66">
        <v>3.368821</v>
      </c>
      <c r="F66" s="7"/>
      <c r="G66" s="7">
        <v>0.0061</v>
      </c>
      <c r="H66" s="7"/>
      <c r="I66">
        <v>3.443764</v>
      </c>
      <c r="J66" s="7">
        <v>0.0065</v>
      </c>
      <c r="K66" s="7"/>
      <c r="L66" s="7"/>
      <c r="M66">
        <v>3.347313</v>
      </c>
      <c r="N66" s="7">
        <v>0.0068</v>
      </c>
      <c r="O66" s="7"/>
      <c r="P66" s="7"/>
      <c r="Q66">
        <v>3.409616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0.02166</v>
      </c>
      <c r="H73">
        <f t="shared" ref="H73:H75" si="2">E11+I11</f>
        <v>2.666728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0.02106</v>
      </c>
      <c r="M73">
        <f>I25+E25</f>
        <v>6.677927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0.02172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0.02112</v>
      </c>
    </row>
    <row r="74" spans="1:27">
      <c r="C74" s="4"/>
      <c r="D74" s="12"/>
      <c r="E74" t="s">
        <v>47</v>
      </c>
      <c r="F74">
        <f t="shared" si="0"/>
        <v>0.02106</v>
      </c>
      <c r="G74">
        <f t="shared" si="1"/>
        <v>0.02156</v>
      </c>
      <c r="H74">
        <f t="shared" si="2"/>
        <v>1.92507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0.02112</v>
      </c>
      <c r="S74">
        <f t="shared" si="7"/>
        <v>0.02162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0.02106</v>
      </c>
      <c r="G75">
        <f t="shared" si="1"/>
        <v>0.02106</v>
      </c>
      <c r="H75">
        <f t="shared" si="2"/>
        <v>2.421776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0.02112</v>
      </c>
      <c r="S75">
        <f t="shared" si="7"/>
        <v>0.02112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0.02184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0.02124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0.02196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0.02136</v>
      </c>
    </row>
    <row r="80" spans="1:27">
      <c r="C80" s="4"/>
      <c r="D80" s="12"/>
      <c r="E80" t="s">
        <v>47</v>
      </c>
      <c r="F80">
        <f t="shared" si="10"/>
        <v>0.02124</v>
      </c>
      <c r="G80">
        <f t="shared" si="11"/>
        <v>0.02174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0.02136</v>
      </c>
      <c r="S80">
        <f t="shared" si="15"/>
        <v>0.02186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0.02124</v>
      </c>
      <c r="G81">
        <f t="shared" si="11"/>
        <v>0.02124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0.02136</v>
      </c>
      <c r="S81">
        <f t="shared" si="15"/>
        <v>0.02136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0.02172</v>
      </c>
      <c r="H86">
        <f t="shared" ref="H86:H88" si="20">M11+I11+E11</f>
        <v>3.649053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0.02112</v>
      </c>
      <c r="M86">
        <f>M25+I25+E25</f>
        <v>10.041853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0.02184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0.02124</v>
      </c>
    </row>
    <row r="87" spans="2:25">
      <c r="B87" s="4"/>
      <c r="C87" s="13"/>
      <c r="D87" s="12"/>
      <c r="E87" t="s">
        <v>47</v>
      </c>
      <c r="F87">
        <f t="shared" si="18"/>
        <v>0.02111975</v>
      </c>
      <c r="G87">
        <f t="shared" si="19"/>
        <v>0.02162</v>
      </c>
      <c r="H87">
        <f t="shared" si="20"/>
        <v>3.003302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0.021239</v>
      </c>
      <c r="S87">
        <f t="shared" si="25"/>
        <v>0.02174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0.02111975</v>
      </c>
      <c r="G88">
        <f t="shared" si="19"/>
        <v>0.02111975</v>
      </c>
      <c r="H88">
        <f t="shared" si="20"/>
        <v>3.609203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0.021239</v>
      </c>
      <c r="S88">
        <f t="shared" si="25"/>
        <v>0.021239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0.02208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0.02148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0.02232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0.02172</v>
      </c>
    </row>
    <row r="93" spans="2:25">
      <c r="B93" s="4"/>
      <c r="C93" s="13"/>
      <c r="D93" s="12"/>
      <c r="E93" t="s">
        <v>47</v>
      </c>
      <c r="F93">
        <f t="shared" si="28"/>
        <v>0.021476</v>
      </c>
      <c r="G93">
        <f t="shared" si="29"/>
        <v>0.02198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0.021711</v>
      </c>
      <c r="S93">
        <f t="shared" si="33"/>
        <v>0.02222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0.021476</v>
      </c>
      <c r="G94">
        <f t="shared" si="29"/>
        <v>0.021476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0.021711</v>
      </c>
      <c r="S94">
        <f t="shared" si="33"/>
        <v>0.021711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0.02178</v>
      </c>
      <c r="H99">
        <f t="shared" ref="H99:H101" si="38">Q11+M11+I11+E11</f>
        <v>4.592074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0.021179975</v>
      </c>
      <c r="M99">
        <f>Q25+M25+I25+E25</f>
        <v>13.380615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0.02196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0.0213598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0.0211792625</v>
      </c>
      <c r="G100">
        <f t="shared" si="37"/>
        <v>0.02168</v>
      </c>
      <c r="H100">
        <f t="shared" si="38"/>
        <v>3.945169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0.0213571</v>
      </c>
      <c r="S100">
        <f t="shared" si="43"/>
        <v>0.02186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0.0211792625</v>
      </c>
      <c r="G101">
        <f t="shared" si="37"/>
        <v>0.021179275</v>
      </c>
      <c r="H101">
        <f t="shared" si="38"/>
        <v>4.828932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0.0213571</v>
      </c>
      <c r="S101">
        <f t="shared" si="43"/>
        <v>0.0213572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0.02232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0.0217184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0.02268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0.0220746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0.0217088</v>
      </c>
      <c r="G106">
        <f t="shared" si="47"/>
        <v>0.02222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0.0220557</v>
      </c>
      <c r="S106">
        <f t="shared" si="51"/>
        <v>0.02258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0.0217088</v>
      </c>
      <c r="G107">
        <f t="shared" si="47"/>
        <v>0.0217096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0.0220557</v>
      </c>
      <c r="S107">
        <f t="shared" si="51"/>
        <v>0.0220584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0.02166</v>
      </c>
      <c r="H112">
        <f t="shared" ref="H112:H114" si="56">AA11+W11</f>
        <v>1.784994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0.019355</v>
      </c>
      <c r="M112">
        <f>AA25+W25</f>
        <v>6.937436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0.02172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0.01941</v>
      </c>
    </row>
    <row r="113" spans="2:25">
      <c r="C113" s="4"/>
      <c r="D113" s="12"/>
      <c r="E113" t="s">
        <v>47</v>
      </c>
      <c r="F113">
        <f t="shared" si="54"/>
        <v>0.01875</v>
      </c>
      <c r="G113">
        <f t="shared" si="55"/>
        <v>0.02126</v>
      </c>
      <c r="H113">
        <f t="shared" si="56"/>
        <v>1.901708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0.0188</v>
      </c>
      <c r="S113">
        <f t="shared" si="61"/>
        <v>0.02132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0.01895</v>
      </c>
      <c r="G114">
        <f t="shared" si="55"/>
        <v>0.019555</v>
      </c>
      <c r="H114">
        <f t="shared" si="56"/>
        <v>2.678241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0.019</v>
      </c>
      <c r="S114">
        <f t="shared" si="61"/>
        <v>0.01961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0.02184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0.01952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0.02196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0.01963</v>
      </c>
    </row>
    <row r="119" spans="2:25">
      <c r="C119" s="4"/>
      <c r="D119" s="12"/>
      <c r="E119" t="s">
        <v>47</v>
      </c>
      <c r="F119">
        <f t="shared" si="64"/>
        <v>0.0189</v>
      </c>
      <c r="G119">
        <f t="shared" si="65"/>
        <v>0.02144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0.019</v>
      </c>
      <c r="S119">
        <f t="shared" si="69"/>
        <v>0.02156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0.0191</v>
      </c>
      <c r="G120">
        <f t="shared" si="65"/>
        <v>0.01972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0.0192</v>
      </c>
      <c r="S120">
        <f t="shared" si="69"/>
        <v>0.01983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0.02172</v>
      </c>
      <c r="H125">
        <f t="shared" ref="H125:H127" si="74">AE11+AA11+W11</f>
        <v>2.924556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0.01940975</v>
      </c>
      <c r="M125">
        <f>AE25+AA25+W25</f>
        <v>10.37524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0.02184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0.019519</v>
      </c>
    </row>
    <row r="126" spans="2:25">
      <c r="B126" s="4"/>
      <c r="C126" s="13"/>
      <c r="D126" s="12"/>
      <c r="E126" t="s">
        <v>47</v>
      </c>
      <c r="F126">
        <f t="shared" si="72"/>
        <v>0.0188</v>
      </c>
      <c r="G126">
        <f t="shared" si="73"/>
        <v>0.02132</v>
      </c>
      <c r="H126">
        <f t="shared" si="74"/>
        <v>2.852214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0.0189</v>
      </c>
      <c r="S126">
        <f t="shared" si="79"/>
        <v>0.02144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0.019</v>
      </c>
      <c r="G127">
        <f t="shared" si="73"/>
        <v>0.01960975</v>
      </c>
      <c r="H127">
        <f t="shared" si="74"/>
        <v>3.906446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0.0191</v>
      </c>
      <c r="S127">
        <f t="shared" si="79"/>
        <v>0.019719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0.02208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0.019736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0.02232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0.019951</v>
      </c>
    </row>
    <row r="132" spans="1:25">
      <c r="B132" s="4"/>
      <c r="C132" s="13"/>
      <c r="D132" s="12"/>
      <c r="E132" t="s">
        <v>47</v>
      </c>
      <c r="F132">
        <f t="shared" si="82"/>
        <v>0.0191</v>
      </c>
      <c r="G132">
        <f t="shared" si="83"/>
        <v>0.02168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0.0193</v>
      </c>
      <c r="S132">
        <f t="shared" si="87"/>
        <v>0.02192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0.0193</v>
      </c>
      <c r="G133">
        <f t="shared" si="83"/>
        <v>0.019936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0.0195</v>
      </c>
      <c r="S133">
        <f t="shared" si="87"/>
        <v>0.020151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0.02178</v>
      </c>
      <c r="H138">
        <f t="shared" ref="H138:H140" si="92">AI11+AE11+AA11+W11</f>
        <v>3.8083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0.0194642625</v>
      </c>
      <c r="M138">
        <f>AI25+AE25+AA25+W25</f>
        <v>13.979733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0.02196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0.0196271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0.0188499875</v>
      </c>
      <c r="G139">
        <f t="shared" si="91"/>
        <v>0.0213799875</v>
      </c>
      <c r="H139">
        <f t="shared" si="92"/>
        <v>4.067661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0.0189999</v>
      </c>
      <c r="S139">
        <f t="shared" si="97"/>
        <v>0.0215599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0.0190499875</v>
      </c>
      <c r="G140">
        <f t="shared" si="91"/>
        <v>0.019664275</v>
      </c>
      <c r="H140">
        <f t="shared" si="92"/>
        <v>5.073924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0.0191999</v>
      </c>
      <c r="S140">
        <f t="shared" si="97"/>
        <v>0.0198272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0.02232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0.0199488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0.02268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0.0202657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0.0192992</v>
      </c>
      <c r="G145">
        <f t="shared" si="101"/>
        <v>0.0219192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0.0195973</v>
      </c>
      <c r="S145">
        <f t="shared" si="105"/>
        <v>0.0222773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0.0194992</v>
      </c>
      <c r="G146">
        <f t="shared" si="101"/>
        <v>0.0201496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0.0197973</v>
      </c>
      <c r="S146">
        <f t="shared" si="105"/>
        <v>0.0204684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0.02166</v>
      </c>
      <c r="H151">
        <f t="shared" ref="H151:H153" si="110">I32++E32</f>
        <v>1.767317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0.01614</v>
      </c>
      <c r="M151">
        <f>I46+E46</f>
        <v>6.703466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0.02172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0.01618</v>
      </c>
    </row>
    <row r="152" spans="1:25">
      <c r="C152" s="4"/>
      <c r="D152" s="12"/>
      <c r="E152" t="s">
        <v>47</v>
      </c>
      <c r="F152">
        <f t="shared" si="108"/>
        <v>0.011825</v>
      </c>
      <c r="G152">
        <f t="shared" si="109"/>
        <v>0.020455</v>
      </c>
      <c r="H152">
        <f t="shared" si="110"/>
        <v>1.936317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0.01185</v>
      </c>
      <c r="S152">
        <f t="shared" si="115"/>
        <v>0.02051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0.01343</v>
      </c>
      <c r="G153">
        <f t="shared" si="109"/>
        <v>0.01725</v>
      </c>
      <c r="H153">
        <f t="shared" si="110"/>
        <v>2.647939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0.01346</v>
      </c>
      <c r="S153">
        <f t="shared" si="115"/>
        <v>0.0173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0.02184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0.01626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0.02196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0.01634</v>
      </c>
    </row>
    <row r="158" spans="1:25">
      <c r="C158" s="4"/>
      <c r="D158" s="12"/>
      <c r="E158" t="s">
        <v>47</v>
      </c>
      <c r="F158">
        <f t="shared" si="118"/>
        <v>0.0119</v>
      </c>
      <c r="G158">
        <f t="shared" si="119"/>
        <v>0.02062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0.01195</v>
      </c>
      <c r="S158">
        <f t="shared" si="123"/>
        <v>0.02073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0.01352</v>
      </c>
      <c r="G159">
        <f t="shared" si="119"/>
        <v>0.0174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0.01358</v>
      </c>
      <c r="S159">
        <f t="shared" si="123"/>
        <v>0.0175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0.02172</v>
      </c>
      <c r="H164">
        <f t="shared" ref="H164:H166" si="128">M32+I32+E32</f>
        <v>2.90858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0.01618</v>
      </c>
      <c r="M164">
        <f>M46+I46+E46</f>
        <v>10.118884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0.02184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0.01626</v>
      </c>
    </row>
    <row r="165" spans="2:25">
      <c r="B165" s="4"/>
      <c r="C165" s="13"/>
      <c r="D165" s="12"/>
      <c r="E165" t="s">
        <v>47</v>
      </c>
      <c r="F165">
        <f t="shared" si="126"/>
        <v>0.01185025</v>
      </c>
      <c r="G165">
        <f t="shared" si="127"/>
        <v>0.02050975</v>
      </c>
      <c r="H165">
        <f t="shared" si="128"/>
        <v>2.925841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0.011901</v>
      </c>
      <c r="S165">
        <f t="shared" si="133"/>
        <v>0.020619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0.01346025</v>
      </c>
      <c r="G166">
        <f t="shared" si="127"/>
        <v>0.01729975</v>
      </c>
      <c r="H166">
        <f t="shared" si="128"/>
        <v>3.800923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0.013521</v>
      </c>
      <c r="S166">
        <f t="shared" si="133"/>
        <v>0.017399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0.02208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0.01642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0.02232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0.01658</v>
      </c>
    </row>
    <row r="171" spans="2:25">
      <c r="B171" s="4"/>
      <c r="C171" s="13"/>
      <c r="D171" s="12"/>
      <c r="E171" t="s">
        <v>47</v>
      </c>
      <c r="F171">
        <f t="shared" si="136"/>
        <v>0.012004</v>
      </c>
      <c r="G171">
        <f t="shared" si="137"/>
        <v>0.020836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0.012109</v>
      </c>
      <c r="S171">
        <f t="shared" si="141"/>
        <v>0.021051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0.013644</v>
      </c>
      <c r="G172">
        <f t="shared" si="137"/>
        <v>0.017596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0.013769</v>
      </c>
      <c r="S172">
        <f t="shared" si="141"/>
        <v>0.017791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0.02178</v>
      </c>
      <c r="H177">
        <f t="shared" ref="H177:H179" si="146">Q32+M32+I32+E32</f>
        <v>3.818217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0.01622</v>
      </c>
      <c r="M177">
        <f>Q46+M46+I46+E46</f>
        <v>13.487596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0.02196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0.01634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0.011875725</v>
      </c>
      <c r="G178">
        <f t="shared" si="145"/>
        <v>0.020564275</v>
      </c>
      <c r="H178">
        <f t="shared" si="146"/>
        <v>3.881809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0.0119528</v>
      </c>
      <c r="S178">
        <f t="shared" si="151"/>
        <v>0.0207272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0.013490725</v>
      </c>
      <c r="G179">
        <f t="shared" si="145"/>
        <v>0.0173492625</v>
      </c>
      <c r="H179">
        <f t="shared" si="146"/>
        <v>5.26856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0.0135828</v>
      </c>
      <c r="S179">
        <f t="shared" si="151"/>
        <v>0.0174971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0.02232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0.01658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0.02268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0.01682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0.0121104</v>
      </c>
      <c r="G184">
        <f t="shared" si="155"/>
        <v>0.0210496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0.0122716</v>
      </c>
      <c r="S184">
        <f t="shared" si="159"/>
        <v>0.0213684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0.0137704</v>
      </c>
      <c r="G185">
        <f t="shared" si="155"/>
        <v>0.0177888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0.0139616</v>
      </c>
      <c r="S185">
        <f t="shared" si="159"/>
        <v>0.0180757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0.02166</v>
      </c>
      <c r="H190">
        <f t="shared" ref="H190:H192" si="164">AA32+W32</f>
        <v>1.795196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0.01105</v>
      </c>
      <c r="M190">
        <f>AA46+W46</f>
        <v>6.69087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0.02172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0.0111</v>
      </c>
    </row>
    <row r="191" spans="1:25">
      <c r="C191" s="4"/>
      <c r="D191" s="12"/>
      <c r="E191" t="s">
        <v>47</v>
      </c>
      <c r="F191">
        <f t="shared" si="162"/>
        <v>0.006215</v>
      </c>
      <c r="G191">
        <f t="shared" si="163"/>
        <v>0.018145</v>
      </c>
      <c r="H191">
        <f t="shared" si="164"/>
        <v>1.993672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0.00623</v>
      </c>
      <c r="S191">
        <f t="shared" si="169"/>
        <v>0.01819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0.00752</v>
      </c>
      <c r="G192">
        <f t="shared" si="163"/>
        <v>0.01404</v>
      </c>
      <c r="H192">
        <f t="shared" si="164"/>
        <v>2.353874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0.00754</v>
      </c>
      <c r="S192">
        <f t="shared" si="169"/>
        <v>0.01408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0.02184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0.0112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0.02196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0.0113</v>
      </c>
    </row>
    <row r="197" spans="2:25">
      <c r="C197" s="4"/>
      <c r="D197" s="12"/>
      <c r="E197" t="s">
        <v>47</v>
      </c>
      <c r="F197">
        <f t="shared" si="172"/>
        <v>0.00626</v>
      </c>
      <c r="G197">
        <f t="shared" si="173"/>
        <v>0.01828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0.00629</v>
      </c>
      <c r="S197">
        <f t="shared" si="177"/>
        <v>0.01837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0.00758</v>
      </c>
      <c r="G198">
        <f t="shared" si="173"/>
        <v>0.01416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0.00762</v>
      </c>
      <c r="S198">
        <f t="shared" si="177"/>
        <v>0.01424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0.02172</v>
      </c>
      <c r="H203">
        <f t="shared" ref="H203:H205" si="182">AE32+AA32+W32</f>
        <v>2.68124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0.011099</v>
      </c>
      <c r="M203">
        <f>AE46+AA46+W46</f>
        <v>10.223861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0.02184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0.011196</v>
      </c>
    </row>
    <row r="204" spans="2:25">
      <c r="B204" s="4"/>
      <c r="C204" s="13"/>
      <c r="D204" s="12"/>
      <c r="E204" t="s">
        <v>47</v>
      </c>
      <c r="F204">
        <f t="shared" si="180"/>
        <v>0.00623025</v>
      </c>
      <c r="G204">
        <f t="shared" si="181"/>
        <v>0.01819</v>
      </c>
      <c r="H204">
        <f t="shared" si="182"/>
        <v>3.207947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0.006261</v>
      </c>
      <c r="S204">
        <f t="shared" si="186"/>
        <v>0.01828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0.00754</v>
      </c>
      <c r="G205">
        <f t="shared" si="181"/>
        <v>0.014078</v>
      </c>
      <c r="H205">
        <f t="shared" si="182"/>
        <v>3.706816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0.00758</v>
      </c>
      <c r="S205">
        <f t="shared" si="186"/>
        <v>0.014152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0.02208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0.011384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0.02232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0.011564</v>
      </c>
    </row>
    <row r="210" spans="1:25">
      <c r="B210" s="4"/>
      <c r="C210" s="13"/>
      <c r="D210" s="12"/>
      <c r="E210" t="s">
        <v>47</v>
      </c>
      <c r="F210">
        <f t="shared" si="189"/>
        <v>0.006324</v>
      </c>
      <c r="G210">
        <f t="shared" si="190"/>
        <v>0.01846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0.006389</v>
      </c>
      <c r="S210">
        <f t="shared" si="194"/>
        <v>0.01864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0.00766</v>
      </c>
      <c r="G211">
        <f t="shared" si="190"/>
        <v>0.014288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0.00774</v>
      </c>
      <c r="S211">
        <f t="shared" si="194"/>
        <v>0.014408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0.02178</v>
      </c>
      <c r="H216">
        <f t="shared" ref="H216:H218" si="199">AI32+AE32+AA32+W32</f>
        <v>3.564739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0.01114705</v>
      </c>
      <c r="M216">
        <f>AI46+AE46+AA46+W46</f>
        <v>13.609682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0.02196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0.0112884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0.006245725</v>
      </c>
      <c r="G217">
        <f t="shared" si="198"/>
        <v>0.0182350125</v>
      </c>
      <c r="H217">
        <f t="shared" si="199"/>
        <v>4.158994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0.0062928</v>
      </c>
      <c r="S217">
        <f t="shared" si="204"/>
        <v>0.0183701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0.00756</v>
      </c>
      <c r="G218">
        <f t="shared" si="198"/>
        <v>0.014114275</v>
      </c>
      <c r="H218">
        <f t="shared" si="199"/>
        <v>5.44773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0.00762</v>
      </c>
      <c r="S218">
        <f t="shared" si="204"/>
        <v>0.0142182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0.02232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0.0115552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0.02268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0.0118028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0.0063904</v>
      </c>
      <c r="G223">
        <f t="shared" si="208"/>
        <v>0.0186408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0.0064916</v>
      </c>
      <c r="S223">
        <f t="shared" si="212"/>
        <v>0.0189127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0.00774</v>
      </c>
      <c r="G224">
        <f t="shared" si="208"/>
        <v>0.0144016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0.00786</v>
      </c>
      <c r="S224">
        <f t="shared" si="212"/>
        <v>0.0145634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0.02166</v>
      </c>
      <c r="H229">
        <f t="shared" ref="H229:H231" si="217">I52+E52</f>
        <v>1.946646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0.00572</v>
      </c>
      <c r="M229">
        <f>I66+E66</f>
        <v>6.812585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0.02172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0.00574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0.012225</v>
      </c>
      <c r="H230">
        <f t="shared" si="217"/>
        <v>1.92547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0.01225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0.008625</v>
      </c>
      <c r="H231">
        <f t="shared" si="217"/>
        <v>2.604784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0.00362</v>
      </c>
      <c r="S231">
        <f t="shared" si="222"/>
        <v>0.00865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0.02184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0.00578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0.02196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0.00582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0.0123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0.01235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0.0087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0.00366</v>
      </c>
      <c r="S237">
        <f t="shared" si="230"/>
        <v>0.00875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0.02172</v>
      </c>
      <c r="H242">
        <f t="shared" ref="H242:H244" si="235">M52+I52+E52</f>
        <v>3.02852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0.00574</v>
      </c>
      <c r="M242">
        <f>M66+I66+E66</f>
        <v>10.159898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0.02184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0.00578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0.01224975</v>
      </c>
      <c r="H243">
        <f t="shared" si="235"/>
        <v>2.889782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0.00274</v>
      </c>
      <c r="S243">
        <f t="shared" si="240"/>
        <v>0.012299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0.00362025</v>
      </c>
      <c r="G244">
        <f t="shared" si="234"/>
        <v>0.00865</v>
      </c>
      <c r="H244">
        <f t="shared" si="235"/>
        <v>3.749631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0.003641</v>
      </c>
      <c r="S244">
        <f t="shared" si="240"/>
        <v>0.0087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0.02208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0.00586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0.02232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0.00594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0.012396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0.00282</v>
      </c>
      <c r="S249">
        <f t="shared" si="248"/>
        <v>0.012491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0.003684</v>
      </c>
      <c r="G250">
        <f t="shared" si="244"/>
        <v>0.0088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0.003729</v>
      </c>
      <c r="S250">
        <f t="shared" si="248"/>
        <v>0.0089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0.02178</v>
      </c>
      <c r="H255">
        <f t="shared" ref="H255:H257" si="253">Q52+M52+I52+E52</f>
        <v>3.937139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0.0057599875</v>
      </c>
      <c r="M255">
        <f>Q66+M66+I66+E66</f>
        <v>13.569514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0.02196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0.0058199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0.0027299875</v>
      </c>
      <c r="G256">
        <f t="shared" si="252"/>
        <v>0.0122743</v>
      </c>
      <c r="H256">
        <f t="shared" si="253"/>
        <v>3.885151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0.0027599</v>
      </c>
      <c r="S256">
        <f t="shared" si="258"/>
        <v>0.0123474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0.003630725</v>
      </c>
      <c r="G257">
        <f t="shared" si="252"/>
        <v>0.008675</v>
      </c>
      <c r="H257">
        <f t="shared" si="253"/>
        <v>4.94087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0.0036628</v>
      </c>
      <c r="S257">
        <f t="shared" si="258"/>
        <v>0.00875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0.02232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0.0059392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0.02268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0.0060573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0.0028192</v>
      </c>
      <c r="G262">
        <f t="shared" si="262"/>
        <v>0.0124912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0.0028773</v>
      </c>
      <c r="S262">
        <f t="shared" si="266"/>
        <v>0.0126338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0.0037304</v>
      </c>
      <c r="G263">
        <f t="shared" si="262"/>
        <v>0.0089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0.0038016</v>
      </c>
      <c r="S263">
        <f t="shared" si="266"/>
        <v>0.00905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H1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107</v>
      </c>
      <c r="C9" s="3"/>
      <c r="D9" s="3"/>
      <c r="E9" s="3"/>
      <c r="F9" s="3" t="s">
        <v>108</v>
      </c>
      <c r="G9" s="3"/>
      <c r="H9" s="3"/>
      <c r="I9" s="3"/>
      <c r="J9" s="3" t="s">
        <v>109</v>
      </c>
      <c r="K9" s="3"/>
      <c r="L9" s="3"/>
      <c r="M9" s="3"/>
      <c r="N9" s="3" t="s">
        <v>110</v>
      </c>
      <c r="O9" s="3"/>
      <c r="P9" s="3"/>
      <c r="Q9" s="3"/>
      <c r="S9" s="4" t="s">
        <v>23</v>
      </c>
      <c r="T9" s="3" t="s">
        <v>107</v>
      </c>
      <c r="U9" s="3"/>
      <c r="V9" s="3"/>
      <c r="W9" s="3"/>
      <c r="X9" s="3" t="s">
        <v>108</v>
      </c>
      <c r="Y9" s="3"/>
      <c r="Z9" s="3"/>
      <c r="AA9" s="3"/>
      <c r="AB9" s="3" t="s">
        <v>109</v>
      </c>
      <c r="AC9" s="3"/>
      <c r="AD9" s="3"/>
      <c r="AE9" s="3"/>
      <c r="AF9" s="3" t="s">
        <v>110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0.0202</v>
      </c>
      <c r="E11">
        <v>0.907983</v>
      </c>
      <c r="F11" t="s">
        <v>31</v>
      </c>
      <c r="G11">
        <v>0.0026</v>
      </c>
      <c r="H11">
        <v>0.0215</v>
      </c>
      <c r="I11">
        <v>0.937796</v>
      </c>
      <c r="J11" t="s">
        <v>31</v>
      </c>
      <c r="K11">
        <v>0.0026</v>
      </c>
      <c r="L11">
        <v>0.0227</v>
      </c>
      <c r="M11">
        <v>0.93585</v>
      </c>
      <c r="N11" t="s">
        <v>31</v>
      </c>
      <c r="O11">
        <v>0.0026</v>
      </c>
      <c r="P11">
        <v>0.0239</v>
      </c>
      <c r="Q11">
        <v>0.940309</v>
      </c>
      <c r="S11" s="4"/>
      <c r="T11" t="s">
        <v>31</v>
      </c>
      <c r="U11">
        <v>0.0013</v>
      </c>
      <c r="V11">
        <v>0.0202</v>
      </c>
      <c r="W11">
        <v>0.896613</v>
      </c>
      <c r="X11" t="s">
        <v>31</v>
      </c>
      <c r="Y11">
        <v>0.0026</v>
      </c>
      <c r="Z11">
        <v>0.0215</v>
      </c>
      <c r="AA11">
        <v>0.907038</v>
      </c>
      <c r="AB11" t="s">
        <v>31</v>
      </c>
      <c r="AC11">
        <v>0.0026</v>
      </c>
      <c r="AD11">
        <v>0.0227</v>
      </c>
      <c r="AE11">
        <v>0.880263</v>
      </c>
      <c r="AF11" t="s">
        <v>31</v>
      </c>
      <c r="AG11">
        <v>0.0026</v>
      </c>
      <c r="AH11">
        <v>0.0239</v>
      </c>
      <c r="AI11">
        <v>0.890677</v>
      </c>
    </row>
    <row r="12" spans="1:35">
      <c r="A12" s="4"/>
      <c r="B12" t="s">
        <v>32</v>
      </c>
      <c r="C12">
        <v>0.0197</v>
      </c>
      <c r="D12">
        <v>0.0202</v>
      </c>
      <c r="E12">
        <v>0.983583</v>
      </c>
      <c r="F12" t="s">
        <v>32</v>
      </c>
      <c r="G12">
        <v>0.0209</v>
      </c>
      <c r="H12">
        <v>0.0214</v>
      </c>
      <c r="I12">
        <v>1.191998</v>
      </c>
      <c r="J12" t="s">
        <v>32</v>
      </c>
      <c r="K12">
        <v>0.022</v>
      </c>
      <c r="L12">
        <v>0.0226</v>
      </c>
      <c r="M12">
        <v>0.989473</v>
      </c>
      <c r="N12" t="s">
        <v>32</v>
      </c>
      <c r="O12">
        <v>0.0232</v>
      </c>
      <c r="P12">
        <v>0.0238</v>
      </c>
      <c r="Q12">
        <v>1.192285</v>
      </c>
      <c r="S12" s="4"/>
      <c r="T12" t="s">
        <v>32</v>
      </c>
      <c r="U12">
        <v>0.0177</v>
      </c>
      <c r="V12">
        <v>0.0199</v>
      </c>
      <c r="W12">
        <v>1.201265</v>
      </c>
      <c r="X12" t="s">
        <v>32</v>
      </c>
      <c r="Y12">
        <v>0.0187</v>
      </c>
      <c r="Z12">
        <v>0.0211</v>
      </c>
      <c r="AA12">
        <v>0.941314</v>
      </c>
      <c r="AB12" t="s">
        <v>32</v>
      </c>
      <c r="AC12">
        <v>0.0197</v>
      </c>
      <c r="AD12">
        <v>0.0222</v>
      </c>
      <c r="AE12">
        <v>1.209544</v>
      </c>
      <c r="AF12" t="s">
        <v>32</v>
      </c>
      <c r="AG12">
        <v>0.0207</v>
      </c>
      <c r="AH12">
        <v>0.0234</v>
      </c>
      <c r="AI12">
        <v>1.194622</v>
      </c>
    </row>
    <row r="13" spans="1:35">
      <c r="A13" s="4"/>
      <c r="B13" t="s">
        <v>33</v>
      </c>
      <c r="C13">
        <v>0.0197</v>
      </c>
      <c r="D13">
        <v>0.0198</v>
      </c>
      <c r="E13">
        <v>1.152248</v>
      </c>
      <c r="F13" t="s">
        <v>33</v>
      </c>
      <c r="G13">
        <v>0.0209</v>
      </c>
      <c r="H13">
        <v>0.0209</v>
      </c>
      <c r="I13">
        <v>1.385082</v>
      </c>
      <c r="J13" t="s">
        <v>33</v>
      </c>
      <c r="K13">
        <v>0.022</v>
      </c>
      <c r="L13">
        <v>0.0221</v>
      </c>
      <c r="M13">
        <v>1.399293</v>
      </c>
      <c r="N13" t="s">
        <v>33</v>
      </c>
      <c r="O13">
        <v>0.0232</v>
      </c>
      <c r="P13">
        <v>0.0232</v>
      </c>
      <c r="Q13">
        <v>1.395748</v>
      </c>
      <c r="S13" s="4"/>
      <c r="T13" t="s">
        <v>33</v>
      </c>
      <c r="U13">
        <v>0.0179</v>
      </c>
      <c r="V13">
        <v>0.0184</v>
      </c>
      <c r="W13">
        <v>1.402559</v>
      </c>
      <c r="X13" t="s">
        <v>33</v>
      </c>
      <c r="Y13">
        <v>0.0189</v>
      </c>
      <c r="Z13">
        <v>0.0194</v>
      </c>
      <c r="AA13">
        <v>1.379799</v>
      </c>
      <c r="AB13" t="s">
        <v>33</v>
      </c>
      <c r="AC13">
        <v>0.0199</v>
      </c>
      <c r="AD13">
        <v>0.0205</v>
      </c>
      <c r="AE13">
        <v>1.373115</v>
      </c>
      <c r="AF13" t="s">
        <v>33</v>
      </c>
      <c r="AG13">
        <v>0.0209</v>
      </c>
      <c r="AH13">
        <v>0.0215</v>
      </c>
      <c r="AI13">
        <v>1.379764</v>
      </c>
    </row>
    <row r="16" spans="1:35">
      <c r="A16" s="5" t="s">
        <v>35</v>
      </c>
      <c r="B16" s="3" t="s">
        <v>107</v>
      </c>
      <c r="C16" s="3"/>
      <c r="D16" s="3"/>
      <c r="E16" s="3"/>
      <c r="F16" s="3" t="s">
        <v>108</v>
      </c>
      <c r="G16" s="3"/>
      <c r="H16" s="3"/>
      <c r="I16" s="3"/>
      <c r="J16" s="3" t="s">
        <v>109</v>
      </c>
      <c r="K16" s="3"/>
      <c r="L16" s="3"/>
      <c r="M16" s="3"/>
      <c r="N16" s="3" t="s">
        <v>110</v>
      </c>
      <c r="O16" s="3"/>
      <c r="P16" s="3"/>
      <c r="Q16" s="3"/>
      <c r="S16" s="5" t="s">
        <v>35</v>
      </c>
      <c r="T16" s="3" t="s">
        <v>107</v>
      </c>
      <c r="U16" s="3"/>
      <c r="V16" s="3"/>
      <c r="W16" s="3"/>
      <c r="X16" s="3" t="s">
        <v>108</v>
      </c>
      <c r="Y16" s="3"/>
      <c r="Z16" s="3"/>
      <c r="AA16" s="3"/>
      <c r="AB16" s="3" t="s">
        <v>109</v>
      </c>
      <c r="AC16" s="3"/>
      <c r="AD16" s="3"/>
      <c r="AE16" s="3"/>
      <c r="AF16" s="3" t="s">
        <v>110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107</v>
      </c>
      <c r="C23" s="3"/>
      <c r="D23" s="3"/>
      <c r="E23" s="3"/>
      <c r="F23" s="3" t="s">
        <v>108</v>
      </c>
      <c r="G23" s="3"/>
      <c r="H23" s="3"/>
      <c r="I23" s="3"/>
      <c r="J23" s="3" t="s">
        <v>109</v>
      </c>
      <c r="K23" s="3"/>
      <c r="L23" s="3"/>
      <c r="M23" s="3"/>
      <c r="N23" s="3" t="s">
        <v>110</v>
      </c>
      <c r="O23" s="3"/>
      <c r="P23" s="3"/>
      <c r="Q23" s="3"/>
      <c r="S23" s="6" t="s">
        <v>36</v>
      </c>
      <c r="T23" s="3" t="s">
        <v>107</v>
      </c>
      <c r="U23" s="3"/>
      <c r="V23" s="3"/>
      <c r="W23" s="3"/>
      <c r="X23" s="3" t="s">
        <v>108</v>
      </c>
      <c r="Y23" s="3"/>
      <c r="Z23" s="3"/>
      <c r="AA23" s="3"/>
      <c r="AB23" s="3" t="s">
        <v>109</v>
      </c>
      <c r="AC23" s="3"/>
      <c r="AD23" s="3"/>
      <c r="AE23" s="3"/>
      <c r="AF23" s="3" t="s">
        <v>110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0.0198</v>
      </c>
      <c r="C25" s="7"/>
      <c r="D25" s="7"/>
      <c r="E25">
        <v>3.30144</v>
      </c>
      <c r="F25" s="7">
        <v>0.0209</v>
      </c>
      <c r="G25" s="7"/>
      <c r="H25" s="7"/>
      <c r="I25">
        <v>3.09972</v>
      </c>
      <c r="J25" s="7">
        <v>0.0221</v>
      </c>
      <c r="K25" s="7"/>
      <c r="L25" s="7"/>
      <c r="M25">
        <v>3.234657</v>
      </c>
      <c r="N25" s="7">
        <v>0.0232</v>
      </c>
      <c r="O25" s="7"/>
      <c r="P25" s="7"/>
      <c r="Q25">
        <v>3.124708</v>
      </c>
      <c r="S25" s="6"/>
      <c r="T25" s="7">
        <v>0.0183</v>
      </c>
      <c r="U25" s="7"/>
      <c r="V25" s="7"/>
      <c r="W25">
        <v>3.129181</v>
      </c>
      <c r="X25" s="7">
        <v>0.0193</v>
      </c>
      <c r="Y25" s="7"/>
      <c r="Z25" s="7"/>
      <c r="AA25">
        <v>3.140031</v>
      </c>
      <c r="AB25" s="7">
        <v>0.0203</v>
      </c>
      <c r="AC25" s="7"/>
      <c r="AD25" s="7"/>
      <c r="AE25">
        <v>3.11835</v>
      </c>
      <c r="AF25" s="7">
        <v>0.0214</v>
      </c>
      <c r="AG25" s="7"/>
      <c r="AH25" s="7"/>
      <c r="AI25">
        <v>3.147404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107</v>
      </c>
      <c r="C30" s="3"/>
      <c r="D30" s="3"/>
      <c r="E30" s="3"/>
      <c r="F30" s="3" t="s">
        <v>108</v>
      </c>
      <c r="G30" s="3"/>
      <c r="H30" s="3"/>
      <c r="I30" s="3"/>
      <c r="J30" s="3" t="s">
        <v>109</v>
      </c>
      <c r="K30" s="3"/>
      <c r="L30" s="3"/>
      <c r="M30" s="3"/>
      <c r="N30" s="3" t="s">
        <v>110</v>
      </c>
      <c r="O30" s="3"/>
      <c r="P30" s="3"/>
      <c r="Q30" s="3"/>
      <c r="S30" s="4" t="s">
        <v>23</v>
      </c>
      <c r="T30" s="3" t="s">
        <v>107</v>
      </c>
      <c r="U30" s="3"/>
      <c r="V30" s="3"/>
      <c r="W30" s="3"/>
      <c r="X30" s="3" t="s">
        <v>108</v>
      </c>
      <c r="Y30" s="3"/>
      <c r="Z30" s="3"/>
      <c r="AA30" s="3"/>
      <c r="AB30" s="3" t="s">
        <v>109</v>
      </c>
      <c r="AC30" s="3"/>
      <c r="AD30" s="3"/>
      <c r="AE30" s="3"/>
      <c r="AF30" s="3" t="s">
        <v>110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0.0202</v>
      </c>
      <c r="E32">
        <v>1.144576</v>
      </c>
      <c r="F32" t="s">
        <v>31</v>
      </c>
      <c r="G32">
        <v>0.0026</v>
      </c>
      <c r="H32">
        <v>0.0215</v>
      </c>
      <c r="I32">
        <v>1.127294</v>
      </c>
      <c r="J32" t="s">
        <v>31</v>
      </c>
      <c r="K32">
        <v>0.0026</v>
      </c>
      <c r="L32">
        <v>0.0227</v>
      </c>
      <c r="M32">
        <v>0.910601</v>
      </c>
      <c r="N32" t="s">
        <v>31</v>
      </c>
      <c r="O32">
        <v>0.0026</v>
      </c>
      <c r="P32">
        <v>0.0239</v>
      </c>
      <c r="Q32">
        <v>0.893997</v>
      </c>
      <c r="S32" s="4"/>
      <c r="T32" t="s">
        <v>31</v>
      </c>
      <c r="U32">
        <v>0.0013</v>
      </c>
      <c r="V32">
        <v>0.0202</v>
      </c>
      <c r="W32">
        <v>0.890037</v>
      </c>
      <c r="X32" t="s">
        <v>31</v>
      </c>
      <c r="Y32">
        <v>0.0026</v>
      </c>
      <c r="Z32">
        <v>0.0215</v>
      </c>
      <c r="AA32">
        <v>0.892589</v>
      </c>
      <c r="AB32" t="s">
        <v>31</v>
      </c>
      <c r="AC32">
        <v>0.0026</v>
      </c>
      <c r="AD32">
        <v>0.0227</v>
      </c>
      <c r="AE32">
        <v>0.886786</v>
      </c>
      <c r="AF32" t="s">
        <v>31</v>
      </c>
      <c r="AG32">
        <v>0.0026</v>
      </c>
      <c r="AH32">
        <v>0.0239</v>
      </c>
      <c r="AI32">
        <v>0.794588</v>
      </c>
    </row>
    <row r="33" spans="1:35">
      <c r="A33" s="4"/>
      <c r="B33" t="s">
        <v>32</v>
      </c>
      <c r="C33">
        <v>0.0117</v>
      </c>
      <c r="D33">
        <v>0.0191</v>
      </c>
      <c r="E33">
        <v>1.196113</v>
      </c>
      <c r="F33" t="s">
        <v>32</v>
      </c>
      <c r="G33">
        <v>0.0123</v>
      </c>
      <c r="H33">
        <v>0.0202</v>
      </c>
      <c r="I33">
        <v>1.187468</v>
      </c>
      <c r="J33" t="s">
        <v>32</v>
      </c>
      <c r="K33">
        <v>0.0128</v>
      </c>
      <c r="L33">
        <v>0.0212</v>
      </c>
      <c r="M33">
        <v>1.186707</v>
      </c>
      <c r="N33" t="s">
        <v>32</v>
      </c>
      <c r="O33">
        <v>0.0134</v>
      </c>
      <c r="P33">
        <v>0.0223</v>
      </c>
      <c r="Q33">
        <v>1.190436</v>
      </c>
      <c r="S33" s="4"/>
      <c r="T33" t="s">
        <v>32</v>
      </c>
      <c r="U33">
        <v>0.0061</v>
      </c>
      <c r="V33">
        <v>0.017</v>
      </c>
      <c r="W33">
        <v>1.181861</v>
      </c>
      <c r="X33" t="s">
        <v>32</v>
      </c>
      <c r="Y33">
        <v>0.0065</v>
      </c>
      <c r="Z33">
        <v>0.0179</v>
      </c>
      <c r="AA33">
        <v>1.045878</v>
      </c>
      <c r="AB33" t="s">
        <v>32</v>
      </c>
      <c r="AC33">
        <v>0.0068</v>
      </c>
      <c r="AD33">
        <v>0.0188</v>
      </c>
      <c r="AE33">
        <v>0.928811</v>
      </c>
      <c r="AF33" t="s">
        <v>32</v>
      </c>
      <c r="AG33">
        <v>0.0071</v>
      </c>
      <c r="AH33">
        <v>0.0198</v>
      </c>
      <c r="AI33">
        <v>1.184737</v>
      </c>
    </row>
    <row r="34" spans="1:35">
      <c r="A34" s="4"/>
      <c r="B34" t="s">
        <v>33</v>
      </c>
      <c r="C34">
        <v>0.013</v>
      </c>
      <c r="D34">
        <v>0.0163</v>
      </c>
      <c r="E34">
        <v>1.299059</v>
      </c>
      <c r="F34" t="s">
        <v>33</v>
      </c>
      <c r="G34">
        <v>0.0137</v>
      </c>
      <c r="H34">
        <v>0.0172</v>
      </c>
      <c r="I34">
        <v>1.367717</v>
      </c>
      <c r="J34" t="s">
        <v>33</v>
      </c>
      <c r="K34" s="16">
        <v>0.0144</v>
      </c>
      <c r="L34" s="18">
        <v>0.0181</v>
      </c>
      <c r="M34">
        <v>1.08077</v>
      </c>
      <c r="N34" t="s">
        <v>33</v>
      </c>
      <c r="O34">
        <v>0.0151</v>
      </c>
      <c r="P34">
        <v>0.019</v>
      </c>
      <c r="Q34">
        <v>1.360616</v>
      </c>
      <c r="S34" s="4"/>
      <c r="T34" t="s">
        <v>33</v>
      </c>
      <c r="U34">
        <v>0.0075</v>
      </c>
      <c r="V34">
        <v>0.0132</v>
      </c>
      <c r="W34">
        <v>1.35534</v>
      </c>
      <c r="X34" t="s">
        <v>33</v>
      </c>
      <c r="Y34">
        <v>0.0079</v>
      </c>
      <c r="Z34">
        <v>0.014</v>
      </c>
      <c r="AA34">
        <v>1.426626</v>
      </c>
      <c r="AB34" t="s">
        <v>33</v>
      </c>
      <c r="AC34">
        <v>0.0083</v>
      </c>
      <c r="AD34">
        <v>0.0148</v>
      </c>
      <c r="AE34">
        <v>1.352942</v>
      </c>
      <c r="AF34" t="s">
        <v>33</v>
      </c>
      <c r="AG34">
        <v>0.0087</v>
      </c>
      <c r="AH34" s="1">
        <v>0.0155</v>
      </c>
      <c r="AI34">
        <v>1.353723</v>
      </c>
    </row>
    <row r="37" spans="1:35">
      <c r="A37" s="5" t="s">
        <v>35</v>
      </c>
      <c r="B37" s="3" t="s">
        <v>107</v>
      </c>
      <c r="C37" s="3"/>
      <c r="D37" s="3"/>
      <c r="E37" s="3"/>
      <c r="F37" s="3" t="s">
        <v>108</v>
      </c>
      <c r="G37" s="3"/>
      <c r="H37" s="3"/>
      <c r="I37" s="3"/>
      <c r="J37" s="3" t="s">
        <v>109</v>
      </c>
      <c r="K37" s="3"/>
      <c r="L37" s="3"/>
      <c r="M37" s="3"/>
      <c r="N37" s="3" t="s">
        <v>110</v>
      </c>
      <c r="O37" s="3"/>
      <c r="P37" s="3"/>
      <c r="Q37" s="3"/>
      <c r="S37" s="5" t="s">
        <v>35</v>
      </c>
      <c r="T37" s="3" t="s">
        <v>107</v>
      </c>
      <c r="U37" s="3"/>
      <c r="V37" s="3"/>
      <c r="W37" s="3"/>
      <c r="X37" s="3" t="s">
        <v>108</v>
      </c>
      <c r="Y37" s="3"/>
      <c r="Z37" s="3"/>
      <c r="AA37" s="3"/>
      <c r="AB37" s="3" t="s">
        <v>109</v>
      </c>
      <c r="AC37" s="3"/>
      <c r="AD37" s="3"/>
      <c r="AE37" s="3"/>
      <c r="AF37" s="3" t="s">
        <v>110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8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107</v>
      </c>
      <c r="C44" s="3"/>
      <c r="D44" s="3"/>
      <c r="E44" s="3"/>
      <c r="F44" s="3" t="s">
        <v>108</v>
      </c>
      <c r="G44" s="3"/>
      <c r="H44" s="3"/>
      <c r="I44" s="3"/>
      <c r="J44" s="3" t="s">
        <v>109</v>
      </c>
      <c r="K44" s="3"/>
      <c r="L44" s="3"/>
      <c r="M44" s="3"/>
      <c r="N44" s="3" t="s">
        <v>110</v>
      </c>
      <c r="O44" s="3"/>
      <c r="P44" s="3"/>
      <c r="Q44" s="3"/>
      <c r="S44" s="6" t="s">
        <v>36</v>
      </c>
      <c r="T44" s="3" t="s">
        <v>107</v>
      </c>
      <c r="U44" s="3"/>
      <c r="V44" s="3"/>
      <c r="W44" s="3"/>
      <c r="X44" s="3" t="s">
        <v>108</v>
      </c>
      <c r="Y44" s="3"/>
      <c r="Z44" s="3"/>
      <c r="AA44" s="3"/>
      <c r="AB44" s="3" t="s">
        <v>109</v>
      </c>
      <c r="AC44" s="3"/>
      <c r="AD44" s="3"/>
      <c r="AE44" s="3"/>
      <c r="AF44" s="3" t="s">
        <v>110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0.0153</v>
      </c>
      <c r="C46" s="7"/>
      <c r="D46" s="7"/>
      <c r="E46">
        <v>3.140441</v>
      </c>
      <c r="F46" s="7">
        <v>0.0162</v>
      </c>
      <c r="G46" s="7"/>
      <c r="H46" s="7"/>
      <c r="I46">
        <v>3.099956</v>
      </c>
      <c r="J46" s="7">
        <v>0.017</v>
      </c>
      <c r="K46" s="7"/>
      <c r="L46" s="7"/>
      <c r="M46">
        <v>3.416918</v>
      </c>
      <c r="N46" s="7">
        <v>0.0178</v>
      </c>
      <c r="O46" s="7"/>
      <c r="P46" s="7"/>
      <c r="Q46">
        <v>3.102254</v>
      </c>
      <c r="S46" s="6"/>
      <c r="T46" s="7">
        <v>0.011</v>
      </c>
      <c r="U46" s="7"/>
      <c r="V46" s="7"/>
      <c r="W46">
        <v>3.370318</v>
      </c>
      <c r="X46" s="7">
        <v>0.0116</v>
      </c>
      <c r="Y46" s="7"/>
      <c r="Z46" s="7"/>
      <c r="AA46">
        <v>3.88033</v>
      </c>
      <c r="AB46" s="7">
        <v>0.0123</v>
      </c>
      <c r="AC46" s="7"/>
      <c r="AD46" s="7"/>
      <c r="AE46">
        <v>3.100549</v>
      </c>
      <c r="AF46" s="7">
        <v>0.0129</v>
      </c>
      <c r="AG46" s="7"/>
      <c r="AH46" s="7"/>
      <c r="AI46">
        <v>3.437436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107</v>
      </c>
      <c r="C50" s="3"/>
      <c r="D50" s="3"/>
      <c r="E50" s="3"/>
      <c r="F50" s="3" t="s">
        <v>108</v>
      </c>
      <c r="G50" s="3"/>
      <c r="H50" s="3"/>
      <c r="I50" s="3"/>
      <c r="J50" s="3" t="s">
        <v>109</v>
      </c>
      <c r="K50" s="3"/>
      <c r="L50" s="3"/>
      <c r="M50" s="3"/>
      <c r="N50" s="3" t="s">
        <v>110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0.0202</v>
      </c>
      <c r="E52">
        <v>0.893179</v>
      </c>
      <c r="F52" t="s">
        <v>31</v>
      </c>
      <c r="G52">
        <v>0.0026</v>
      </c>
      <c r="H52">
        <v>0.0215</v>
      </c>
      <c r="I52">
        <v>0.887685</v>
      </c>
      <c r="J52" t="s">
        <v>31</v>
      </c>
      <c r="K52">
        <v>0.0026</v>
      </c>
      <c r="L52">
        <v>0.0227</v>
      </c>
      <c r="M52">
        <v>0.89188</v>
      </c>
      <c r="N52" t="s">
        <v>31</v>
      </c>
      <c r="O52">
        <v>0.0026</v>
      </c>
      <c r="P52">
        <v>0.0239</v>
      </c>
      <c r="Q52">
        <v>0.884357</v>
      </c>
    </row>
    <row r="53" spans="1:17">
      <c r="A53" s="4"/>
      <c r="B53" t="s">
        <v>32</v>
      </c>
      <c r="C53">
        <v>0.0027</v>
      </c>
      <c r="D53">
        <v>0.0115</v>
      </c>
      <c r="E53">
        <v>1.184859</v>
      </c>
      <c r="F53" t="s">
        <v>32</v>
      </c>
      <c r="G53">
        <v>0.0029</v>
      </c>
      <c r="H53">
        <v>0.012</v>
      </c>
      <c r="I53">
        <v>1.179464</v>
      </c>
      <c r="J53" t="s">
        <v>32</v>
      </c>
      <c r="K53">
        <v>0.0031</v>
      </c>
      <c r="L53">
        <v>0.0124</v>
      </c>
      <c r="M53">
        <v>1.182578</v>
      </c>
      <c r="N53" t="s">
        <v>32</v>
      </c>
      <c r="O53">
        <v>0.0033</v>
      </c>
      <c r="P53">
        <v>0.0131</v>
      </c>
      <c r="Q53">
        <v>1.179257</v>
      </c>
    </row>
    <row r="54" spans="1:17">
      <c r="A54" s="4"/>
      <c r="B54" t="s">
        <v>33</v>
      </c>
      <c r="C54">
        <v>0.0036</v>
      </c>
      <c r="D54">
        <v>0.0082</v>
      </c>
      <c r="E54">
        <v>1.34777</v>
      </c>
      <c r="F54" t="s">
        <v>33</v>
      </c>
      <c r="G54">
        <v>0.0038</v>
      </c>
      <c r="H54">
        <v>0.0087</v>
      </c>
      <c r="I54">
        <v>1.369192</v>
      </c>
      <c r="J54" t="s">
        <v>33</v>
      </c>
      <c r="K54">
        <v>0.0041</v>
      </c>
      <c r="L54">
        <v>0.0092</v>
      </c>
      <c r="M54">
        <v>1.34549</v>
      </c>
      <c r="N54" t="s">
        <v>33</v>
      </c>
      <c r="O54">
        <v>0.0043</v>
      </c>
      <c r="P54">
        <v>0.0097</v>
      </c>
      <c r="Q54">
        <v>1.334812</v>
      </c>
    </row>
    <row r="57" spans="1:17">
      <c r="A57" s="5" t="s">
        <v>35</v>
      </c>
      <c r="B57" s="3" t="s">
        <v>107</v>
      </c>
      <c r="C57" s="3"/>
      <c r="D57" s="3"/>
      <c r="E57" s="3"/>
      <c r="F57" s="3" t="s">
        <v>108</v>
      </c>
      <c r="G57" s="3"/>
      <c r="H57" s="3"/>
      <c r="I57" s="3"/>
      <c r="J57" s="3" t="s">
        <v>109</v>
      </c>
      <c r="K57" s="3"/>
      <c r="L57" s="3"/>
      <c r="M57" s="3"/>
      <c r="N57" s="3" t="s">
        <v>110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107</v>
      </c>
      <c r="C64" s="3"/>
      <c r="D64" s="3"/>
      <c r="E64" s="3"/>
      <c r="F64" s="3" t="s">
        <v>108</v>
      </c>
      <c r="G64" s="3"/>
      <c r="H64" s="3"/>
      <c r="I64" s="3"/>
      <c r="J64" s="3" t="s">
        <v>109</v>
      </c>
      <c r="K64" s="3"/>
      <c r="L64" s="3"/>
      <c r="M64" s="3"/>
      <c r="N64" s="3" t="s">
        <v>110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0.0056</v>
      </c>
      <c r="C66" s="7"/>
      <c r="D66" s="7"/>
      <c r="E66">
        <v>3.130505</v>
      </c>
      <c r="F66" s="7"/>
      <c r="G66" s="7">
        <v>0.006</v>
      </c>
      <c r="H66" s="7"/>
      <c r="I66">
        <v>3.875578</v>
      </c>
      <c r="J66" s="7">
        <v>0.0063</v>
      </c>
      <c r="K66" s="7"/>
      <c r="L66" s="7"/>
      <c r="M66">
        <v>3.821876</v>
      </c>
      <c r="N66" s="7">
        <v>0.0067</v>
      </c>
      <c r="O66" s="7"/>
      <c r="P66" s="7"/>
      <c r="Q66">
        <v>3.158846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0.020265</v>
      </c>
      <c r="H73">
        <f t="shared" ref="H73:H75" si="2">E11+I11</f>
        <v>1.845779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0.019855</v>
      </c>
      <c r="M73">
        <f>I25+E25</f>
        <v>6.40116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0.02033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0.01991</v>
      </c>
    </row>
    <row r="74" spans="1:27">
      <c r="C74" s="4"/>
      <c r="D74" s="12"/>
      <c r="E74" t="s">
        <v>47</v>
      </c>
      <c r="F74">
        <f t="shared" si="0"/>
        <v>0.01976</v>
      </c>
      <c r="G74">
        <f t="shared" si="1"/>
        <v>0.02026</v>
      </c>
      <c r="H74">
        <f t="shared" si="2"/>
        <v>2.175581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0.01982</v>
      </c>
      <c r="S74">
        <f t="shared" si="7"/>
        <v>0.02032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0.01976</v>
      </c>
      <c r="G75">
        <f t="shared" si="1"/>
        <v>0.019855</v>
      </c>
      <c r="H75">
        <f t="shared" si="2"/>
        <v>2.53733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0.01982</v>
      </c>
      <c r="S75">
        <f t="shared" si="7"/>
        <v>0.01991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0.02046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0.02002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0.02059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0.02013</v>
      </c>
    </row>
    <row r="80" spans="1:27">
      <c r="C80" s="4"/>
      <c r="D80" s="12"/>
      <c r="E80" t="s">
        <v>47</v>
      </c>
      <c r="F80">
        <f t="shared" si="10"/>
        <v>0.01994</v>
      </c>
      <c r="G80">
        <f t="shared" si="11"/>
        <v>0.02044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0.02006</v>
      </c>
      <c r="S80">
        <f t="shared" si="15"/>
        <v>0.02056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0.01994</v>
      </c>
      <c r="G81">
        <f t="shared" si="11"/>
        <v>0.02002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0.02006</v>
      </c>
      <c r="S81">
        <f t="shared" si="15"/>
        <v>0.02013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0.02032975</v>
      </c>
      <c r="H86">
        <f t="shared" ref="H86:H88" si="20">M11+I11+E11</f>
        <v>2.781629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0.01991025</v>
      </c>
      <c r="M86">
        <f>M25+I25+E25</f>
        <v>9.635817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0.020459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0.020021</v>
      </c>
    </row>
    <row r="87" spans="2:25">
      <c r="B87" s="4"/>
      <c r="C87" s="13"/>
      <c r="D87" s="12"/>
      <c r="E87" t="s">
        <v>47</v>
      </c>
      <c r="F87">
        <f t="shared" si="18"/>
        <v>0.01981975</v>
      </c>
      <c r="G87">
        <f t="shared" si="19"/>
        <v>0.02032</v>
      </c>
      <c r="H87">
        <f t="shared" si="20"/>
        <v>3.165054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0.019939</v>
      </c>
      <c r="S87">
        <f t="shared" si="25"/>
        <v>0.02044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0.01981975</v>
      </c>
      <c r="G88">
        <f t="shared" si="19"/>
        <v>0.01991025</v>
      </c>
      <c r="H88">
        <f t="shared" si="20"/>
        <v>3.936623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0.019939</v>
      </c>
      <c r="S88">
        <f t="shared" si="25"/>
        <v>0.020021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0.020716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0.020244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0.020971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0.020469</v>
      </c>
    </row>
    <row r="93" spans="2:25">
      <c r="B93" s="4"/>
      <c r="C93" s="13"/>
      <c r="D93" s="12"/>
      <c r="E93" t="s">
        <v>47</v>
      </c>
      <c r="F93">
        <f t="shared" si="28"/>
        <v>0.020176</v>
      </c>
      <c r="G93">
        <f t="shared" si="29"/>
        <v>0.02068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0.020411</v>
      </c>
      <c r="S93">
        <f t="shared" si="33"/>
        <v>0.02092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0.020176</v>
      </c>
      <c r="G94">
        <f t="shared" si="29"/>
        <v>0.020244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0.020411</v>
      </c>
      <c r="S94">
        <f t="shared" si="33"/>
        <v>0.020469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0.0203942625</v>
      </c>
      <c r="H99">
        <f t="shared" ref="H99:H101" si="38">Q11+M11+I11+E11</f>
        <v>3.721938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0.019965725</v>
      </c>
      <c r="M99">
        <f>Q25+M25+I25+E25</f>
        <v>12.760525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0.0205871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0.0201328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0.019879275</v>
      </c>
      <c r="G100">
        <f t="shared" si="37"/>
        <v>0.02038</v>
      </c>
      <c r="H100">
        <f t="shared" si="38"/>
        <v>4.357339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0.0200572</v>
      </c>
      <c r="S100">
        <f t="shared" si="43"/>
        <v>0.02056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0.019879275</v>
      </c>
      <c r="G101">
        <f t="shared" si="37"/>
        <v>0.019965725</v>
      </c>
      <c r="H101">
        <f t="shared" si="38"/>
        <v>5.332371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0.0200572</v>
      </c>
      <c r="S101">
        <f t="shared" si="43"/>
        <v>0.0201328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0.0209688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0.0204704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0.0213457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0.0208116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0.0204096</v>
      </c>
      <c r="G106">
        <f t="shared" si="47"/>
        <v>0.02092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0.0207584</v>
      </c>
      <c r="S106">
        <f t="shared" si="51"/>
        <v>0.02128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0.0204096</v>
      </c>
      <c r="G107">
        <f t="shared" si="47"/>
        <v>0.0204704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0.0207584</v>
      </c>
      <c r="S107">
        <f t="shared" si="51"/>
        <v>0.0208116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0.020265</v>
      </c>
      <c r="H112">
        <f t="shared" ref="H112:H114" si="56">AA11+W11</f>
        <v>1.803651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0.01835</v>
      </c>
      <c r="M112">
        <f>AA25+W25</f>
        <v>6.269212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0.02033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0.0184</v>
      </c>
    </row>
    <row r="113" spans="2:25">
      <c r="C113" s="4"/>
      <c r="D113" s="12"/>
      <c r="E113" t="s">
        <v>47</v>
      </c>
      <c r="F113">
        <f t="shared" si="54"/>
        <v>0.01775</v>
      </c>
      <c r="G113">
        <f t="shared" si="55"/>
        <v>0.01996</v>
      </c>
      <c r="H113">
        <f t="shared" si="56"/>
        <v>2.142579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0.0178</v>
      </c>
      <c r="S113">
        <f t="shared" si="61"/>
        <v>0.02002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0.01795</v>
      </c>
      <c r="G114">
        <f t="shared" si="55"/>
        <v>0.01845</v>
      </c>
      <c r="H114">
        <f t="shared" si="56"/>
        <v>2.782358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0.018</v>
      </c>
      <c r="S114">
        <f t="shared" si="61"/>
        <v>0.0185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0.02046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0.0185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0.02059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0.0186</v>
      </c>
    </row>
    <row r="119" spans="2:25">
      <c r="C119" s="4"/>
      <c r="D119" s="12"/>
      <c r="E119" t="s">
        <v>47</v>
      </c>
      <c r="F119">
        <f t="shared" si="64"/>
        <v>0.0179</v>
      </c>
      <c r="G119">
        <f t="shared" si="65"/>
        <v>0.02014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0.018</v>
      </c>
      <c r="S119">
        <f t="shared" si="69"/>
        <v>0.02026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0.0181</v>
      </c>
      <c r="G120">
        <f t="shared" si="65"/>
        <v>0.0186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0.0182</v>
      </c>
      <c r="S120">
        <f t="shared" si="69"/>
        <v>0.0187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0.02032975</v>
      </c>
      <c r="H125">
        <f t="shared" ref="H125:H127" si="74">AE11+AA11+W11</f>
        <v>2.683914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0.0184</v>
      </c>
      <c r="M125">
        <f>AE25+AA25+W25</f>
        <v>9.387562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0.020459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0.0185</v>
      </c>
    </row>
    <row r="126" spans="2:25">
      <c r="B126" s="4"/>
      <c r="C126" s="13"/>
      <c r="D126" s="12"/>
      <c r="E126" t="s">
        <v>47</v>
      </c>
      <c r="F126">
        <f t="shared" si="72"/>
        <v>0.0178</v>
      </c>
      <c r="G126">
        <f t="shared" si="73"/>
        <v>0.02001975</v>
      </c>
      <c r="H126">
        <f t="shared" si="74"/>
        <v>3.352123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0.0179</v>
      </c>
      <c r="S126">
        <f t="shared" si="79"/>
        <v>0.020139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0.018</v>
      </c>
      <c r="G127">
        <f t="shared" si="73"/>
        <v>0.01850025</v>
      </c>
      <c r="H127">
        <f t="shared" si="74"/>
        <v>4.155473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0.0181</v>
      </c>
      <c r="S127">
        <f t="shared" si="79"/>
        <v>0.018601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0.020716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0.0187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0.020971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0.0189</v>
      </c>
    </row>
    <row r="132" spans="1:25">
      <c r="B132" s="4"/>
      <c r="C132" s="13"/>
      <c r="D132" s="12"/>
      <c r="E132" t="s">
        <v>47</v>
      </c>
      <c r="F132">
        <f t="shared" si="82"/>
        <v>0.0181</v>
      </c>
      <c r="G132">
        <f t="shared" si="83"/>
        <v>0.020376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0.0183</v>
      </c>
      <c r="S132">
        <f t="shared" si="87"/>
        <v>0.020611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0.0183</v>
      </c>
      <c r="G133">
        <f t="shared" si="83"/>
        <v>0.018804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0.0185</v>
      </c>
      <c r="S133">
        <f t="shared" si="87"/>
        <v>0.019009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0.0203942625</v>
      </c>
      <c r="H138">
        <f t="shared" ref="H138:H140" si="92">AI11+AE11+AA11+W11</f>
        <v>3.574591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0.0184500125</v>
      </c>
      <c r="M138">
        <f>AI25+AE25+AA25+W25</f>
        <v>12.534966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0.0205871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0.0186001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0.01785</v>
      </c>
      <c r="G139">
        <f t="shared" si="91"/>
        <v>0.020079275</v>
      </c>
      <c r="H139">
        <f t="shared" si="92"/>
        <v>4.546745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0.018</v>
      </c>
      <c r="S139">
        <f t="shared" si="97"/>
        <v>0.0202572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0.01805</v>
      </c>
      <c r="G140">
        <f t="shared" si="91"/>
        <v>0.018550725</v>
      </c>
      <c r="H140">
        <f t="shared" si="92"/>
        <v>5.535237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0.0182</v>
      </c>
      <c r="S140">
        <f t="shared" si="97"/>
        <v>0.0187028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0.0209688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0.0189008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0.0213457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0.0192027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0.0183</v>
      </c>
      <c r="G145">
        <f t="shared" si="101"/>
        <v>0.0206096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0.0186</v>
      </c>
      <c r="S145">
        <f t="shared" si="105"/>
        <v>0.0209584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0.0185</v>
      </c>
      <c r="G146">
        <f t="shared" si="101"/>
        <v>0.0190104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0.0188</v>
      </c>
      <c r="S146">
        <f t="shared" si="105"/>
        <v>0.0193216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0.020265</v>
      </c>
      <c r="H151">
        <f t="shared" ref="H151:H153" si="110">I32++E32</f>
        <v>2.27187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0.015345</v>
      </c>
      <c r="M151">
        <f>I46+E46</f>
        <v>6.240397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0.02033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0.01539</v>
      </c>
    </row>
    <row r="152" spans="1:25">
      <c r="C152" s="4"/>
      <c r="D152" s="12"/>
      <c r="E152" t="s">
        <v>47</v>
      </c>
      <c r="F152">
        <f t="shared" si="108"/>
        <v>0.01173</v>
      </c>
      <c r="G152">
        <f t="shared" si="109"/>
        <v>0.019155</v>
      </c>
      <c r="H152">
        <f t="shared" si="110"/>
        <v>2.383581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0.01176</v>
      </c>
      <c r="S152">
        <f t="shared" si="115"/>
        <v>0.01921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0.013035</v>
      </c>
      <c r="G153">
        <f t="shared" si="109"/>
        <v>0.016345</v>
      </c>
      <c r="H153">
        <f t="shared" si="110"/>
        <v>2.666776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0.01307</v>
      </c>
      <c r="S153">
        <f t="shared" si="115"/>
        <v>0.01639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0.02046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0.01548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0.02059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0.01557</v>
      </c>
    </row>
    <row r="158" spans="1:25">
      <c r="C158" s="4"/>
      <c r="D158" s="12"/>
      <c r="E158" t="s">
        <v>47</v>
      </c>
      <c r="F158">
        <f t="shared" si="118"/>
        <v>0.01182</v>
      </c>
      <c r="G158">
        <f t="shared" si="119"/>
        <v>0.01932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0.01188</v>
      </c>
      <c r="S158">
        <f t="shared" si="123"/>
        <v>0.01943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0.01314</v>
      </c>
      <c r="G159">
        <f t="shared" si="119"/>
        <v>0.01648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0.01321</v>
      </c>
      <c r="S159">
        <f t="shared" si="123"/>
        <v>0.01657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0.02032975</v>
      </c>
      <c r="H164">
        <f t="shared" ref="H164:H166" si="128">M32+I32+E32</f>
        <v>3.182471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0.01538975</v>
      </c>
      <c r="M164">
        <f>M46+I46+E46</f>
        <v>9.657315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0.020459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0.015479</v>
      </c>
    </row>
    <row r="165" spans="2:25">
      <c r="B165" s="4"/>
      <c r="C165" s="13"/>
      <c r="D165" s="12"/>
      <c r="E165" t="s">
        <v>47</v>
      </c>
      <c r="F165">
        <f t="shared" si="126"/>
        <v>0.01175975</v>
      </c>
      <c r="G165">
        <f t="shared" si="127"/>
        <v>0.01920975</v>
      </c>
      <c r="H165">
        <f t="shared" si="128"/>
        <v>3.570288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0.011819</v>
      </c>
      <c r="S165">
        <f t="shared" si="133"/>
        <v>0.019319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0.01307</v>
      </c>
      <c r="G166">
        <f t="shared" si="127"/>
        <v>0.01639</v>
      </c>
      <c r="H166">
        <f t="shared" si="128"/>
        <v>3.747546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0.01314</v>
      </c>
      <c r="S166">
        <f t="shared" si="133"/>
        <v>0.01648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0.020716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0.015656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0.020971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0.015831</v>
      </c>
    </row>
    <row r="171" spans="2:25">
      <c r="B171" s="4"/>
      <c r="C171" s="13"/>
      <c r="D171" s="12"/>
      <c r="E171" t="s">
        <v>47</v>
      </c>
      <c r="F171">
        <f t="shared" si="136"/>
        <v>0.011936</v>
      </c>
      <c r="G171">
        <f t="shared" si="137"/>
        <v>0.019536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0.012051</v>
      </c>
      <c r="S171">
        <f t="shared" si="141"/>
        <v>0.019751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0.01328</v>
      </c>
      <c r="G172">
        <f t="shared" si="137"/>
        <v>0.01666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0.01342</v>
      </c>
      <c r="S172">
        <f t="shared" si="141"/>
        <v>0.01684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0.0203942625</v>
      </c>
      <c r="H177">
        <f t="shared" ref="H177:H179" si="146">Q32+M32+I32+E32</f>
        <v>4.076468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0.0154342625</v>
      </c>
      <c r="M177">
        <f>Q46+M46+I46+E46</f>
        <v>12.759569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0.0205871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0.0155671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0.011789275</v>
      </c>
      <c r="G178">
        <f t="shared" si="145"/>
        <v>0.019264275</v>
      </c>
      <c r="H178">
        <f t="shared" si="146"/>
        <v>4.760724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0.0118772</v>
      </c>
      <c r="S178">
        <f t="shared" si="151"/>
        <v>0.0194272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0.013105</v>
      </c>
      <c r="G179">
        <f t="shared" si="145"/>
        <v>0.016435</v>
      </c>
      <c r="H179">
        <f t="shared" si="146"/>
        <v>5.108162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0.01321</v>
      </c>
      <c r="S179">
        <f t="shared" si="151"/>
        <v>0.01657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0.0209688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0.0158288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0.0213457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0.0160857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0.0120496</v>
      </c>
      <c r="G184">
        <f t="shared" si="155"/>
        <v>0.0197496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0.0122184</v>
      </c>
      <c r="S184">
        <f t="shared" si="159"/>
        <v>0.0200684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0.01342</v>
      </c>
      <c r="G185">
        <f t="shared" si="155"/>
        <v>0.01684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0.01363</v>
      </c>
      <c r="S185">
        <f t="shared" si="159"/>
        <v>0.01711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0.020265</v>
      </c>
      <c r="H190">
        <f t="shared" ref="H190:H192" si="164">AA32+W32</f>
        <v>1.782626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0.01103</v>
      </c>
      <c r="M190">
        <f>AA46+W46</f>
        <v>7.250648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0.02033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0.01106</v>
      </c>
    </row>
    <row r="191" spans="1:25">
      <c r="C191" s="4"/>
      <c r="D191" s="12"/>
      <c r="E191" t="s">
        <v>47</v>
      </c>
      <c r="F191">
        <f t="shared" si="162"/>
        <v>0.00612</v>
      </c>
      <c r="G191">
        <f t="shared" si="163"/>
        <v>0.017045</v>
      </c>
      <c r="H191">
        <f t="shared" si="164"/>
        <v>2.227739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0.00614</v>
      </c>
      <c r="S191">
        <f t="shared" si="169"/>
        <v>0.01709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0.00752</v>
      </c>
      <c r="G192">
        <f t="shared" si="163"/>
        <v>0.01324</v>
      </c>
      <c r="H192">
        <f t="shared" si="164"/>
        <v>2.781966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0.00754</v>
      </c>
      <c r="S192">
        <f t="shared" si="169"/>
        <v>0.01328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0.02046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0.01112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0.02059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0.01118</v>
      </c>
    </row>
    <row r="197" spans="2:25">
      <c r="C197" s="4"/>
      <c r="D197" s="12"/>
      <c r="E197" t="s">
        <v>47</v>
      </c>
      <c r="F197">
        <f t="shared" si="172"/>
        <v>0.00618</v>
      </c>
      <c r="G197">
        <f t="shared" si="173"/>
        <v>0.01718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0.00622</v>
      </c>
      <c r="S197">
        <f t="shared" si="177"/>
        <v>0.01727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0.00758</v>
      </c>
      <c r="G198">
        <f t="shared" si="173"/>
        <v>0.01336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0.00762</v>
      </c>
      <c r="S198">
        <f t="shared" si="177"/>
        <v>0.01344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0.02032975</v>
      </c>
      <c r="H203">
        <f t="shared" ref="H203:H205" si="182">AE32+AA32+W32</f>
        <v>2.669412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0.01106025</v>
      </c>
      <c r="M203">
        <f>AE46+AA46+W46</f>
        <v>10.351197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0.020459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0.011121</v>
      </c>
    </row>
    <row r="204" spans="2:25">
      <c r="B204" s="4"/>
      <c r="C204" s="13"/>
      <c r="D204" s="12"/>
      <c r="E204" t="s">
        <v>47</v>
      </c>
      <c r="F204">
        <f t="shared" si="180"/>
        <v>0.00613975</v>
      </c>
      <c r="G204">
        <f t="shared" si="181"/>
        <v>0.01709</v>
      </c>
      <c r="H204">
        <f t="shared" si="182"/>
        <v>3.15655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0.006179</v>
      </c>
      <c r="S204">
        <f t="shared" si="186"/>
        <v>0.01718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0.00754</v>
      </c>
      <c r="G205">
        <f t="shared" si="181"/>
        <v>0.01328</v>
      </c>
      <c r="H205">
        <f t="shared" si="182"/>
        <v>4.134908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0.00758</v>
      </c>
      <c r="S205">
        <f t="shared" si="186"/>
        <v>0.01336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0.020716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0.011244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0.020971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0.011369</v>
      </c>
    </row>
    <row r="210" spans="1:25">
      <c r="B210" s="4"/>
      <c r="C210" s="13"/>
      <c r="D210" s="12"/>
      <c r="E210" t="s">
        <v>47</v>
      </c>
      <c r="F210">
        <f t="shared" si="189"/>
        <v>0.006256</v>
      </c>
      <c r="G210">
        <f t="shared" si="190"/>
        <v>0.01736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0.006331</v>
      </c>
      <c r="S210">
        <f t="shared" si="194"/>
        <v>0.01754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0.00766</v>
      </c>
      <c r="G211">
        <f t="shared" si="190"/>
        <v>0.01352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0.00774</v>
      </c>
      <c r="S211">
        <f t="shared" si="194"/>
        <v>0.01368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0.0203942625</v>
      </c>
      <c r="H216">
        <f t="shared" ref="H216:H218" si="199">AI32+AE32+AA32+W32</f>
        <v>3.464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0.011090725</v>
      </c>
      <c r="M216">
        <f>AI46+AE46+AA46+W46</f>
        <v>13.788633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0.0205871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0.0111828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0.0061592625</v>
      </c>
      <c r="G217">
        <f t="shared" si="198"/>
        <v>0.0171350125</v>
      </c>
      <c r="H217">
        <f t="shared" si="199"/>
        <v>4.341287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0.0062171</v>
      </c>
      <c r="S217">
        <f t="shared" si="204"/>
        <v>0.0172701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0.00756</v>
      </c>
      <c r="G218">
        <f t="shared" si="198"/>
        <v>0.0133199875</v>
      </c>
      <c r="H218">
        <f t="shared" si="199"/>
        <v>5.488631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0.00762</v>
      </c>
      <c r="S218">
        <f t="shared" si="204"/>
        <v>0.0134399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0.0209688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0.0113704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0.0213457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0.0115616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0.0063288</v>
      </c>
      <c r="G223">
        <f t="shared" si="208"/>
        <v>0.0175408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0.0064357</v>
      </c>
      <c r="S223">
        <f t="shared" si="212"/>
        <v>0.0178127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0.00774</v>
      </c>
      <c r="G224">
        <f t="shared" si="208"/>
        <v>0.0136792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0.00786</v>
      </c>
      <c r="S224">
        <f t="shared" si="212"/>
        <v>0.0139173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0.020265</v>
      </c>
      <c r="H229">
        <f t="shared" ref="H229:H231" si="217">I52+E52</f>
        <v>1.780864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0.00562</v>
      </c>
      <c r="M229">
        <f>I66+E66</f>
        <v>7.006083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0.02033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0.00564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0.011525</v>
      </c>
      <c r="H230">
        <f t="shared" si="217"/>
        <v>2.364323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0.01155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0.008225</v>
      </c>
      <c r="H231">
        <f t="shared" si="217"/>
        <v>2.716962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0.00362</v>
      </c>
      <c r="S231">
        <f t="shared" si="222"/>
        <v>0.00825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0.02046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0.00568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0.02059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0.00572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0.0116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0.01165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0.0083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0.00366</v>
      </c>
      <c r="S237">
        <f t="shared" si="230"/>
        <v>0.00835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0.02032975</v>
      </c>
      <c r="H242">
        <f t="shared" ref="H242:H244" si="235">M52+I52+E52</f>
        <v>2.672744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0.00563975</v>
      </c>
      <c r="M242">
        <f>M66+I66+E66</f>
        <v>10.827959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0.020459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0.005679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0.01154975</v>
      </c>
      <c r="H243">
        <f t="shared" si="235"/>
        <v>3.546901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0.00274</v>
      </c>
      <c r="S243">
        <f t="shared" si="240"/>
        <v>0.011599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0.00362025</v>
      </c>
      <c r="G244">
        <f t="shared" si="234"/>
        <v>0.00825</v>
      </c>
      <c r="H244">
        <f t="shared" si="235"/>
        <v>4.062452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0.003641</v>
      </c>
      <c r="S244">
        <f t="shared" si="240"/>
        <v>0.0083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0.020716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0.005756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0.020971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0.005831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0.011696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0.00282</v>
      </c>
      <c r="S249">
        <f t="shared" si="248"/>
        <v>0.011791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0.003684</v>
      </c>
      <c r="G250">
        <f t="shared" si="244"/>
        <v>0.0084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0.003729</v>
      </c>
      <c r="S250">
        <f t="shared" si="248"/>
        <v>0.0085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0.0203942625</v>
      </c>
      <c r="H255">
        <f t="shared" ref="H255:H257" si="253">Q52+M52+I52+E52</f>
        <v>3.557101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0.005659275</v>
      </c>
      <c r="M255">
        <f>Q66+M66+I66+E66</f>
        <v>13.986805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0.0205871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0.0057172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</v>
      </c>
      <c r="G256">
        <f t="shared" si="252"/>
        <v>0.0115743</v>
      </c>
      <c r="H256">
        <f t="shared" si="253"/>
        <v>4.726158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0.00276</v>
      </c>
      <c r="S256">
        <f t="shared" si="258"/>
        <v>0.0116474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0.003630725</v>
      </c>
      <c r="G257">
        <f t="shared" si="252"/>
        <v>0.008275</v>
      </c>
      <c r="H257">
        <f t="shared" si="253"/>
        <v>5.397264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0.0036628</v>
      </c>
      <c r="S257">
        <f t="shared" si="258"/>
        <v>0.00835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0.0209688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0.0058296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0.0213457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0.0059384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</v>
      </c>
      <c r="G262">
        <f t="shared" si="262"/>
        <v>0.0117912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</v>
      </c>
      <c r="S262">
        <f t="shared" si="266"/>
        <v>0.0119338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0.0037304</v>
      </c>
      <c r="G263">
        <f t="shared" si="262"/>
        <v>0.0085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0.0038016</v>
      </c>
      <c r="S263">
        <f t="shared" si="266"/>
        <v>0.00865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D1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11.7777777777778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111</v>
      </c>
      <c r="C9" s="3"/>
      <c r="D9" s="3"/>
      <c r="E9" s="3"/>
      <c r="F9" s="3" t="s">
        <v>112</v>
      </c>
      <c r="G9" s="3"/>
      <c r="H9" s="3"/>
      <c r="I9" s="3"/>
      <c r="J9" s="3" t="s">
        <v>113</v>
      </c>
      <c r="K9" s="3"/>
      <c r="L9" s="3"/>
      <c r="M9" s="3"/>
      <c r="N9" s="3" t="s">
        <v>114</v>
      </c>
      <c r="O9" s="3"/>
      <c r="P9" s="3"/>
      <c r="Q9" s="3"/>
      <c r="S9" s="4" t="s">
        <v>23</v>
      </c>
      <c r="T9" s="3" t="s">
        <v>111</v>
      </c>
      <c r="U9" s="3"/>
      <c r="V9" s="3"/>
      <c r="W9" s="3"/>
      <c r="X9" s="3" t="s">
        <v>112</v>
      </c>
      <c r="Y9" s="3"/>
      <c r="Z9" s="3"/>
      <c r="AA9" s="3"/>
      <c r="AB9" s="3" t="s">
        <v>113</v>
      </c>
      <c r="AC9" s="3"/>
      <c r="AD9" s="3"/>
      <c r="AE9" s="3"/>
      <c r="AF9" s="3" t="s">
        <v>114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0.0189</v>
      </c>
      <c r="E11">
        <v>0.859036</v>
      </c>
      <c r="F11" t="s">
        <v>31</v>
      </c>
      <c r="G11">
        <v>0.0026</v>
      </c>
      <c r="H11">
        <v>0.0201</v>
      </c>
      <c r="I11">
        <v>0.86062</v>
      </c>
      <c r="J11" t="s">
        <v>31</v>
      </c>
      <c r="K11">
        <v>0.0026</v>
      </c>
      <c r="L11">
        <v>0.0213</v>
      </c>
      <c r="M11">
        <v>0.861223</v>
      </c>
      <c r="N11" t="s">
        <v>31</v>
      </c>
      <c r="O11">
        <v>0.0026</v>
      </c>
      <c r="P11">
        <v>0.0225</v>
      </c>
      <c r="Q11">
        <v>0.860989</v>
      </c>
      <c r="S11" s="4"/>
      <c r="T11" t="s">
        <v>31</v>
      </c>
      <c r="U11">
        <v>0.0013</v>
      </c>
      <c r="V11">
        <v>0.0189</v>
      </c>
      <c r="W11">
        <v>0.860331</v>
      </c>
      <c r="X11" t="s">
        <v>31</v>
      </c>
      <c r="Y11">
        <v>0.0026</v>
      </c>
      <c r="Z11">
        <v>0.0201</v>
      </c>
      <c r="AA11">
        <v>0.862071</v>
      </c>
      <c r="AB11" t="s">
        <v>31</v>
      </c>
      <c r="AC11">
        <v>0.0026</v>
      </c>
      <c r="AD11">
        <v>0.0213</v>
      </c>
      <c r="AE11">
        <v>0.877894</v>
      </c>
      <c r="AF11" t="s">
        <v>31</v>
      </c>
      <c r="AG11">
        <v>0.0026</v>
      </c>
      <c r="AH11">
        <v>0.0225</v>
      </c>
      <c r="AI11">
        <v>0.863871</v>
      </c>
    </row>
    <row r="12" spans="1:35">
      <c r="A12" s="4"/>
      <c r="B12" t="s">
        <v>32</v>
      </c>
      <c r="C12">
        <v>0.0185</v>
      </c>
      <c r="D12">
        <v>0.0188</v>
      </c>
      <c r="E12">
        <v>0.904479</v>
      </c>
      <c r="F12" t="s">
        <v>32</v>
      </c>
      <c r="G12">
        <v>0.0196</v>
      </c>
      <c r="H12">
        <v>0.02</v>
      </c>
      <c r="I12">
        <v>0.905269</v>
      </c>
      <c r="J12" t="s">
        <v>32</v>
      </c>
      <c r="K12">
        <v>0.0208</v>
      </c>
      <c r="L12">
        <v>0.0212</v>
      </c>
      <c r="M12">
        <v>0.905324</v>
      </c>
      <c r="N12" t="s">
        <v>32</v>
      </c>
      <c r="O12">
        <v>0.0219</v>
      </c>
      <c r="P12">
        <v>0.0224</v>
      </c>
      <c r="Q12">
        <v>0.907376</v>
      </c>
      <c r="S12" s="4"/>
      <c r="T12" t="s">
        <v>32</v>
      </c>
      <c r="U12">
        <v>0.0167</v>
      </c>
      <c r="V12">
        <v>0.0186</v>
      </c>
      <c r="W12">
        <v>0.900783</v>
      </c>
      <c r="X12" t="s">
        <v>32</v>
      </c>
      <c r="Y12">
        <v>0.0177</v>
      </c>
      <c r="Z12">
        <v>0.0197</v>
      </c>
      <c r="AA12">
        <v>0.905568</v>
      </c>
      <c r="AB12" t="s">
        <v>32</v>
      </c>
      <c r="AC12">
        <v>0.0187</v>
      </c>
      <c r="AD12">
        <v>0.0209</v>
      </c>
      <c r="AE12">
        <v>0.902568</v>
      </c>
      <c r="AF12" t="s">
        <v>32</v>
      </c>
      <c r="AG12">
        <v>0.0197</v>
      </c>
      <c r="AH12">
        <v>0.0221</v>
      </c>
      <c r="AI12">
        <v>0.899755</v>
      </c>
    </row>
    <row r="13" spans="1:35">
      <c r="A13" s="4"/>
      <c r="B13" t="s">
        <v>33</v>
      </c>
      <c r="C13">
        <v>0.0185</v>
      </c>
      <c r="D13">
        <v>0.0185</v>
      </c>
      <c r="E13">
        <v>1.037018</v>
      </c>
      <c r="F13" t="s">
        <v>33</v>
      </c>
      <c r="G13">
        <v>0.0196</v>
      </c>
      <c r="H13">
        <v>0.0196</v>
      </c>
      <c r="I13">
        <v>1.006275</v>
      </c>
      <c r="J13" t="s">
        <v>33</v>
      </c>
      <c r="K13">
        <v>0.0208</v>
      </c>
      <c r="L13">
        <v>0.0208</v>
      </c>
      <c r="M13">
        <v>1.009496</v>
      </c>
      <c r="N13" t="s">
        <v>33</v>
      </c>
      <c r="O13">
        <v>0.0219</v>
      </c>
      <c r="P13">
        <v>0.0219</v>
      </c>
      <c r="Q13">
        <v>1.005553</v>
      </c>
      <c r="S13" s="4"/>
      <c r="T13" t="s">
        <v>33</v>
      </c>
      <c r="U13">
        <v>0.0168</v>
      </c>
      <c r="V13">
        <v>0.0172</v>
      </c>
      <c r="W13">
        <v>1.007626</v>
      </c>
      <c r="X13" t="s">
        <v>33</v>
      </c>
      <c r="Y13">
        <v>0.0179</v>
      </c>
      <c r="Z13">
        <v>0.0183</v>
      </c>
      <c r="AA13">
        <v>1.042085</v>
      </c>
      <c r="AB13" t="s">
        <v>33</v>
      </c>
      <c r="AC13">
        <v>0.0189</v>
      </c>
      <c r="AD13">
        <v>0.0194</v>
      </c>
      <c r="AE13">
        <v>1.013779</v>
      </c>
      <c r="AF13" t="s">
        <v>33</v>
      </c>
      <c r="AG13">
        <v>0.0199</v>
      </c>
      <c r="AH13">
        <v>0.0204</v>
      </c>
      <c r="AI13">
        <v>1.054406</v>
      </c>
    </row>
    <row r="16" spans="1:35">
      <c r="A16" s="5" t="s">
        <v>35</v>
      </c>
      <c r="B16" s="3" t="s">
        <v>111</v>
      </c>
      <c r="C16" s="3"/>
      <c r="D16" s="3"/>
      <c r="E16" s="3"/>
      <c r="F16" s="3" t="s">
        <v>112</v>
      </c>
      <c r="G16" s="3"/>
      <c r="H16" s="3"/>
      <c r="I16" s="3"/>
      <c r="J16" s="3" t="s">
        <v>113</v>
      </c>
      <c r="K16" s="3"/>
      <c r="L16" s="3"/>
      <c r="M16" s="3"/>
      <c r="N16" s="3" t="s">
        <v>114</v>
      </c>
      <c r="O16" s="3"/>
      <c r="P16" s="3"/>
      <c r="Q16" s="3"/>
      <c r="S16" s="5" t="s">
        <v>35</v>
      </c>
      <c r="T16" s="3" t="s">
        <v>111</v>
      </c>
      <c r="U16" s="3"/>
      <c r="V16" s="3"/>
      <c r="W16" s="3"/>
      <c r="X16" s="3" t="s">
        <v>112</v>
      </c>
      <c r="Y16" s="3"/>
      <c r="Z16" s="3"/>
      <c r="AA16" s="3"/>
      <c r="AB16" s="3" t="s">
        <v>113</v>
      </c>
      <c r="AC16" s="3"/>
      <c r="AD16" s="3"/>
      <c r="AE16" s="3"/>
      <c r="AF16" s="3" t="s">
        <v>114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0.0189</v>
      </c>
      <c r="E18">
        <v>7.393314</v>
      </c>
      <c r="F18" t="s">
        <v>31</v>
      </c>
      <c r="G18">
        <v>0.0026</v>
      </c>
      <c r="H18">
        <v>0.0201</v>
      </c>
      <c r="I18">
        <v>8.823057</v>
      </c>
      <c r="J18" t="s">
        <v>31</v>
      </c>
      <c r="K18">
        <v>0.0026</v>
      </c>
      <c r="L18">
        <v>0.0213</v>
      </c>
      <c r="M18">
        <v>8.982096</v>
      </c>
      <c r="N18" t="s">
        <v>31</v>
      </c>
      <c r="O18">
        <v>0.0026</v>
      </c>
      <c r="P18">
        <v>0.0225</v>
      </c>
      <c r="Q18">
        <v>7.145513</v>
      </c>
      <c r="S18" s="5"/>
      <c r="T18" t="s">
        <v>31</v>
      </c>
      <c r="U18">
        <v>0.0013</v>
      </c>
      <c r="V18">
        <v>0.0189</v>
      </c>
      <c r="W18">
        <v>7.231072</v>
      </c>
      <c r="X18" t="s">
        <v>31</v>
      </c>
      <c r="Y18">
        <v>0.0026</v>
      </c>
      <c r="Z18">
        <v>0.0201</v>
      </c>
      <c r="AA18">
        <v>8.934267</v>
      </c>
      <c r="AB18" t="s">
        <v>31</v>
      </c>
      <c r="AC18">
        <v>0.0026</v>
      </c>
      <c r="AD18">
        <v>0.0213</v>
      </c>
      <c r="AE18">
        <v>8.308073</v>
      </c>
      <c r="AF18" t="s">
        <v>31</v>
      </c>
      <c r="AG18">
        <v>0.0026</v>
      </c>
      <c r="AH18">
        <v>0.0225</v>
      </c>
      <c r="AI18">
        <v>7.104012</v>
      </c>
    </row>
    <row r="19" spans="1:35">
      <c r="A19" s="5"/>
      <c r="B19" t="s">
        <v>32</v>
      </c>
      <c r="C19">
        <v>0.0185</v>
      </c>
      <c r="D19">
        <v>0.0188</v>
      </c>
      <c r="E19">
        <v>19.29293</v>
      </c>
      <c r="F19" t="s">
        <v>32</v>
      </c>
      <c r="G19">
        <v>0.0196</v>
      </c>
      <c r="H19">
        <v>0.02</v>
      </c>
      <c r="I19">
        <v>18.288526</v>
      </c>
      <c r="J19" t="s">
        <v>32</v>
      </c>
      <c r="K19">
        <v>0.0208</v>
      </c>
      <c r="L19">
        <v>0.0212</v>
      </c>
      <c r="M19">
        <v>17.415589</v>
      </c>
      <c r="N19" t="s">
        <v>32</v>
      </c>
      <c r="O19">
        <v>0.0219</v>
      </c>
      <c r="P19">
        <v>0.0224</v>
      </c>
      <c r="Q19">
        <v>17.517979</v>
      </c>
      <c r="S19" s="5"/>
      <c r="T19" t="s">
        <v>32</v>
      </c>
      <c r="U19">
        <v>0.0167</v>
      </c>
      <c r="V19">
        <v>0.0186</v>
      </c>
      <c r="W19">
        <v>17.079055</v>
      </c>
      <c r="X19" t="s">
        <v>32</v>
      </c>
      <c r="Y19">
        <v>0.0177</v>
      </c>
      <c r="Z19">
        <v>0.0196</v>
      </c>
      <c r="AA19">
        <v>17.93378</v>
      </c>
      <c r="AB19" t="s">
        <v>32</v>
      </c>
      <c r="AC19">
        <v>0.0187</v>
      </c>
      <c r="AD19">
        <v>0.0208</v>
      </c>
      <c r="AE19">
        <v>18.087128</v>
      </c>
      <c r="AF19" t="s">
        <v>32</v>
      </c>
      <c r="AG19">
        <v>0.0197</v>
      </c>
      <c r="AH19">
        <v>0.022</v>
      </c>
      <c r="AI19">
        <v>19.887486</v>
      </c>
    </row>
    <row r="20" spans="1:35">
      <c r="A20" s="5"/>
      <c r="B20" t="s">
        <v>33</v>
      </c>
      <c r="C20">
        <v>0.0185</v>
      </c>
      <c r="D20">
        <v>0.0185</v>
      </c>
      <c r="E20">
        <v>100.646003</v>
      </c>
      <c r="F20" t="s">
        <v>33</v>
      </c>
      <c r="G20">
        <v>0.0196</v>
      </c>
      <c r="H20">
        <v>0.0196</v>
      </c>
      <c r="I20">
        <v>99.099524</v>
      </c>
      <c r="J20" t="s">
        <v>33</v>
      </c>
      <c r="K20">
        <v>0.0208</v>
      </c>
      <c r="L20">
        <v>0.0208</v>
      </c>
      <c r="M20">
        <v>82.40687</v>
      </c>
      <c r="N20" t="s">
        <v>33</v>
      </c>
      <c r="O20">
        <v>0.0219</v>
      </c>
      <c r="P20">
        <v>0.0219</v>
      </c>
      <c r="Q20">
        <v>110.282159</v>
      </c>
      <c r="S20" s="5"/>
      <c r="T20" t="s">
        <v>33</v>
      </c>
      <c r="U20">
        <v>0.0168</v>
      </c>
      <c r="V20">
        <v>0.0172</v>
      </c>
      <c r="W20">
        <v>99.132701</v>
      </c>
      <c r="X20" t="s">
        <v>33</v>
      </c>
      <c r="Y20">
        <v>0.0179</v>
      </c>
      <c r="Z20">
        <v>0.0183</v>
      </c>
      <c r="AA20">
        <v>97.333797</v>
      </c>
      <c r="AB20" t="s">
        <v>33</v>
      </c>
      <c r="AC20">
        <v>0.0189</v>
      </c>
      <c r="AD20">
        <v>0.02</v>
      </c>
      <c r="AE20">
        <v>113.148458</v>
      </c>
      <c r="AF20" t="s">
        <v>33</v>
      </c>
      <c r="AG20">
        <v>0.0199</v>
      </c>
      <c r="AH20">
        <v>0.0204</v>
      </c>
      <c r="AI20">
        <v>104.932457</v>
      </c>
    </row>
    <row r="23" spans="1:35">
      <c r="A23" s="6" t="s">
        <v>36</v>
      </c>
      <c r="B23" s="3" t="s">
        <v>111</v>
      </c>
      <c r="C23" s="3"/>
      <c r="D23" s="3"/>
      <c r="E23" s="3"/>
      <c r="F23" s="3" t="s">
        <v>112</v>
      </c>
      <c r="G23" s="3"/>
      <c r="H23" s="3"/>
      <c r="I23" s="3"/>
      <c r="J23" s="3" t="s">
        <v>113</v>
      </c>
      <c r="K23" s="3"/>
      <c r="L23" s="3"/>
      <c r="M23" s="3"/>
      <c r="N23" s="3" t="s">
        <v>114</v>
      </c>
      <c r="O23" s="3"/>
      <c r="P23" s="3"/>
      <c r="Q23" s="3"/>
      <c r="S23" s="6" t="s">
        <v>36</v>
      </c>
      <c r="T23" s="3" t="s">
        <v>111</v>
      </c>
      <c r="U23" s="3"/>
      <c r="V23" s="3"/>
      <c r="W23" s="3"/>
      <c r="X23" s="3" t="s">
        <v>112</v>
      </c>
      <c r="Y23" s="3"/>
      <c r="Z23" s="3"/>
      <c r="AA23" s="3"/>
      <c r="AB23" s="3" t="s">
        <v>113</v>
      </c>
      <c r="AC23" s="3"/>
      <c r="AD23" s="3"/>
      <c r="AE23" s="3"/>
      <c r="AF23" s="3" t="s">
        <v>114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0.0185</v>
      </c>
      <c r="C25" s="7"/>
      <c r="D25" s="7"/>
      <c r="E25">
        <v>2.95103</v>
      </c>
      <c r="F25" s="7">
        <v>0.0196</v>
      </c>
      <c r="G25" s="7"/>
      <c r="H25" s="7"/>
      <c r="I25">
        <v>3.512402</v>
      </c>
      <c r="J25" s="7">
        <v>0.0208</v>
      </c>
      <c r="K25" s="7"/>
      <c r="L25" s="7"/>
      <c r="M25">
        <v>3.004787</v>
      </c>
      <c r="N25" s="7">
        <v>0.022</v>
      </c>
      <c r="O25" s="7"/>
      <c r="P25" s="7"/>
      <c r="Q25">
        <v>3.305694</v>
      </c>
      <c r="S25" s="6"/>
      <c r="T25" s="7">
        <v>0.017</v>
      </c>
      <c r="U25" s="7"/>
      <c r="V25" s="7"/>
      <c r="W25">
        <v>3.495921</v>
      </c>
      <c r="X25" s="7">
        <v>0.0181</v>
      </c>
      <c r="Y25" s="7"/>
      <c r="Z25" s="7"/>
      <c r="AA25">
        <v>2.875298</v>
      </c>
      <c r="AB25" s="7">
        <v>0.0192</v>
      </c>
      <c r="AC25" s="7"/>
      <c r="AD25" s="7"/>
      <c r="AE25">
        <v>2.877041</v>
      </c>
      <c r="AF25" s="7">
        <v>0.0202</v>
      </c>
      <c r="AG25" s="7"/>
      <c r="AH25" s="7"/>
      <c r="AI25">
        <v>2.842801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111</v>
      </c>
      <c r="C30" s="3"/>
      <c r="D30" s="3"/>
      <c r="E30" s="3"/>
      <c r="F30" s="3" t="s">
        <v>112</v>
      </c>
      <c r="G30" s="3"/>
      <c r="H30" s="3"/>
      <c r="I30" s="3"/>
      <c r="J30" s="3" t="s">
        <v>113</v>
      </c>
      <c r="K30" s="3"/>
      <c r="L30" s="3"/>
      <c r="M30" s="3"/>
      <c r="N30" s="3" t="s">
        <v>114</v>
      </c>
      <c r="O30" s="3"/>
      <c r="P30" s="3"/>
      <c r="Q30" s="3"/>
      <c r="S30" s="4" t="s">
        <v>23</v>
      </c>
      <c r="T30" s="3" t="s">
        <v>111</v>
      </c>
      <c r="U30" s="3"/>
      <c r="V30" s="3"/>
      <c r="W30" s="3"/>
      <c r="X30" s="3" t="s">
        <v>112</v>
      </c>
      <c r="Y30" s="3"/>
      <c r="Z30" s="3"/>
      <c r="AA30" s="3"/>
      <c r="AB30" s="3" t="s">
        <v>113</v>
      </c>
      <c r="AC30" s="3"/>
      <c r="AD30" s="3"/>
      <c r="AE30" s="3"/>
      <c r="AF30" s="3" t="s">
        <v>114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0.0189</v>
      </c>
      <c r="E32">
        <v>0.862945</v>
      </c>
      <c r="F32" t="s">
        <v>31</v>
      </c>
      <c r="G32">
        <v>0.0026</v>
      </c>
      <c r="H32">
        <v>0.0201</v>
      </c>
      <c r="I32">
        <v>0.863518</v>
      </c>
      <c r="J32" t="s">
        <v>31</v>
      </c>
      <c r="K32">
        <v>0.0026</v>
      </c>
      <c r="L32">
        <v>0.0213</v>
      </c>
      <c r="M32">
        <v>0.859801</v>
      </c>
      <c r="N32" t="s">
        <v>31</v>
      </c>
      <c r="O32">
        <v>0.0026</v>
      </c>
      <c r="P32">
        <v>0.0225</v>
      </c>
      <c r="Q32">
        <v>0.860117</v>
      </c>
      <c r="S32" s="4"/>
      <c r="T32" t="s">
        <v>31</v>
      </c>
      <c r="U32">
        <v>0.0013</v>
      </c>
      <c r="V32">
        <v>0.0189</v>
      </c>
      <c r="W32">
        <v>0.861982</v>
      </c>
      <c r="X32" t="s">
        <v>31</v>
      </c>
      <c r="Y32">
        <v>0.0026</v>
      </c>
      <c r="Z32">
        <v>0.0201</v>
      </c>
      <c r="AA32">
        <v>0.867924</v>
      </c>
      <c r="AB32" t="s">
        <v>31</v>
      </c>
      <c r="AC32">
        <v>0.0026</v>
      </c>
      <c r="AD32">
        <v>0.0213</v>
      </c>
      <c r="AE32">
        <v>0.861849</v>
      </c>
      <c r="AF32" t="s">
        <v>31</v>
      </c>
      <c r="AG32">
        <v>0.0026</v>
      </c>
      <c r="AH32">
        <v>0.0225</v>
      </c>
      <c r="AI32">
        <v>0.864671</v>
      </c>
    </row>
    <row r="33" spans="1:35">
      <c r="A33" s="4"/>
      <c r="B33" t="s">
        <v>32</v>
      </c>
      <c r="C33">
        <v>0.0115</v>
      </c>
      <c r="D33">
        <v>0.0178</v>
      </c>
      <c r="E33">
        <v>0.90352</v>
      </c>
      <c r="F33" t="s">
        <v>32</v>
      </c>
      <c r="G33">
        <v>0.0121</v>
      </c>
      <c r="H33">
        <v>0.0189</v>
      </c>
      <c r="I33">
        <v>0.898812</v>
      </c>
      <c r="J33" t="s">
        <v>32</v>
      </c>
      <c r="K33">
        <v>0.0127</v>
      </c>
      <c r="L33">
        <v>0.02</v>
      </c>
      <c r="M33">
        <v>0.903053</v>
      </c>
      <c r="N33" t="s">
        <v>32</v>
      </c>
      <c r="O33">
        <v>0.0133</v>
      </c>
      <c r="P33">
        <v>0.0211</v>
      </c>
      <c r="Q33">
        <v>0.907711</v>
      </c>
      <c r="S33" s="4"/>
      <c r="T33" t="s">
        <v>32</v>
      </c>
      <c r="U33">
        <v>0.006</v>
      </c>
      <c r="V33">
        <v>0.0159</v>
      </c>
      <c r="W33">
        <v>0.898238</v>
      </c>
      <c r="X33" t="s">
        <v>32</v>
      </c>
      <c r="Y33">
        <v>0.0063</v>
      </c>
      <c r="Z33">
        <v>0.0168</v>
      </c>
      <c r="AA33">
        <v>0.896349</v>
      </c>
      <c r="AB33" t="s">
        <v>32</v>
      </c>
      <c r="AC33">
        <v>0.0067</v>
      </c>
      <c r="AD33">
        <v>0.0177</v>
      </c>
      <c r="AE33">
        <v>0.89611</v>
      </c>
      <c r="AF33" t="s">
        <v>32</v>
      </c>
      <c r="AG33">
        <v>0.0071</v>
      </c>
      <c r="AH33">
        <v>0.0186</v>
      </c>
      <c r="AI33">
        <v>0.898435</v>
      </c>
    </row>
    <row r="34" spans="1:35">
      <c r="A34" s="4"/>
      <c r="B34" t="s">
        <v>33</v>
      </c>
      <c r="C34">
        <v>0.0126</v>
      </c>
      <c r="D34">
        <v>0.0153</v>
      </c>
      <c r="E34">
        <v>1.003756</v>
      </c>
      <c r="F34" t="s">
        <v>33</v>
      </c>
      <c r="G34">
        <v>0.0134</v>
      </c>
      <c r="H34">
        <v>0.0163</v>
      </c>
      <c r="I34">
        <v>1.01202</v>
      </c>
      <c r="J34" t="s">
        <v>33</v>
      </c>
      <c r="K34" s="16">
        <v>0.0141</v>
      </c>
      <c r="L34" s="17">
        <v>0.0172</v>
      </c>
      <c r="M34">
        <v>1.00413</v>
      </c>
      <c r="N34" t="s">
        <v>33</v>
      </c>
      <c r="O34">
        <v>0.0148</v>
      </c>
      <c r="P34">
        <v>0.0181</v>
      </c>
      <c r="Q34">
        <v>1.002774</v>
      </c>
      <c r="S34" s="4"/>
      <c r="T34" t="s">
        <v>33</v>
      </c>
      <c r="U34">
        <v>0.0073</v>
      </c>
      <c r="V34">
        <v>0.0124</v>
      </c>
      <c r="W34">
        <v>1.016677</v>
      </c>
      <c r="X34" t="s">
        <v>33</v>
      </c>
      <c r="Y34">
        <v>0.0078</v>
      </c>
      <c r="Z34">
        <v>0.0132</v>
      </c>
      <c r="AA34">
        <v>1.0524</v>
      </c>
      <c r="AB34" t="s">
        <v>33</v>
      </c>
      <c r="AC34">
        <v>0.0082</v>
      </c>
      <c r="AD34">
        <v>0.014</v>
      </c>
      <c r="AE34">
        <v>1.006324</v>
      </c>
      <c r="AF34" t="s">
        <v>33</v>
      </c>
      <c r="AG34">
        <v>0.0087</v>
      </c>
      <c r="AH34" s="17">
        <v>0.0147</v>
      </c>
      <c r="AI34">
        <v>0.997152</v>
      </c>
    </row>
    <row r="37" spans="1:35">
      <c r="A37" s="5" t="s">
        <v>35</v>
      </c>
      <c r="B37" s="3" t="s">
        <v>111</v>
      </c>
      <c r="C37" s="3"/>
      <c r="D37" s="3"/>
      <c r="E37" s="3"/>
      <c r="F37" s="3" t="s">
        <v>112</v>
      </c>
      <c r="G37" s="3"/>
      <c r="H37" s="3"/>
      <c r="I37" s="3"/>
      <c r="J37" s="3" t="s">
        <v>113</v>
      </c>
      <c r="K37" s="3"/>
      <c r="L37" s="3"/>
      <c r="M37" s="3"/>
      <c r="N37" s="3" t="s">
        <v>114</v>
      </c>
      <c r="O37" s="3"/>
      <c r="P37" s="3"/>
      <c r="Q37" s="3"/>
      <c r="S37" s="5" t="s">
        <v>35</v>
      </c>
      <c r="T37" s="3" t="s">
        <v>111</v>
      </c>
      <c r="U37" s="3"/>
      <c r="V37" s="3"/>
      <c r="W37" s="3"/>
      <c r="X37" s="3" t="s">
        <v>112</v>
      </c>
      <c r="Y37" s="3"/>
      <c r="Z37" s="3"/>
      <c r="AA37" s="3"/>
      <c r="AB37" s="3" t="s">
        <v>113</v>
      </c>
      <c r="AC37" s="3"/>
      <c r="AD37" s="3"/>
      <c r="AE37" s="3"/>
      <c r="AF37" s="3" t="s">
        <v>114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0.0189</v>
      </c>
      <c r="E39">
        <v>8.457796</v>
      </c>
      <c r="F39" t="s">
        <v>31</v>
      </c>
      <c r="G39">
        <v>0.0026</v>
      </c>
      <c r="H39">
        <v>0.0201</v>
      </c>
      <c r="I39">
        <v>7.523878</v>
      </c>
      <c r="J39" t="s">
        <v>31</v>
      </c>
      <c r="K39">
        <v>0.0026</v>
      </c>
      <c r="L39">
        <v>0.0213</v>
      </c>
      <c r="M39">
        <v>7.785781</v>
      </c>
      <c r="N39" t="s">
        <v>31</v>
      </c>
      <c r="O39">
        <v>0.0026</v>
      </c>
      <c r="P39">
        <v>0.0225</v>
      </c>
      <c r="Q39">
        <v>7.673859</v>
      </c>
      <c r="S39" s="5"/>
      <c r="T39" t="s">
        <v>31</v>
      </c>
      <c r="U39">
        <v>0.0013</v>
      </c>
      <c r="V39">
        <v>0.0189</v>
      </c>
      <c r="W39">
        <v>8.883711</v>
      </c>
      <c r="X39" t="s">
        <v>31</v>
      </c>
      <c r="Y39">
        <v>0.0026</v>
      </c>
      <c r="Z39">
        <v>0.0201</v>
      </c>
      <c r="AA39">
        <v>7.32752</v>
      </c>
      <c r="AB39" t="s">
        <v>31</v>
      </c>
      <c r="AC39">
        <v>0.0026</v>
      </c>
      <c r="AD39" s="16">
        <v>0.0213</v>
      </c>
      <c r="AE39">
        <v>8.439898</v>
      </c>
      <c r="AF39" t="s">
        <v>31</v>
      </c>
      <c r="AG39">
        <v>0.0026</v>
      </c>
      <c r="AH39" s="16">
        <v>0.0225</v>
      </c>
      <c r="AI39">
        <v>8.170227</v>
      </c>
    </row>
    <row r="40" spans="1:35">
      <c r="A40" s="5"/>
      <c r="B40" t="s">
        <v>32</v>
      </c>
      <c r="C40">
        <v>0.0115</v>
      </c>
      <c r="D40">
        <v>0.0178</v>
      </c>
      <c r="E40">
        <v>17.038432</v>
      </c>
      <c r="F40" t="s">
        <v>32</v>
      </c>
      <c r="G40">
        <v>0.0121</v>
      </c>
      <c r="H40">
        <v>0.0185</v>
      </c>
      <c r="I40">
        <v>19.456705</v>
      </c>
      <c r="J40" t="s">
        <v>32</v>
      </c>
      <c r="K40">
        <v>0.0127</v>
      </c>
      <c r="L40">
        <v>0.0196</v>
      </c>
      <c r="M40">
        <v>17.481966</v>
      </c>
      <c r="N40" t="s">
        <v>32</v>
      </c>
      <c r="O40">
        <v>0.0133</v>
      </c>
      <c r="P40">
        <v>0.0207</v>
      </c>
      <c r="Q40">
        <v>16.918898</v>
      </c>
      <c r="S40" s="5"/>
      <c r="T40" t="s">
        <v>32</v>
      </c>
      <c r="U40">
        <v>0.006</v>
      </c>
      <c r="V40">
        <v>0.0159</v>
      </c>
      <c r="W40">
        <v>17.216029</v>
      </c>
      <c r="X40" t="s">
        <v>32</v>
      </c>
      <c r="Y40">
        <v>0.0065</v>
      </c>
      <c r="Z40">
        <v>0.0158</v>
      </c>
      <c r="AA40">
        <v>20.123525</v>
      </c>
      <c r="AB40" t="s">
        <v>32</v>
      </c>
      <c r="AC40">
        <v>0.0068</v>
      </c>
      <c r="AD40">
        <v>0.0168</v>
      </c>
      <c r="AE40">
        <v>19.558066</v>
      </c>
      <c r="AF40" t="s">
        <v>32</v>
      </c>
      <c r="AG40">
        <v>0.0072</v>
      </c>
      <c r="AH40">
        <v>0.0178</v>
      </c>
      <c r="AI40">
        <v>17.285397</v>
      </c>
    </row>
    <row r="41" spans="1:35">
      <c r="A41" s="5"/>
      <c r="B41" t="s">
        <v>33</v>
      </c>
      <c r="C41">
        <v>0.0126</v>
      </c>
      <c r="D41" s="1">
        <v>0.0154</v>
      </c>
      <c r="E41">
        <v>133.994481</v>
      </c>
      <c r="F41" t="s">
        <v>33</v>
      </c>
      <c r="G41">
        <v>0.0137</v>
      </c>
      <c r="H41">
        <v>0.0162</v>
      </c>
      <c r="I41">
        <v>131.93002</v>
      </c>
      <c r="J41" t="s">
        <v>33</v>
      </c>
      <c r="K41" s="16">
        <v>0.0144</v>
      </c>
      <c r="L41" s="16">
        <v>0.0172</v>
      </c>
      <c r="M41">
        <v>126.616175</v>
      </c>
      <c r="N41" t="s">
        <v>33</v>
      </c>
      <c r="O41">
        <v>0.0151</v>
      </c>
      <c r="P41" s="18">
        <v>0.0184</v>
      </c>
      <c r="Q41">
        <v>196.408148</v>
      </c>
      <c r="S41" s="5"/>
      <c r="T41" t="s">
        <v>33</v>
      </c>
      <c r="U41">
        <v>0.0073</v>
      </c>
      <c r="V41">
        <v>0.0124</v>
      </c>
      <c r="W41" s="16">
        <v>104.339192</v>
      </c>
      <c r="X41" t="s">
        <v>33</v>
      </c>
      <c r="Y41">
        <v>0.0083</v>
      </c>
      <c r="Z41">
        <v>0.0132</v>
      </c>
      <c r="AA41">
        <v>101.760468</v>
      </c>
      <c r="AB41" t="s">
        <v>33</v>
      </c>
      <c r="AC41">
        <v>0.0087</v>
      </c>
      <c r="AD41">
        <v>0.0139</v>
      </c>
      <c r="AE41">
        <v>109.873779</v>
      </c>
      <c r="AF41" t="s">
        <v>33</v>
      </c>
      <c r="AG41">
        <v>0.0091</v>
      </c>
      <c r="AH41" s="17">
        <v>0.0146</v>
      </c>
      <c r="AI41">
        <v>90.402622</v>
      </c>
    </row>
    <row r="44" spans="1:35">
      <c r="A44" s="6" t="s">
        <v>36</v>
      </c>
      <c r="B44" s="3" t="s">
        <v>111</v>
      </c>
      <c r="C44" s="3"/>
      <c r="D44" s="3"/>
      <c r="E44" s="3"/>
      <c r="F44" s="3" t="s">
        <v>112</v>
      </c>
      <c r="G44" s="3"/>
      <c r="H44" s="3"/>
      <c r="I44" s="3"/>
      <c r="J44" s="3" t="s">
        <v>113</v>
      </c>
      <c r="K44" s="3"/>
      <c r="L44" s="3"/>
      <c r="M44" s="3"/>
      <c r="N44" s="3" t="s">
        <v>114</v>
      </c>
      <c r="O44" s="3"/>
      <c r="P44" s="3"/>
      <c r="Q44" s="3"/>
      <c r="S44" s="6" t="s">
        <v>36</v>
      </c>
      <c r="T44" s="3" t="s">
        <v>111</v>
      </c>
      <c r="U44" s="3"/>
      <c r="V44" s="3"/>
      <c r="W44" s="3"/>
      <c r="X44" s="3" t="s">
        <v>112</v>
      </c>
      <c r="Y44" s="3"/>
      <c r="Z44" s="3"/>
      <c r="AA44" s="3"/>
      <c r="AB44" s="3" t="s">
        <v>113</v>
      </c>
      <c r="AC44" s="3"/>
      <c r="AD44" s="3"/>
      <c r="AE44" s="3"/>
      <c r="AF44" s="3" t="s">
        <v>114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0.0145</v>
      </c>
      <c r="C46" s="7"/>
      <c r="D46" s="7"/>
      <c r="E46">
        <v>3.066835</v>
      </c>
      <c r="F46" s="7">
        <v>0.0153</v>
      </c>
      <c r="G46" s="7"/>
      <c r="H46" s="7"/>
      <c r="I46">
        <v>3.281404</v>
      </c>
      <c r="J46" s="7">
        <v>0.0161</v>
      </c>
      <c r="K46" s="7"/>
      <c r="L46" s="7"/>
      <c r="M46">
        <v>2.960187</v>
      </c>
      <c r="N46" s="7">
        <v>0.0171</v>
      </c>
      <c r="O46" s="7"/>
      <c r="P46" s="7"/>
      <c r="Q46">
        <v>3.35466</v>
      </c>
      <c r="S46" s="6"/>
      <c r="T46" s="7">
        <v>0.0104</v>
      </c>
      <c r="U46" s="7"/>
      <c r="V46" s="7"/>
      <c r="W46">
        <v>3.101639</v>
      </c>
      <c r="X46" s="7">
        <v>0.0112</v>
      </c>
      <c r="Y46" s="7"/>
      <c r="Z46" s="7"/>
      <c r="AA46">
        <v>3.035207</v>
      </c>
      <c r="AB46" s="7">
        <v>0.0118</v>
      </c>
      <c r="AC46" s="7"/>
      <c r="AD46" s="7"/>
      <c r="AE46">
        <v>3.00458</v>
      </c>
      <c r="AF46" s="7">
        <v>0.0125</v>
      </c>
      <c r="AG46" s="7"/>
      <c r="AH46" s="7"/>
      <c r="AI46">
        <v>3.514255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111</v>
      </c>
      <c r="C50" s="3"/>
      <c r="D50" s="3"/>
      <c r="E50" s="3"/>
      <c r="F50" s="3" t="s">
        <v>112</v>
      </c>
      <c r="G50" s="3"/>
      <c r="H50" s="3"/>
      <c r="I50" s="3"/>
      <c r="J50" s="3" t="s">
        <v>113</v>
      </c>
      <c r="K50" s="3"/>
      <c r="L50" s="3"/>
      <c r="M50" s="3"/>
      <c r="N50" s="3" t="s">
        <v>114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0.0189</v>
      </c>
      <c r="E52">
        <v>0.870226</v>
      </c>
      <c r="F52" t="s">
        <v>31</v>
      </c>
      <c r="G52">
        <v>0.0026</v>
      </c>
      <c r="H52">
        <v>0.0201</v>
      </c>
      <c r="I52">
        <v>0.884584</v>
      </c>
      <c r="J52" t="s">
        <v>31</v>
      </c>
      <c r="K52">
        <v>0.0026</v>
      </c>
      <c r="L52">
        <v>0.0213</v>
      </c>
      <c r="M52">
        <v>0.864521</v>
      </c>
      <c r="N52" t="s">
        <v>31</v>
      </c>
      <c r="O52">
        <v>0.0026</v>
      </c>
      <c r="P52">
        <v>0.0225</v>
      </c>
      <c r="Q52">
        <v>0.862554</v>
      </c>
    </row>
    <row r="53" spans="1:17">
      <c r="A53" s="4"/>
      <c r="B53" t="s">
        <v>32</v>
      </c>
      <c r="C53">
        <v>0.0027</v>
      </c>
      <c r="D53">
        <v>0.0108</v>
      </c>
      <c r="E53">
        <v>0.937479</v>
      </c>
      <c r="F53" t="s">
        <v>32</v>
      </c>
      <c r="G53">
        <v>0.0029</v>
      </c>
      <c r="H53">
        <v>0.0113</v>
      </c>
      <c r="I53">
        <v>0.900021</v>
      </c>
      <c r="J53" t="s">
        <v>32</v>
      </c>
      <c r="K53">
        <v>0.0031</v>
      </c>
      <c r="L53">
        <v>0.0117</v>
      </c>
      <c r="M53">
        <v>0.90548</v>
      </c>
      <c r="N53" t="s">
        <v>32</v>
      </c>
      <c r="O53">
        <v>0.0033</v>
      </c>
      <c r="P53">
        <v>0.0124</v>
      </c>
      <c r="Q53">
        <v>0.901902</v>
      </c>
    </row>
    <row r="54" spans="1:17">
      <c r="A54" s="4"/>
      <c r="B54" t="s">
        <v>33</v>
      </c>
      <c r="C54">
        <v>0.0036</v>
      </c>
      <c r="D54">
        <v>0.0077</v>
      </c>
      <c r="E54">
        <v>0.985714</v>
      </c>
      <c r="F54" t="s">
        <v>33</v>
      </c>
      <c r="G54">
        <v>0.0038</v>
      </c>
      <c r="H54">
        <v>0.0083</v>
      </c>
      <c r="I54">
        <v>0.988134</v>
      </c>
      <c r="J54" t="s">
        <v>33</v>
      </c>
      <c r="K54">
        <v>0.0041</v>
      </c>
      <c r="L54">
        <v>0.0088</v>
      </c>
      <c r="M54">
        <v>1.07029</v>
      </c>
      <c r="N54" t="s">
        <v>33</v>
      </c>
      <c r="O54">
        <v>0.0043</v>
      </c>
      <c r="P54">
        <v>0.0093</v>
      </c>
      <c r="Q54">
        <v>0.992494</v>
      </c>
    </row>
    <row r="57" spans="1:17">
      <c r="A57" s="5" t="s">
        <v>35</v>
      </c>
      <c r="B57" s="3" t="s">
        <v>111</v>
      </c>
      <c r="C57" s="3"/>
      <c r="D57" s="3"/>
      <c r="E57" s="3"/>
      <c r="F57" s="3" t="s">
        <v>112</v>
      </c>
      <c r="G57" s="3"/>
      <c r="H57" s="3"/>
      <c r="I57" s="3"/>
      <c r="J57" s="3" t="s">
        <v>113</v>
      </c>
      <c r="K57" s="3"/>
      <c r="L57" s="3"/>
      <c r="M57" s="3"/>
      <c r="N57" s="3" t="s">
        <v>114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0.0189</v>
      </c>
      <c r="E59">
        <v>8.547685</v>
      </c>
      <c r="F59" t="s">
        <v>31</v>
      </c>
      <c r="G59">
        <v>0.0026</v>
      </c>
      <c r="H59">
        <v>0.0201</v>
      </c>
      <c r="I59">
        <v>9.419671</v>
      </c>
      <c r="J59" t="s">
        <v>31</v>
      </c>
      <c r="K59">
        <v>0.0026</v>
      </c>
      <c r="L59">
        <v>0.0213</v>
      </c>
      <c r="M59">
        <v>8.776909</v>
      </c>
      <c r="N59" t="s">
        <v>31</v>
      </c>
      <c r="O59">
        <v>0.0026</v>
      </c>
      <c r="P59">
        <v>0.0225</v>
      </c>
      <c r="Q59">
        <v>7.407141</v>
      </c>
    </row>
    <row r="60" spans="1:17">
      <c r="A60" s="5"/>
      <c r="B60" t="s">
        <v>32</v>
      </c>
      <c r="C60">
        <v>0.0027</v>
      </c>
      <c r="D60">
        <v>0.0108</v>
      </c>
      <c r="E60">
        <v>16.445533</v>
      </c>
      <c r="F60" t="s">
        <v>32</v>
      </c>
      <c r="G60">
        <v>0.0032</v>
      </c>
      <c r="H60">
        <v>0.0089</v>
      </c>
      <c r="I60">
        <v>17.89128</v>
      </c>
      <c r="J60" t="s">
        <v>32</v>
      </c>
      <c r="K60">
        <v>0.0039</v>
      </c>
      <c r="L60">
        <v>0.0097</v>
      </c>
      <c r="M60">
        <v>16.573144</v>
      </c>
      <c r="N60" t="s">
        <v>32</v>
      </c>
      <c r="O60">
        <v>0.0039</v>
      </c>
      <c r="P60">
        <v>0.0105</v>
      </c>
      <c r="Q60">
        <v>15.9641</v>
      </c>
    </row>
    <row r="61" spans="1:17">
      <c r="A61" s="5"/>
      <c r="B61" t="s">
        <v>33</v>
      </c>
      <c r="C61">
        <v>0.0036</v>
      </c>
      <c r="D61">
        <v>0.0077</v>
      </c>
      <c r="E61">
        <v>102.847594</v>
      </c>
      <c r="F61" t="s">
        <v>33</v>
      </c>
      <c r="G61">
        <v>0.0044</v>
      </c>
      <c r="H61">
        <v>0.0077</v>
      </c>
      <c r="I61">
        <v>139.99034</v>
      </c>
      <c r="J61" t="s">
        <v>33</v>
      </c>
      <c r="K61">
        <v>0.0047</v>
      </c>
      <c r="L61">
        <v>0.0074</v>
      </c>
      <c r="M61">
        <v>100.899108</v>
      </c>
      <c r="N61" t="s">
        <v>33</v>
      </c>
      <c r="O61">
        <v>0.005</v>
      </c>
      <c r="P61">
        <v>0.008</v>
      </c>
      <c r="Q61">
        <v>86.740532</v>
      </c>
    </row>
    <row r="64" spans="1:17">
      <c r="A64" s="6" t="s">
        <v>36</v>
      </c>
      <c r="B64" s="3" t="s">
        <v>111</v>
      </c>
      <c r="C64" s="3"/>
      <c r="D64" s="3"/>
      <c r="E64" s="3"/>
      <c r="F64" s="3" t="s">
        <v>112</v>
      </c>
      <c r="G64" s="3"/>
      <c r="H64" s="3"/>
      <c r="I64" s="3"/>
      <c r="J64" s="3" t="s">
        <v>113</v>
      </c>
      <c r="K64" s="3"/>
      <c r="L64" s="3"/>
      <c r="M64" s="3"/>
      <c r="N64" s="3" t="s">
        <v>114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0.0054</v>
      </c>
      <c r="C66" s="7"/>
      <c r="D66" s="7"/>
      <c r="E66">
        <v>2.905984</v>
      </c>
      <c r="F66" s="7"/>
      <c r="G66" s="7">
        <v>0.0058</v>
      </c>
      <c r="H66" s="7"/>
      <c r="I66">
        <v>2.888004</v>
      </c>
      <c r="J66" s="7">
        <v>0.0062</v>
      </c>
      <c r="K66" s="7"/>
      <c r="L66" s="7"/>
      <c r="M66">
        <v>2.912728</v>
      </c>
      <c r="N66" s="7">
        <v>0.0066</v>
      </c>
      <c r="O66" s="7"/>
      <c r="P66" s="7"/>
      <c r="Q66">
        <v>2.86018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0.01896</v>
      </c>
      <c r="H73">
        <f t="shared" ref="H73:H75" si="2">E11+I11</f>
        <v>1.719656</v>
      </c>
      <c r="I73">
        <f t="shared" ref="I73:I75" si="3">0.05*G18+(1-0.05)*C18</f>
        <v>0.001365</v>
      </c>
      <c r="J73">
        <f t="shared" ref="J73:J75" si="4">0.05*H18+(1-0.05)*D18</f>
        <v>0.01896</v>
      </c>
      <c r="K73">
        <f t="shared" ref="K73:K75" si="5">I18+E18</f>
        <v>16.216371</v>
      </c>
      <c r="L73">
        <f>0.05*F25+(1-0.05)*B25</f>
        <v>0.018555</v>
      </c>
      <c r="M73">
        <f>I25+E25</f>
        <v>6.463432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0.01902</v>
      </c>
      <c r="U73">
        <f t="shared" ref="U73:U75" si="8">0.1*G18+(1-0.1)*C18</f>
        <v>0.00143</v>
      </c>
      <c r="V73">
        <f t="shared" ref="V73:V75" si="9">0.1*H18+(1-0.1)*D18</f>
        <v>0.01902</v>
      </c>
      <c r="X73">
        <f>0.1*F25+(1-0.1)*B25</f>
        <v>0.01861</v>
      </c>
    </row>
    <row r="74" spans="1:27">
      <c r="C74" s="4"/>
      <c r="D74" s="12"/>
      <c r="E74" t="s">
        <v>47</v>
      </c>
      <c r="F74">
        <f t="shared" si="0"/>
        <v>0.018555</v>
      </c>
      <c r="G74">
        <f t="shared" si="1"/>
        <v>0.01886</v>
      </c>
      <c r="H74">
        <f t="shared" si="2"/>
        <v>1.809748</v>
      </c>
      <c r="I74">
        <f t="shared" si="3"/>
        <v>0.018555</v>
      </c>
      <c r="J74">
        <f t="shared" si="4"/>
        <v>0.01886</v>
      </c>
      <c r="K74">
        <f t="shared" si="5"/>
        <v>37.581456</v>
      </c>
      <c r="P74" s="12"/>
      <c r="Q74" t="s">
        <v>47</v>
      </c>
      <c r="R74">
        <f t="shared" si="6"/>
        <v>0.01861</v>
      </c>
      <c r="S74">
        <f t="shared" si="7"/>
        <v>0.01892</v>
      </c>
      <c r="U74">
        <f t="shared" si="8"/>
        <v>0.01861</v>
      </c>
      <c r="V74">
        <f t="shared" si="9"/>
        <v>0.01892</v>
      </c>
    </row>
    <row r="75" spans="1:27">
      <c r="C75" s="4"/>
      <c r="D75" s="12"/>
      <c r="E75" t="s">
        <v>48</v>
      </c>
      <c r="F75">
        <f t="shared" si="0"/>
        <v>0.018555</v>
      </c>
      <c r="G75">
        <f t="shared" si="1"/>
        <v>0.018555</v>
      </c>
      <c r="H75">
        <f t="shared" si="2"/>
        <v>2.043293</v>
      </c>
      <c r="I75">
        <f t="shared" si="3"/>
        <v>0.018555</v>
      </c>
      <c r="J75">
        <f t="shared" si="4"/>
        <v>0.018555</v>
      </c>
      <c r="K75">
        <f t="shared" si="5"/>
        <v>199.745527</v>
      </c>
      <c r="P75" s="12"/>
      <c r="Q75" t="s">
        <v>48</v>
      </c>
      <c r="R75">
        <f t="shared" si="6"/>
        <v>0.01861</v>
      </c>
      <c r="S75">
        <f t="shared" si="7"/>
        <v>0.01861</v>
      </c>
      <c r="U75">
        <f t="shared" si="8"/>
        <v>0.01861</v>
      </c>
      <c r="V75">
        <f t="shared" si="9"/>
        <v>0.01861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0.01914</v>
      </c>
      <c r="I79">
        <f t="shared" ref="I79:I81" si="12">0.2*G18+(1-0.2)*C18</f>
        <v>0.00156</v>
      </c>
      <c r="J79">
        <f t="shared" ref="J79:J81" si="13">0.2*H18+(1-0.2)*D18</f>
        <v>0.01914</v>
      </c>
      <c r="L79">
        <f>0.2*F25+(1-0.2)*B25</f>
        <v>0.01872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0.01926</v>
      </c>
      <c r="U79">
        <f t="shared" ref="U79:U81" si="16">0.3*G18+(1-0.3)*C18</f>
        <v>0.00169</v>
      </c>
      <c r="V79">
        <f t="shared" ref="V79:V81" si="17">0.3*H18+(1-0.3)*D18</f>
        <v>0.01926</v>
      </c>
      <c r="X79">
        <f>0.3*F25+(1-0.3)*B25</f>
        <v>0.01883</v>
      </c>
    </row>
    <row r="80" spans="1:27">
      <c r="C80" s="4"/>
      <c r="D80" s="12"/>
      <c r="E80" t="s">
        <v>47</v>
      </c>
      <c r="F80">
        <f t="shared" si="10"/>
        <v>0.01872</v>
      </c>
      <c r="G80">
        <f t="shared" si="11"/>
        <v>0.01904</v>
      </c>
      <c r="I80">
        <f t="shared" si="12"/>
        <v>0.01872</v>
      </c>
      <c r="J80">
        <f t="shared" si="13"/>
        <v>0.01904</v>
      </c>
      <c r="P80" s="12"/>
      <c r="Q80" t="s">
        <v>47</v>
      </c>
      <c r="R80">
        <f t="shared" si="14"/>
        <v>0.01883</v>
      </c>
      <c r="S80">
        <f t="shared" si="15"/>
        <v>0.01916</v>
      </c>
      <c r="U80">
        <f t="shared" si="16"/>
        <v>0.01883</v>
      </c>
      <c r="V80">
        <f t="shared" si="17"/>
        <v>0.01916</v>
      </c>
    </row>
    <row r="81" spans="2:25">
      <c r="C81" s="4"/>
      <c r="D81" s="12"/>
      <c r="E81" t="s">
        <v>48</v>
      </c>
      <c r="F81">
        <f t="shared" si="10"/>
        <v>0.01872</v>
      </c>
      <c r="G81">
        <f t="shared" si="11"/>
        <v>0.01872</v>
      </c>
      <c r="I81">
        <f t="shared" si="12"/>
        <v>0.01872</v>
      </c>
      <c r="J81">
        <f t="shared" si="13"/>
        <v>0.01872</v>
      </c>
      <c r="P81" s="12"/>
      <c r="Q81" t="s">
        <v>48</v>
      </c>
      <c r="R81">
        <f t="shared" si="14"/>
        <v>0.01883</v>
      </c>
      <c r="S81">
        <f t="shared" si="15"/>
        <v>0.01883</v>
      </c>
      <c r="U81">
        <f t="shared" si="16"/>
        <v>0.01883</v>
      </c>
      <c r="V81">
        <f t="shared" si="17"/>
        <v>0.01883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0.01902</v>
      </c>
      <c r="H86">
        <f t="shared" ref="H86:H88" si="20">M11+I11+E11</f>
        <v>2.580879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0.01902</v>
      </c>
      <c r="K86">
        <f t="shared" ref="K86:K88" si="23">M18+I18+E18</f>
        <v>25.198467</v>
      </c>
      <c r="L86">
        <f>(0.05*(1-0.05)+0.05*(1-0.05))*F25+0.05*0.05*J25+(1-0.05*(1-0.05)-0.05*(1-0.05)-0.05*0.05)*B25</f>
        <v>0.01861025</v>
      </c>
      <c r="M86">
        <f>M25+I25+E25</f>
        <v>9.468219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0.01914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0.01914</v>
      </c>
      <c r="X86">
        <f>(0.1*0.9+0.1*0.9)*F25+0.1*0.1*J25+(1-0.1*0.9-0.1*0.9-0.1*0.1)*B25</f>
        <v>0.018721</v>
      </c>
    </row>
    <row r="87" spans="2:25">
      <c r="B87" s="4"/>
      <c r="C87" s="13"/>
      <c r="D87" s="12"/>
      <c r="E87" t="s">
        <v>47</v>
      </c>
      <c r="F87">
        <f t="shared" si="18"/>
        <v>0.01861025</v>
      </c>
      <c r="G87">
        <f t="shared" si="19"/>
        <v>0.01892</v>
      </c>
      <c r="H87">
        <f t="shared" si="20"/>
        <v>2.715072</v>
      </c>
      <c r="I87">
        <f t="shared" si="21"/>
        <v>0.01861025</v>
      </c>
      <c r="J87">
        <f t="shared" si="22"/>
        <v>0.01892</v>
      </c>
      <c r="K87">
        <f t="shared" si="23"/>
        <v>54.997045</v>
      </c>
      <c r="O87" s="13"/>
      <c r="P87" s="12"/>
      <c r="Q87" t="s">
        <v>47</v>
      </c>
      <c r="R87">
        <f t="shared" si="24"/>
        <v>0.018721</v>
      </c>
      <c r="S87">
        <f t="shared" si="25"/>
        <v>0.01904</v>
      </c>
      <c r="U87">
        <f t="shared" si="26"/>
        <v>0.018721</v>
      </c>
      <c r="V87">
        <f t="shared" si="27"/>
        <v>0.01904</v>
      </c>
    </row>
    <row r="88" spans="2:25">
      <c r="B88" s="4"/>
      <c r="C88" s="13"/>
      <c r="D88" s="12"/>
      <c r="E88" t="s">
        <v>48</v>
      </c>
      <c r="F88">
        <f t="shared" si="18"/>
        <v>0.01861025</v>
      </c>
      <c r="G88">
        <f t="shared" si="19"/>
        <v>0.01861025</v>
      </c>
      <c r="H88">
        <f t="shared" si="20"/>
        <v>3.052789</v>
      </c>
      <c r="I88">
        <f t="shared" si="21"/>
        <v>0.01861025</v>
      </c>
      <c r="J88">
        <f t="shared" si="22"/>
        <v>0.01861025</v>
      </c>
      <c r="K88">
        <f t="shared" si="23"/>
        <v>282.152397</v>
      </c>
      <c r="O88" s="13"/>
      <c r="P88" s="12"/>
      <c r="Q88" t="s">
        <v>48</v>
      </c>
      <c r="R88">
        <f t="shared" si="24"/>
        <v>0.018721</v>
      </c>
      <c r="S88">
        <f t="shared" si="25"/>
        <v>0.018721</v>
      </c>
      <c r="U88">
        <f t="shared" si="26"/>
        <v>0.018721</v>
      </c>
      <c r="V88">
        <f t="shared" si="27"/>
        <v>0.018721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0.01938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0.01938</v>
      </c>
      <c r="L92">
        <f>(0.2*0.8+0.2*0.8)*F25+0.2*0.2*J25+(1-0.2*0.8-0.2*0.8-0.2*0.2)*B25</f>
        <v>0.018944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0.01962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0.01962</v>
      </c>
      <c r="X92">
        <f>(0.3*0.7+0.3*0.7)*F25+0.3*0.3*J25+(1-0.3*0.7-0.3*0.7-0.3*0.3)*B25</f>
        <v>0.019169</v>
      </c>
    </row>
    <row r="93" spans="2:25">
      <c r="B93" s="4"/>
      <c r="C93" s="13"/>
      <c r="D93" s="12"/>
      <c r="E93" t="s">
        <v>47</v>
      </c>
      <c r="F93">
        <f t="shared" si="28"/>
        <v>0.018944</v>
      </c>
      <c r="G93">
        <f t="shared" si="29"/>
        <v>0.01928</v>
      </c>
      <c r="I93">
        <f t="shared" si="30"/>
        <v>0.018944</v>
      </c>
      <c r="J93">
        <f t="shared" si="31"/>
        <v>0.01928</v>
      </c>
      <c r="O93" s="13"/>
      <c r="P93" s="12"/>
      <c r="Q93" t="s">
        <v>47</v>
      </c>
      <c r="R93">
        <f t="shared" si="32"/>
        <v>0.019169</v>
      </c>
      <c r="S93">
        <f t="shared" si="33"/>
        <v>0.01952</v>
      </c>
      <c r="U93">
        <f t="shared" si="34"/>
        <v>0.019169</v>
      </c>
      <c r="V93">
        <f t="shared" si="35"/>
        <v>0.01952</v>
      </c>
    </row>
    <row r="94" spans="2:25">
      <c r="B94" s="4"/>
      <c r="C94" s="13"/>
      <c r="D94" s="12"/>
      <c r="E94" t="s">
        <v>48</v>
      </c>
      <c r="F94">
        <f t="shared" si="28"/>
        <v>0.018944</v>
      </c>
      <c r="G94">
        <f t="shared" si="29"/>
        <v>0.018944</v>
      </c>
      <c r="I94">
        <f t="shared" si="30"/>
        <v>0.018944</v>
      </c>
      <c r="J94">
        <f t="shared" si="31"/>
        <v>0.018944</v>
      </c>
      <c r="O94" s="13"/>
      <c r="P94" s="12"/>
      <c r="Q94" t="s">
        <v>48</v>
      </c>
      <c r="R94">
        <f t="shared" si="32"/>
        <v>0.019169</v>
      </c>
      <c r="S94">
        <f t="shared" si="33"/>
        <v>0.019169</v>
      </c>
      <c r="U94">
        <f t="shared" si="34"/>
        <v>0.019169</v>
      </c>
      <c r="V94">
        <f t="shared" si="35"/>
        <v>0.019169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0.01908</v>
      </c>
      <c r="H99">
        <f t="shared" ref="H99:H101" si="38">Q11+M11+I11+E11</f>
        <v>3.441868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0.01908</v>
      </c>
      <c r="K99">
        <f t="shared" ref="K99:K101" si="41">Q18+M18+E18+I18</f>
        <v>32.34398</v>
      </c>
      <c r="L99">
        <f>3*0.05*(1-0.05)*(1-0.05)*F25+3*0.05*0.05*(1-0.05)*J25+0.05*0.05*0.05*N25+(1-3*0.05*(1-0.05)*(1-0.05)-3*0.05*0.05*(1-0.05)-0.05*0.05*0.05)*B25</f>
        <v>0.0186657375</v>
      </c>
      <c r="M99">
        <f>Q25+M25+I25+E25</f>
        <v>12.773913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0.01926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0.01926</v>
      </c>
      <c r="X99">
        <f>3*0.1*(1-0.1)*(1-0.1)*F25+3*0.1*0.1*(1-0.1)*J25+0.1*0.1*0.1*N25+(1-3*0.1*(1-0.1)*(1-0.1)-3*0.1*0.1*(1-0.1)-0.1*0.1*0.1)*B25</f>
        <v>0.0188329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0.018665725</v>
      </c>
      <c r="G100">
        <f t="shared" si="37"/>
        <v>0.01898</v>
      </c>
      <c r="H100">
        <f t="shared" si="38"/>
        <v>3.622448</v>
      </c>
      <c r="I100">
        <f t="shared" si="39"/>
        <v>0.018665725</v>
      </c>
      <c r="J100">
        <f t="shared" si="40"/>
        <v>0.01898</v>
      </c>
      <c r="K100">
        <f t="shared" si="41"/>
        <v>72.515024</v>
      </c>
      <c r="N100" s="14"/>
      <c r="O100" s="13"/>
      <c r="P100" s="12"/>
      <c r="Q100" t="s">
        <v>47</v>
      </c>
      <c r="R100">
        <f t="shared" si="42"/>
        <v>0.0188328</v>
      </c>
      <c r="S100">
        <f t="shared" si="43"/>
        <v>0.01916</v>
      </c>
      <c r="U100">
        <f t="shared" si="44"/>
        <v>0.0188328</v>
      </c>
      <c r="V100">
        <f t="shared" si="45"/>
        <v>0.01916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0.018665725</v>
      </c>
      <c r="G101">
        <f t="shared" si="37"/>
        <v>0.018665725</v>
      </c>
      <c r="H101">
        <f t="shared" si="38"/>
        <v>4.058342</v>
      </c>
      <c r="I101">
        <f t="shared" si="39"/>
        <v>0.018665725</v>
      </c>
      <c r="J101">
        <f t="shared" si="40"/>
        <v>0.018665725</v>
      </c>
      <c r="K101">
        <f t="shared" si="41"/>
        <v>392.434556</v>
      </c>
      <c r="N101" s="14"/>
      <c r="O101" s="13"/>
      <c r="P101" s="12"/>
      <c r="Q101" t="s">
        <v>48</v>
      </c>
      <c r="R101">
        <f t="shared" si="42"/>
        <v>0.0188328</v>
      </c>
      <c r="S101">
        <f t="shared" si="43"/>
        <v>0.0188328</v>
      </c>
      <c r="U101">
        <f t="shared" si="44"/>
        <v>0.0188328</v>
      </c>
      <c r="V101">
        <f t="shared" si="45"/>
        <v>0.0188328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0.01962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0.01962</v>
      </c>
      <c r="L105">
        <f>3*0.2*(1-0.2)*(1-0.2)*F25+3*0.2*0.2*(1-0.2)*J25+0.2*0.2*0.2*N25+(1-3*0.2*(1-0.2)*(1-0.2)-3*0.2*0.2*(1-0.2)-0.2*0.2*0.2)*B25</f>
        <v>0.0191712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0.01998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0.01998</v>
      </c>
      <c r="X105">
        <f>3*0.3*(1-0.3)*(1-0.3)*F25+3*0.3*0.3*(1-0.3)*J25+0.3*0.3*0.3*N25+(1-3*0.3*(1-0.3)*(1-0.3)-3*0.3*0.3*(1-0.3)-0.3*0.3*0.3)*B25</f>
        <v>0.0195143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0.0191704</v>
      </c>
      <c r="G106">
        <f t="shared" si="47"/>
        <v>0.01952</v>
      </c>
      <c r="I106">
        <f t="shared" si="48"/>
        <v>0.0191704</v>
      </c>
      <c r="J106">
        <f t="shared" si="49"/>
        <v>0.01952</v>
      </c>
      <c r="N106" s="14"/>
      <c r="O106" s="13"/>
      <c r="P106" s="12"/>
      <c r="Q106" t="s">
        <v>47</v>
      </c>
      <c r="R106">
        <f t="shared" si="50"/>
        <v>0.0195116</v>
      </c>
      <c r="S106">
        <f t="shared" si="51"/>
        <v>0.01988</v>
      </c>
      <c r="U106">
        <f t="shared" si="52"/>
        <v>0.0195116</v>
      </c>
      <c r="V106">
        <f t="shared" si="53"/>
        <v>0.01988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0.0191704</v>
      </c>
      <c r="G107">
        <f t="shared" si="47"/>
        <v>0.0191704</v>
      </c>
      <c r="I107">
        <f t="shared" si="48"/>
        <v>0.0191704</v>
      </c>
      <c r="J107">
        <f t="shared" si="49"/>
        <v>0.0191704</v>
      </c>
      <c r="N107" s="14"/>
      <c r="O107" s="13"/>
      <c r="P107" s="12"/>
      <c r="Q107" t="s">
        <v>48</v>
      </c>
      <c r="R107">
        <f t="shared" si="50"/>
        <v>0.0195116</v>
      </c>
      <c r="S107">
        <f t="shared" si="51"/>
        <v>0.0195116</v>
      </c>
      <c r="U107">
        <f t="shared" si="52"/>
        <v>0.0195116</v>
      </c>
      <c r="V107">
        <f t="shared" si="53"/>
        <v>0.0195116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0.01896</v>
      </c>
      <c r="H112">
        <f t="shared" ref="H112:H114" si="56">AA11+W11</f>
        <v>1.722402</v>
      </c>
      <c r="I112">
        <f t="shared" ref="I112:I114" si="57">0.05*Y18+(1-0.05)*U18</f>
        <v>0.001365</v>
      </c>
      <c r="J112">
        <f t="shared" ref="J112:J114" si="58">0.05*Z18+(1-0.05)*V18</f>
        <v>0.01896</v>
      </c>
      <c r="K112">
        <f t="shared" ref="K112:K114" si="59">AA18+W18</f>
        <v>16.165339</v>
      </c>
      <c r="L112">
        <f>0.05*X25+(1-0.05)*T25</f>
        <v>0.017055</v>
      </c>
      <c r="M112">
        <f>AA25+W25</f>
        <v>6.371219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0.01902</v>
      </c>
      <c r="U112">
        <f t="shared" ref="U112:U114" si="62">0.1*Y18+(1-0.1)*U18</f>
        <v>0.00143</v>
      </c>
      <c r="V112">
        <f t="shared" ref="V112:V114" si="63">0.1*Z18+(1-0.1)*V18</f>
        <v>0.01902</v>
      </c>
      <c r="X112">
        <f>0.1*X25+(1-0.1)*T25</f>
        <v>0.01711</v>
      </c>
    </row>
    <row r="113" spans="2:25">
      <c r="C113" s="4"/>
      <c r="D113" s="12"/>
      <c r="E113" t="s">
        <v>47</v>
      </c>
      <c r="F113">
        <f t="shared" si="54"/>
        <v>0.01675</v>
      </c>
      <c r="G113">
        <f t="shared" si="55"/>
        <v>0.018655</v>
      </c>
      <c r="H113">
        <f t="shared" si="56"/>
        <v>1.806351</v>
      </c>
      <c r="I113">
        <f t="shared" si="57"/>
        <v>0.01675</v>
      </c>
      <c r="J113">
        <f t="shared" si="58"/>
        <v>0.01865</v>
      </c>
      <c r="K113">
        <f t="shared" si="59"/>
        <v>35.012835</v>
      </c>
      <c r="P113" s="12"/>
      <c r="Q113" t="s">
        <v>47</v>
      </c>
      <c r="R113">
        <f t="shared" si="60"/>
        <v>0.0168</v>
      </c>
      <c r="S113">
        <f t="shared" si="61"/>
        <v>0.01871</v>
      </c>
      <c r="U113">
        <f t="shared" si="62"/>
        <v>0.0168</v>
      </c>
      <c r="V113">
        <f t="shared" si="63"/>
        <v>0.0187</v>
      </c>
    </row>
    <row r="114" spans="2:25">
      <c r="C114" s="4"/>
      <c r="D114" s="12"/>
      <c r="E114" t="s">
        <v>48</v>
      </c>
      <c r="F114">
        <f t="shared" si="54"/>
        <v>0.016855</v>
      </c>
      <c r="G114">
        <f t="shared" si="55"/>
        <v>0.017255</v>
      </c>
      <c r="H114">
        <f t="shared" si="56"/>
        <v>2.049711</v>
      </c>
      <c r="I114">
        <f t="shared" si="57"/>
        <v>0.016855</v>
      </c>
      <c r="J114">
        <f t="shared" si="58"/>
        <v>0.017255</v>
      </c>
      <c r="K114">
        <f t="shared" si="59"/>
        <v>196.466498</v>
      </c>
      <c r="P114" s="12"/>
      <c r="Q114" t="s">
        <v>48</v>
      </c>
      <c r="R114">
        <f t="shared" si="60"/>
        <v>0.01691</v>
      </c>
      <c r="S114">
        <f t="shared" si="61"/>
        <v>0.01731</v>
      </c>
      <c r="U114">
        <f t="shared" si="62"/>
        <v>0.01691</v>
      </c>
      <c r="V114">
        <f t="shared" si="63"/>
        <v>0.01731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0.01914</v>
      </c>
      <c r="I118">
        <f t="shared" ref="I118:I120" si="66">0.2*Y18+(1-0.2)*U18</f>
        <v>0.00156</v>
      </c>
      <c r="J118">
        <f t="shared" ref="J118:J120" si="67">0.2*Z18+(1-0.2)*V18</f>
        <v>0.01914</v>
      </c>
      <c r="L118">
        <f>0.2*X25+(1-0.2)*T25</f>
        <v>0.01722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0.01926</v>
      </c>
      <c r="U118">
        <f t="shared" ref="U118:U120" si="70">0.3*Y18+(1-0.3)*U18</f>
        <v>0.00169</v>
      </c>
      <c r="V118">
        <f t="shared" ref="V118:V120" si="71">0.3*Z18+(1-0.3)*V18</f>
        <v>0.01926</v>
      </c>
      <c r="X118">
        <f>0.3*X25+(1-0.3)*T25</f>
        <v>0.01733</v>
      </c>
    </row>
    <row r="119" spans="2:25">
      <c r="C119" s="4"/>
      <c r="D119" s="12"/>
      <c r="E119" t="s">
        <v>47</v>
      </c>
      <c r="F119">
        <f t="shared" si="64"/>
        <v>0.0169</v>
      </c>
      <c r="G119">
        <f t="shared" si="65"/>
        <v>0.01882</v>
      </c>
      <c r="I119">
        <f t="shared" si="66"/>
        <v>0.0169</v>
      </c>
      <c r="J119">
        <f t="shared" si="67"/>
        <v>0.0188</v>
      </c>
      <c r="P119" s="12"/>
      <c r="Q119" t="s">
        <v>47</v>
      </c>
      <c r="R119">
        <f t="shared" si="68"/>
        <v>0.017</v>
      </c>
      <c r="S119">
        <f t="shared" si="69"/>
        <v>0.01893</v>
      </c>
      <c r="U119">
        <f t="shared" si="70"/>
        <v>0.017</v>
      </c>
      <c r="V119">
        <f t="shared" si="71"/>
        <v>0.0189</v>
      </c>
    </row>
    <row r="120" spans="2:25">
      <c r="C120" s="4"/>
      <c r="D120" s="12"/>
      <c r="E120" t="s">
        <v>48</v>
      </c>
      <c r="F120">
        <f t="shared" si="64"/>
        <v>0.01702</v>
      </c>
      <c r="G120">
        <f t="shared" si="65"/>
        <v>0.01742</v>
      </c>
      <c r="I120">
        <f t="shared" si="66"/>
        <v>0.01702</v>
      </c>
      <c r="J120">
        <f t="shared" si="67"/>
        <v>0.01742</v>
      </c>
      <c r="P120" s="12"/>
      <c r="Q120" t="s">
        <v>48</v>
      </c>
      <c r="R120">
        <f t="shared" si="68"/>
        <v>0.01713</v>
      </c>
      <c r="S120">
        <f t="shared" si="69"/>
        <v>0.01753</v>
      </c>
      <c r="U120">
        <f t="shared" si="70"/>
        <v>0.01713</v>
      </c>
      <c r="V120">
        <f t="shared" si="71"/>
        <v>0.01753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0.01902</v>
      </c>
      <c r="H125">
        <f t="shared" ref="H125:H127" si="74">AE11+AA11+W11</f>
        <v>2.600296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0.01902</v>
      </c>
      <c r="K125">
        <f t="shared" ref="K125:K127" si="77">AE18+AA18+W18</f>
        <v>24.473412</v>
      </c>
      <c r="L125">
        <f>(0.05*(1-0.05)+0.05*(1-0.05))*X25+0.05*0.05*AB25+(1-0.05*(1-0.05)-0.05*(1-0.05)-0.05*0.05)*T25</f>
        <v>0.01711</v>
      </c>
      <c r="M125">
        <f>AE25+AA25+W25</f>
        <v>9.24826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0.01914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0.01914</v>
      </c>
      <c r="X125">
        <f>(0.1*0.9+0.1*0.9)*X25+0.1*0.1*AB25+(1-0.1*0.9-0.1*0.9-0.1*0.1)*T25</f>
        <v>0.01722</v>
      </c>
    </row>
    <row r="126" spans="2:25">
      <c r="B126" s="4"/>
      <c r="C126" s="13"/>
      <c r="D126" s="12"/>
      <c r="E126" t="s">
        <v>47</v>
      </c>
      <c r="F126">
        <f t="shared" si="72"/>
        <v>0.0168</v>
      </c>
      <c r="G126">
        <f t="shared" si="73"/>
        <v>0.01871025</v>
      </c>
      <c r="H126">
        <f t="shared" si="74"/>
        <v>2.708919</v>
      </c>
      <c r="I126">
        <f t="shared" si="75"/>
        <v>0.0168</v>
      </c>
      <c r="J126">
        <f t="shared" si="76"/>
        <v>0.0187005</v>
      </c>
      <c r="K126">
        <f t="shared" si="77"/>
        <v>53.099963</v>
      </c>
      <c r="O126" s="13"/>
      <c r="P126" s="12"/>
      <c r="Q126" t="s">
        <v>47</v>
      </c>
      <c r="R126">
        <f t="shared" si="78"/>
        <v>0.0169</v>
      </c>
      <c r="S126">
        <f t="shared" si="79"/>
        <v>0.018821</v>
      </c>
      <c r="U126">
        <f t="shared" si="80"/>
        <v>0.0169</v>
      </c>
      <c r="V126">
        <f t="shared" si="81"/>
        <v>0.018802</v>
      </c>
    </row>
    <row r="127" spans="2:25">
      <c r="B127" s="4"/>
      <c r="C127" s="13"/>
      <c r="D127" s="12"/>
      <c r="E127" t="s">
        <v>48</v>
      </c>
      <c r="F127">
        <f t="shared" si="72"/>
        <v>0.01690975</v>
      </c>
      <c r="G127">
        <f t="shared" si="73"/>
        <v>0.01731</v>
      </c>
      <c r="H127">
        <f t="shared" si="74"/>
        <v>3.06349</v>
      </c>
      <c r="I127">
        <f t="shared" si="75"/>
        <v>0.01690975</v>
      </c>
      <c r="J127">
        <f t="shared" si="76"/>
        <v>0.0173115</v>
      </c>
      <c r="K127">
        <f t="shared" si="77"/>
        <v>309.614956</v>
      </c>
      <c r="O127" s="13"/>
      <c r="P127" s="12"/>
      <c r="Q127" t="s">
        <v>48</v>
      </c>
      <c r="R127">
        <f t="shared" si="78"/>
        <v>0.017019</v>
      </c>
      <c r="S127">
        <f t="shared" si="79"/>
        <v>0.01742</v>
      </c>
      <c r="U127">
        <f t="shared" si="80"/>
        <v>0.017019</v>
      </c>
      <c r="V127">
        <f t="shared" si="81"/>
        <v>0.017426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0.01938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0.01938</v>
      </c>
      <c r="L131">
        <f>(0.2*0.8+0.2*0.8)*X25+0.2*0.2*AB25+(1-0.2*0.8-0.2*0.8-0.2*0.2)*T25</f>
        <v>0.01744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0.01962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0.01962</v>
      </c>
      <c r="X131">
        <f>(0.3*0.7+0.3*0.7)*X25+0.3*0.3*AB25+(1-0.3*0.7-0.3*0.7-0.3*0.3)*T25</f>
        <v>0.01766</v>
      </c>
    </row>
    <row r="132" spans="1:25">
      <c r="B132" s="4"/>
      <c r="C132" s="13"/>
      <c r="D132" s="12"/>
      <c r="E132" t="s">
        <v>47</v>
      </c>
      <c r="F132">
        <f t="shared" si="82"/>
        <v>0.0171</v>
      </c>
      <c r="G132">
        <f t="shared" si="83"/>
        <v>0.019044</v>
      </c>
      <c r="I132">
        <f t="shared" si="84"/>
        <v>0.0171</v>
      </c>
      <c r="J132">
        <f t="shared" si="85"/>
        <v>0.019008</v>
      </c>
      <c r="O132" s="13"/>
      <c r="P132" s="12"/>
      <c r="Q132" t="s">
        <v>47</v>
      </c>
      <c r="R132">
        <f t="shared" si="86"/>
        <v>0.0173</v>
      </c>
      <c r="S132">
        <f t="shared" si="87"/>
        <v>0.019269</v>
      </c>
      <c r="U132">
        <f t="shared" si="88"/>
        <v>0.0173</v>
      </c>
      <c r="V132">
        <f t="shared" si="89"/>
        <v>0.019218</v>
      </c>
    </row>
    <row r="133" spans="1:25">
      <c r="B133" s="4"/>
      <c r="C133" s="13"/>
      <c r="D133" s="12"/>
      <c r="E133" t="s">
        <v>48</v>
      </c>
      <c r="F133">
        <f t="shared" si="82"/>
        <v>0.017236</v>
      </c>
      <c r="G133">
        <f t="shared" si="83"/>
        <v>0.01764</v>
      </c>
      <c r="I133">
        <f t="shared" si="84"/>
        <v>0.017236</v>
      </c>
      <c r="J133">
        <f t="shared" si="85"/>
        <v>0.017664</v>
      </c>
      <c r="O133" s="13"/>
      <c r="P133" s="12"/>
      <c r="Q133" t="s">
        <v>48</v>
      </c>
      <c r="R133">
        <f t="shared" si="86"/>
        <v>0.017451</v>
      </c>
      <c r="S133">
        <f t="shared" si="87"/>
        <v>0.01786</v>
      </c>
      <c r="U133">
        <f t="shared" si="88"/>
        <v>0.017451</v>
      </c>
      <c r="V133">
        <f t="shared" si="89"/>
        <v>0.017914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0.01908</v>
      </c>
      <c r="H138">
        <f t="shared" ref="H138:H140" si="92">AI11+AE11+AA11+W11</f>
        <v>3.464167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0.01908</v>
      </c>
      <c r="K138">
        <f t="shared" ref="K138:K140" si="95">AI18+AE18+AA18+W18</f>
        <v>31.577424</v>
      </c>
      <c r="L138">
        <f>3*0.05*(1-0.05)*(1-0.05)*X25+3*0.05*0.05*(1-0.05)*AB25+0.05*0.05*0.05*AF25+(1-3*0.05*(1-0.05)*(1-0.05)-3*0.05*0.05*(1-0.05)-0.05*0.05*0.05)*T25</f>
        <v>0.0171649875</v>
      </c>
      <c r="M138">
        <f>AI25+AE25+AA25+W25</f>
        <v>12.091061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0.01926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0.01926</v>
      </c>
      <c r="X138">
        <f>3*0.1*(1-0.1)*(1-0.1)*X25+3*0.1*0.1*(1-0.1)*AB25+0.1*0.1*0.1*AF25+(1-3*0.1*(1-0.1)*(1-0.1)-3*0.1*0.1*(1-0.1)-0.1*0.1*0.1)*T25</f>
        <v>0.0173299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0.01685</v>
      </c>
      <c r="G139">
        <f t="shared" si="91"/>
        <v>0.0187657375</v>
      </c>
      <c r="H139">
        <f t="shared" si="92"/>
        <v>3.608674</v>
      </c>
      <c r="I139">
        <f t="shared" si="93"/>
        <v>0.01685</v>
      </c>
      <c r="J139">
        <f t="shared" si="94"/>
        <v>0.018751475</v>
      </c>
      <c r="K139">
        <f t="shared" si="95"/>
        <v>72.987449</v>
      </c>
      <c r="N139" s="14"/>
      <c r="O139" s="13"/>
      <c r="P139" s="12"/>
      <c r="Q139" t="s">
        <v>47</v>
      </c>
      <c r="R139">
        <f t="shared" si="96"/>
        <v>0.017</v>
      </c>
      <c r="S139">
        <f t="shared" si="97"/>
        <v>0.0189329</v>
      </c>
      <c r="U139">
        <f t="shared" si="98"/>
        <v>0.017</v>
      </c>
      <c r="V139">
        <f t="shared" si="99"/>
        <v>0.0189058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0.0169642625</v>
      </c>
      <c r="G140">
        <f t="shared" si="91"/>
        <v>0.0173649875</v>
      </c>
      <c r="H140">
        <f t="shared" si="92"/>
        <v>4.117896</v>
      </c>
      <c r="I140">
        <f t="shared" si="93"/>
        <v>0.0169642625</v>
      </c>
      <c r="J140">
        <f t="shared" si="94"/>
        <v>0.0173692625</v>
      </c>
      <c r="K140">
        <f t="shared" si="95"/>
        <v>414.547413</v>
      </c>
      <c r="N140" s="14"/>
      <c r="O140" s="13"/>
      <c r="P140" s="12"/>
      <c r="Q140" t="s">
        <v>48</v>
      </c>
      <c r="R140">
        <f t="shared" si="96"/>
        <v>0.0171271</v>
      </c>
      <c r="S140">
        <f t="shared" si="97"/>
        <v>0.0175299</v>
      </c>
      <c r="U140">
        <f t="shared" si="98"/>
        <v>0.0171271</v>
      </c>
      <c r="V140">
        <f t="shared" si="99"/>
        <v>0.0175461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0.01962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0.01962</v>
      </c>
      <c r="L144">
        <f>3*0.2*(1-0.2)*(1-0.2)*X25+3*0.2*0.2*(1-0.2)*AB25+0.2*0.2*0.2*AF25+(1-3*0.2*(1-0.2)*(1-0.2)-3*0.2*0.2*(1-0.2)-0.2*0.2*0.2)*T25</f>
        <v>0.0176592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0.01998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0.01998</v>
      </c>
      <c r="X144">
        <f>3*0.3*(1-0.3)*(1-0.3)*X25+3*0.3*0.3*(1-0.3)*AB25+0.3*0.3*0.3*AF25+(1-3*0.3*(1-0.3)*(1-0.3)-3*0.3*0.3*(1-0.3)-0.3*0.3*0.3)*T25</f>
        <v>0.0179873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0.0173</v>
      </c>
      <c r="G145">
        <f t="shared" si="101"/>
        <v>0.0192712</v>
      </c>
      <c r="I145">
        <f t="shared" si="102"/>
        <v>0.0173</v>
      </c>
      <c r="J145">
        <f t="shared" si="103"/>
        <v>0.0192224</v>
      </c>
      <c r="N145" s="14"/>
      <c r="O145" s="13"/>
      <c r="P145" s="12"/>
      <c r="Q145" t="s">
        <v>47</v>
      </c>
      <c r="R145">
        <f t="shared" si="104"/>
        <v>0.0176</v>
      </c>
      <c r="S145">
        <f t="shared" si="105"/>
        <v>0.0196143</v>
      </c>
      <c r="U145">
        <f t="shared" si="106"/>
        <v>0.0176</v>
      </c>
      <c r="V145">
        <f t="shared" si="107"/>
        <v>0.0195486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0.0174488</v>
      </c>
      <c r="G146">
        <f t="shared" si="101"/>
        <v>0.0178592</v>
      </c>
      <c r="I146">
        <f t="shared" si="102"/>
        <v>0.0174488</v>
      </c>
      <c r="J146">
        <f t="shared" si="103"/>
        <v>0.0179168</v>
      </c>
      <c r="N146" s="14"/>
      <c r="O146" s="13"/>
      <c r="P146" s="12"/>
      <c r="Q146" t="s">
        <v>48</v>
      </c>
      <c r="R146">
        <f t="shared" si="104"/>
        <v>0.0177657</v>
      </c>
      <c r="S146">
        <f t="shared" si="105"/>
        <v>0.0181873</v>
      </c>
      <c r="U146">
        <f t="shared" si="106"/>
        <v>0.0177657</v>
      </c>
      <c r="V146">
        <f t="shared" si="107"/>
        <v>0.0183007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0.01896</v>
      </c>
      <c r="H151">
        <f t="shared" ref="H151:H153" si="110">I32++E32</f>
        <v>1.726463</v>
      </c>
      <c r="I151">
        <f t="shared" ref="I151:I153" si="111">0.05*G39+(1-0.05)*C39</f>
        <v>0.001365</v>
      </c>
      <c r="J151">
        <f t="shared" ref="J151:J153" si="112">0.05*H39+(1-0.05)*D39</f>
        <v>0.01896</v>
      </c>
      <c r="K151">
        <f t="shared" ref="K151:K153" si="113">I39+E39</f>
        <v>15.981674</v>
      </c>
      <c r="L151">
        <f>0.05*F46+(1-0.05)*B46</f>
        <v>0.01454</v>
      </c>
      <c r="M151">
        <f>I46+E46</f>
        <v>6.348239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0.01902</v>
      </c>
      <c r="U151">
        <f t="shared" ref="U151:U153" si="116">0.1*G39+(1-0.1)*C39</f>
        <v>0.00143</v>
      </c>
      <c r="V151">
        <f t="shared" ref="V151:V153" si="117">0.1*H39+(1-0.1)*D39</f>
        <v>0.01902</v>
      </c>
      <c r="X151">
        <f>0.1*F46+(1-0.1)*B46</f>
        <v>0.01458</v>
      </c>
    </row>
    <row r="152" spans="1:25">
      <c r="C152" s="4"/>
      <c r="D152" s="12"/>
      <c r="E152" t="s">
        <v>47</v>
      </c>
      <c r="F152">
        <f t="shared" si="108"/>
        <v>0.01153</v>
      </c>
      <c r="G152">
        <f t="shared" si="109"/>
        <v>0.017855</v>
      </c>
      <c r="H152">
        <f t="shared" si="110"/>
        <v>1.802332</v>
      </c>
      <c r="I152">
        <f t="shared" si="111"/>
        <v>0.01153</v>
      </c>
      <c r="J152">
        <f t="shared" si="112"/>
        <v>0.017835</v>
      </c>
      <c r="K152">
        <f t="shared" si="113"/>
        <v>36.495137</v>
      </c>
      <c r="P152" s="12"/>
      <c r="Q152" t="s">
        <v>47</v>
      </c>
      <c r="R152">
        <f t="shared" si="114"/>
        <v>0.01156</v>
      </c>
      <c r="S152">
        <f t="shared" si="115"/>
        <v>0.01791</v>
      </c>
      <c r="U152">
        <f t="shared" si="116"/>
        <v>0.01156</v>
      </c>
      <c r="V152">
        <f t="shared" si="117"/>
        <v>0.01787</v>
      </c>
    </row>
    <row r="153" spans="1:25">
      <c r="C153" s="4"/>
      <c r="D153" s="12"/>
      <c r="E153" t="s">
        <v>48</v>
      </c>
      <c r="F153">
        <f t="shared" si="108"/>
        <v>0.01264</v>
      </c>
      <c r="G153">
        <f t="shared" si="109"/>
        <v>0.01535</v>
      </c>
      <c r="H153">
        <f t="shared" si="110"/>
        <v>2.015776</v>
      </c>
      <c r="I153">
        <f t="shared" si="111"/>
        <v>0.012655</v>
      </c>
      <c r="J153">
        <f t="shared" si="112"/>
        <v>0.01544</v>
      </c>
      <c r="K153">
        <f t="shared" si="113"/>
        <v>265.924501</v>
      </c>
      <c r="P153" s="12"/>
      <c r="Q153" t="s">
        <v>48</v>
      </c>
      <c r="R153">
        <f t="shared" si="114"/>
        <v>0.01268</v>
      </c>
      <c r="S153">
        <f t="shared" si="115"/>
        <v>0.0154</v>
      </c>
      <c r="U153">
        <f t="shared" si="116"/>
        <v>0.01271</v>
      </c>
      <c r="V153">
        <f t="shared" si="117"/>
        <v>0.01548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0.01914</v>
      </c>
      <c r="I157">
        <f t="shared" ref="I157:I159" si="120">0.2*G39+(1-0.2)*C39</f>
        <v>0.00156</v>
      </c>
      <c r="J157">
        <f t="shared" ref="J157:J159" si="121">0.2*H39+(1-0.2)*D39</f>
        <v>0.01914</v>
      </c>
      <c r="L157">
        <f>0.2*F46+(1-0.2)*B46</f>
        <v>0.01466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0.01926</v>
      </c>
      <c r="U157">
        <f t="shared" ref="U157:U159" si="124">0.3*G39+(1-0.3)*C39</f>
        <v>0.00169</v>
      </c>
      <c r="V157">
        <f t="shared" ref="V157:V159" si="125">0.3*H39+(1-0.3)*D39</f>
        <v>0.01926</v>
      </c>
      <c r="X157">
        <f>0.3*F46+(1-0.3)*B46</f>
        <v>0.01474</v>
      </c>
    </row>
    <row r="158" spans="1:25">
      <c r="C158" s="4"/>
      <c r="D158" s="12"/>
      <c r="E158" t="s">
        <v>47</v>
      </c>
      <c r="F158">
        <f t="shared" si="118"/>
        <v>0.01162</v>
      </c>
      <c r="G158">
        <f t="shared" si="119"/>
        <v>0.01802</v>
      </c>
      <c r="I158">
        <f t="shared" si="120"/>
        <v>0.01162</v>
      </c>
      <c r="J158">
        <f t="shared" si="121"/>
        <v>0.01794</v>
      </c>
      <c r="P158" s="12"/>
      <c r="Q158" t="s">
        <v>47</v>
      </c>
      <c r="R158">
        <f t="shared" si="122"/>
        <v>0.01168</v>
      </c>
      <c r="S158">
        <f t="shared" si="123"/>
        <v>0.01813</v>
      </c>
      <c r="U158">
        <f t="shared" si="124"/>
        <v>0.01168</v>
      </c>
      <c r="V158">
        <f t="shared" si="125"/>
        <v>0.01801</v>
      </c>
    </row>
    <row r="159" spans="1:25">
      <c r="C159" s="4"/>
      <c r="D159" s="12"/>
      <c r="E159" t="s">
        <v>48</v>
      </c>
      <c r="F159">
        <f t="shared" si="118"/>
        <v>0.01276</v>
      </c>
      <c r="G159">
        <f t="shared" si="119"/>
        <v>0.0155</v>
      </c>
      <c r="I159">
        <f t="shared" si="120"/>
        <v>0.01282</v>
      </c>
      <c r="J159">
        <f t="shared" si="121"/>
        <v>0.01556</v>
      </c>
      <c r="P159" s="12"/>
      <c r="Q159" t="s">
        <v>48</v>
      </c>
      <c r="R159">
        <f t="shared" si="122"/>
        <v>0.01284</v>
      </c>
      <c r="S159">
        <f t="shared" si="123"/>
        <v>0.0156</v>
      </c>
      <c r="U159">
        <f t="shared" si="124"/>
        <v>0.01293</v>
      </c>
      <c r="V159">
        <f t="shared" si="125"/>
        <v>0.01564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0.01902</v>
      </c>
      <c r="H164">
        <f t="shared" ref="H164:H166" si="128">M32+I32+E32</f>
        <v>2.586264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0.01902</v>
      </c>
      <c r="K164">
        <f t="shared" ref="K164:K166" si="131">M39+I39+E39</f>
        <v>23.767455</v>
      </c>
      <c r="L164">
        <f>(0.05*(1-0.05)+0.05*(1-0.05))*F46+0.05*0.05*J46+(1-0.05*(1-0.05)-0.05*(1-0.05)-0.05*0.05)*B46</f>
        <v>0.01458</v>
      </c>
      <c r="M164">
        <f>M46+I46+E46</f>
        <v>9.308426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0.01914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0.01914</v>
      </c>
      <c r="X164">
        <f>(0.1*0.9+0.1*0.9)*F46+0.1*0.1*J46+(1-0.1*0.9-0.1*0.9-0.1*0.1)*B46</f>
        <v>0.01466</v>
      </c>
    </row>
    <row r="165" spans="2:25">
      <c r="B165" s="4"/>
      <c r="C165" s="13"/>
      <c r="D165" s="12"/>
      <c r="E165" t="s">
        <v>47</v>
      </c>
      <c r="F165">
        <f t="shared" si="126"/>
        <v>0.01156</v>
      </c>
      <c r="G165">
        <f t="shared" si="127"/>
        <v>0.01791</v>
      </c>
      <c r="H165">
        <f t="shared" si="128"/>
        <v>2.705385</v>
      </c>
      <c r="I165">
        <f t="shared" si="129"/>
        <v>0.01156</v>
      </c>
      <c r="J165">
        <f t="shared" si="130"/>
        <v>0.017871</v>
      </c>
      <c r="K165">
        <f t="shared" si="131"/>
        <v>53.977103</v>
      </c>
      <c r="O165" s="13"/>
      <c r="P165" s="12"/>
      <c r="Q165" t="s">
        <v>47</v>
      </c>
      <c r="R165">
        <f t="shared" si="132"/>
        <v>0.01162</v>
      </c>
      <c r="S165">
        <f t="shared" si="133"/>
        <v>0.01802</v>
      </c>
      <c r="U165">
        <f t="shared" si="134"/>
        <v>0.01162</v>
      </c>
      <c r="V165">
        <f t="shared" si="135"/>
        <v>0.017944</v>
      </c>
    </row>
    <row r="166" spans="2:25">
      <c r="B166" s="4"/>
      <c r="C166" s="13"/>
      <c r="D166" s="12"/>
      <c r="E166" t="s">
        <v>48</v>
      </c>
      <c r="F166">
        <f t="shared" si="126"/>
        <v>0.01267975</v>
      </c>
      <c r="G166">
        <f t="shared" si="127"/>
        <v>0.01539975</v>
      </c>
      <c r="H166">
        <f t="shared" si="128"/>
        <v>3.019906</v>
      </c>
      <c r="I166">
        <f t="shared" si="129"/>
        <v>0.012709</v>
      </c>
      <c r="J166">
        <f t="shared" si="130"/>
        <v>0.0154805</v>
      </c>
      <c r="K166">
        <f t="shared" si="131"/>
        <v>392.540676</v>
      </c>
      <c r="O166" s="13"/>
      <c r="P166" s="12"/>
      <c r="Q166" t="s">
        <v>48</v>
      </c>
      <c r="R166">
        <f t="shared" si="132"/>
        <v>0.012759</v>
      </c>
      <c r="S166">
        <f t="shared" si="133"/>
        <v>0.015499</v>
      </c>
      <c r="U166">
        <f t="shared" si="134"/>
        <v>0.012816</v>
      </c>
      <c r="V166">
        <f t="shared" si="135"/>
        <v>0.015562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0.01938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0.01938</v>
      </c>
      <c r="L170">
        <f>(0.2*0.8+0.2*0.8)*F46+0.2*0.2*J46+(1-0.2*0.8-0.2*0.8-0.2*0.2)*B46</f>
        <v>0.01482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0.01962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0.01962</v>
      </c>
      <c r="X170">
        <f>(0.3*0.7+0.3*0.7)*F46+0.3*0.3*J46+(1-0.3*0.7-0.3*0.7-0.3*0.3)*B46</f>
        <v>0.01498</v>
      </c>
    </row>
    <row r="171" spans="2:25">
      <c r="B171" s="4"/>
      <c r="C171" s="13"/>
      <c r="D171" s="12"/>
      <c r="E171" t="s">
        <v>47</v>
      </c>
      <c r="F171">
        <f t="shared" si="136"/>
        <v>0.01174</v>
      </c>
      <c r="G171">
        <f t="shared" si="137"/>
        <v>0.01824</v>
      </c>
      <c r="I171">
        <f t="shared" si="138"/>
        <v>0.01174</v>
      </c>
      <c r="J171">
        <f t="shared" si="139"/>
        <v>0.018096</v>
      </c>
      <c r="O171" s="13"/>
      <c r="P171" s="12"/>
      <c r="Q171" t="s">
        <v>47</v>
      </c>
      <c r="R171">
        <f t="shared" si="140"/>
        <v>0.01186</v>
      </c>
      <c r="S171">
        <f t="shared" si="141"/>
        <v>0.01846</v>
      </c>
      <c r="U171">
        <f t="shared" si="142"/>
        <v>0.01186</v>
      </c>
      <c r="V171">
        <f t="shared" si="143"/>
        <v>0.018256</v>
      </c>
    </row>
    <row r="172" spans="2:25">
      <c r="B172" s="4"/>
      <c r="C172" s="13"/>
      <c r="D172" s="12"/>
      <c r="E172" t="s">
        <v>48</v>
      </c>
      <c r="F172">
        <f t="shared" si="136"/>
        <v>0.012916</v>
      </c>
      <c r="G172">
        <f t="shared" si="137"/>
        <v>0.015696</v>
      </c>
      <c r="I172">
        <f t="shared" si="138"/>
        <v>0.013024</v>
      </c>
      <c r="J172">
        <f t="shared" si="139"/>
        <v>0.015728</v>
      </c>
      <c r="O172" s="13"/>
      <c r="P172" s="12"/>
      <c r="Q172" t="s">
        <v>48</v>
      </c>
      <c r="R172">
        <f t="shared" si="140"/>
        <v>0.013071</v>
      </c>
      <c r="S172">
        <f t="shared" si="141"/>
        <v>0.015891</v>
      </c>
      <c r="U172">
        <f t="shared" si="142"/>
        <v>0.013224</v>
      </c>
      <c r="V172">
        <f t="shared" si="143"/>
        <v>0.015898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0.01908</v>
      </c>
      <c r="H177">
        <f t="shared" ref="H177:H179" si="146">Q32+M32+I32+E32</f>
        <v>3.446381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0.01908</v>
      </c>
      <c r="K177">
        <f t="shared" ref="K177:K179" si="149">Q39+M39+I39+E39</f>
        <v>31.441314</v>
      </c>
      <c r="L177">
        <f>3*0.05*(1-0.05)*(1-0.05)*F46+3*0.05*0.05*(1-0.05)*J46+0.05*0.05*0.05*N46+(1-3*0.05*(1-0.05)*(1-0.05)-3*0.05*0.05*(1-0.05)-0.05*0.05*0.05)*B46</f>
        <v>0.014620025</v>
      </c>
      <c r="M177">
        <f>Q46+M46+I46+E46</f>
        <v>12.663086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0.01926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0.01926</v>
      </c>
      <c r="X177">
        <f>3*0.1*(1-0.1)*(1-0.1)*F46+3*0.1*0.1*(1-0.1)*J46+0.1*0.1*0.1*N46+(1-3*0.1*(1-0.1)*(1-0.1)-3*0.1*0.1*(1-0.1)-0.1*0.1*0.1)*B46</f>
        <v>0.0147402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0.01159</v>
      </c>
      <c r="G178">
        <f t="shared" si="145"/>
        <v>0.017965</v>
      </c>
      <c r="H178">
        <f t="shared" si="146"/>
        <v>3.613096</v>
      </c>
      <c r="I178">
        <f t="shared" si="147"/>
        <v>0.01159</v>
      </c>
      <c r="J178">
        <f t="shared" si="148"/>
        <v>0.01790795</v>
      </c>
      <c r="K178">
        <f t="shared" si="149"/>
        <v>70.896001</v>
      </c>
      <c r="N178" s="14"/>
      <c r="O178" s="13"/>
      <c r="P178" s="12"/>
      <c r="Q178" t="s">
        <v>47</v>
      </c>
      <c r="R178">
        <f t="shared" si="150"/>
        <v>0.01168</v>
      </c>
      <c r="S178">
        <f t="shared" si="151"/>
        <v>0.01813</v>
      </c>
      <c r="U178">
        <f t="shared" si="152"/>
        <v>0.01168</v>
      </c>
      <c r="V178">
        <f t="shared" si="153"/>
        <v>0.0180216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0.0127192625</v>
      </c>
      <c r="G179">
        <f t="shared" si="145"/>
        <v>0.0154492625</v>
      </c>
      <c r="H179">
        <f t="shared" si="146"/>
        <v>4.02268</v>
      </c>
      <c r="I179">
        <f t="shared" si="147"/>
        <v>0.01276205</v>
      </c>
      <c r="J179">
        <f t="shared" si="148"/>
        <v>0.0155215</v>
      </c>
      <c r="K179">
        <f t="shared" si="149"/>
        <v>588.948824</v>
      </c>
      <c r="N179" s="14"/>
      <c r="O179" s="13"/>
      <c r="P179" s="12"/>
      <c r="Q179" t="s">
        <v>48</v>
      </c>
      <c r="R179">
        <f t="shared" si="150"/>
        <v>0.0128371</v>
      </c>
      <c r="S179">
        <f t="shared" si="151"/>
        <v>0.0155971</v>
      </c>
      <c r="U179">
        <f t="shared" si="152"/>
        <v>0.0129184</v>
      </c>
      <c r="V179">
        <f t="shared" si="153"/>
        <v>0.015646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0.01962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0.01962</v>
      </c>
      <c r="L183">
        <f>3*0.2*(1-0.2)*(1-0.2)*F46+3*0.2*0.2*(1-0.2)*J46+0.2*0.2*0.2*N46+(1-3*0.2*(1-0.2)*(1-0.2)-3*0.2*0.2*(1-0.2)-0.2*0.2*0.2)*B46</f>
        <v>0.0149816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0.01998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0.01998</v>
      </c>
      <c r="X183">
        <f>3*0.3*(1-0.3)*(1-0.3)*F46+3*0.3*0.3*(1-0.3)*J46+0.3*0.3*0.3*N46+(1-3*0.3*(1-0.3)*(1-0.3)-3*0.3*0.3*(1-0.3)-0.3*0.3*0.3)*B46</f>
        <v>0.0152254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0.01186</v>
      </c>
      <c r="G184">
        <f t="shared" si="155"/>
        <v>0.01846</v>
      </c>
      <c r="I184">
        <f t="shared" si="156"/>
        <v>0.01186</v>
      </c>
      <c r="J184">
        <f t="shared" si="157"/>
        <v>0.0182648</v>
      </c>
      <c r="N184" s="14"/>
      <c r="O184" s="13"/>
      <c r="P184" s="12"/>
      <c r="Q184" t="s">
        <v>47</v>
      </c>
      <c r="R184">
        <f t="shared" si="158"/>
        <v>0.01204</v>
      </c>
      <c r="S184">
        <f t="shared" si="159"/>
        <v>0.01879</v>
      </c>
      <c r="U184">
        <f t="shared" si="160"/>
        <v>0.01204</v>
      </c>
      <c r="V184">
        <f t="shared" si="161"/>
        <v>0.0185272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0.0130688</v>
      </c>
      <c r="G185">
        <f t="shared" si="155"/>
        <v>0.0158888</v>
      </c>
      <c r="I185">
        <f t="shared" si="156"/>
        <v>0.0132152</v>
      </c>
      <c r="J185">
        <f t="shared" si="157"/>
        <v>0.015904</v>
      </c>
      <c r="N185" s="14"/>
      <c r="O185" s="13"/>
      <c r="P185" s="12"/>
      <c r="Q185" t="s">
        <v>48</v>
      </c>
      <c r="R185">
        <f t="shared" si="158"/>
        <v>0.0132957</v>
      </c>
      <c r="S185">
        <f t="shared" si="159"/>
        <v>0.0161757</v>
      </c>
      <c r="U185">
        <f t="shared" si="160"/>
        <v>0.0134928</v>
      </c>
      <c r="V185">
        <f t="shared" si="161"/>
        <v>0.016174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0.01896</v>
      </c>
      <c r="H190">
        <f t="shared" ref="H190:H192" si="164">AA32+W32</f>
        <v>1.729906</v>
      </c>
      <c r="I190">
        <f t="shared" ref="I190:I192" si="165">0.05*Y39+(1-0.05)*U39</f>
        <v>0.001365</v>
      </c>
      <c r="J190">
        <f t="shared" ref="J190:J192" si="166">0.05*Z39+(1-0.05)*V39</f>
        <v>0.01896</v>
      </c>
      <c r="K190">
        <f t="shared" ref="K190:K192" si="167">AA39+W39</f>
        <v>16.211231</v>
      </c>
      <c r="L190">
        <f>0.05*X46+(1-0.05)*T46</f>
        <v>0.01044</v>
      </c>
      <c r="M190">
        <f>AA46+W46</f>
        <v>6.136846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0.01902</v>
      </c>
      <c r="U190">
        <f t="shared" ref="U190:U192" si="170">0.1*Y39+(1-0.1)*U39</f>
        <v>0.00143</v>
      </c>
      <c r="V190">
        <f t="shared" ref="V190:V192" si="171">0.1*Z39+(1-0.1)*V39</f>
        <v>0.01902</v>
      </c>
      <c r="X190">
        <f>0.1*X46+(1-0.1)*T46</f>
        <v>0.01048</v>
      </c>
    </row>
    <row r="191" spans="1:25">
      <c r="C191" s="4"/>
      <c r="D191" s="12"/>
      <c r="E191" t="s">
        <v>47</v>
      </c>
      <c r="F191">
        <f t="shared" si="162"/>
        <v>0.006015</v>
      </c>
      <c r="G191">
        <f t="shared" si="163"/>
        <v>0.015945</v>
      </c>
      <c r="H191">
        <f t="shared" si="164"/>
        <v>1.794587</v>
      </c>
      <c r="I191">
        <f t="shared" si="165"/>
        <v>0.006025</v>
      </c>
      <c r="J191">
        <f t="shared" si="166"/>
        <v>0.015895</v>
      </c>
      <c r="K191">
        <f t="shared" si="167"/>
        <v>37.339554</v>
      </c>
      <c r="P191" s="12"/>
      <c r="Q191" t="s">
        <v>47</v>
      </c>
      <c r="R191">
        <f t="shared" si="168"/>
        <v>0.00603</v>
      </c>
      <c r="S191">
        <f t="shared" si="169"/>
        <v>0.01599</v>
      </c>
      <c r="U191">
        <f t="shared" si="170"/>
        <v>0.00605</v>
      </c>
      <c r="V191">
        <f t="shared" si="171"/>
        <v>0.01589</v>
      </c>
    </row>
    <row r="192" spans="1:25">
      <c r="C192" s="4"/>
      <c r="D192" s="12"/>
      <c r="E192" t="s">
        <v>48</v>
      </c>
      <c r="F192">
        <f t="shared" si="162"/>
        <v>0.007325</v>
      </c>
      <c r="G192">
        <f t="shared" si="163"/>
        <v>0.01244</v>
      </c>
      <c r="H192">
        <f t="shared" si="164"/>
        <v>2.069077</v>
      </c>
      <c r="I192">
        <f t="shared" si="165"/>
        <v>0.00735</v>
      </c>
      <c r="J192">
        <f t="shared" si="166"/>
        <v>0.01244</v>
      </c>
      <c r="K192">
        <f t="shared" si="167"/>
        <v>206.09966</v>
      </c>
      <c r="P192" s="12"/>
      <c r="Q192" t="s">
        <v>48</v>
      </c>
      <c r="R192">
        <f t="shared" si="168"/>
        <v>0.00735</v>
      </c>
      <c r="S192">
        <f t="shared" si="169"/>
        <v>0.01248</v>
      </c>
      <c r="U192">
        <f t="shared" si="170"/>
        <v>0.0074</v>
      </c>
      <c r="V192">
        <f t="shared" si="171"/>
        <v>0.01248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0.01914</v>
      </c>
      <c r="I196">
        <f t="shared" ref="I196:I198" si="174">0.2*Y39+(1-0.2)*U39</f>
        <v>0.00156</v>
      </c>
      <c r="J196">
        <f t="shared" ref="J196:J198" si="175">0.2*Z39+(1-0.2)*V39</f>
        <v>0.01914</v>
      </c>
      <c r="L196">
        <f>0.2*X46+(1-0.2)*T46</f>
        <v>0.01056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0.01926</v>
      </c>
      <c r="U196">
        <f t="shared" ref="U196:U198" si="178">0.3*Y39+(1-0.3)*U39</f>
        <v>0.00169</v>
      </c>
      <c r="V196">
        <f t="shared" ref="V196:V198" si="179">0.3*Z39+(1-0.3)*V39</f>
        <v>0.01926</v>
      </c>
      <c r="X196">
        <f>0.3*X46+(1-0.3)*T46</f>
        <v>0.01064</v>
      </c>
    </row>
    <row r="197" spans="2:25">
      <c r="C197" s="4"/>
      <c r="D197" s="12"/>
      <c r="E197" t="s">
        <v>47</v>
      </c>
      <c r="F197">
        <f t="shared" si="172"/>
        <v>0.00606</v>
      </c>
      <c r="G197">
        <f t="shared" si="173"/>
        <v>0.01608</v>
      </c>
      <c r="I197">
        <f t="shared" si="174"/>
        <v>0.0061</v>
      </c>
      <c r="J197">
        <f t="shared" si="175"/>
        <v>0.01588</v>
      </c>
      <c r="P197" s="12"/>
      <c r="Q197" t="s">
        <v>47</v>
      </c>
      <c r="R197">
        <f t="shared" si="176"/>
        <v>0.00609</v>
      </c>
      <c r="S197">
        <f t="shared" si="177"/>
        <v>0.01617</v>
      </c>
      <c r="U197">
        <f t="shared" si="178"/>
        <v>0.00615</v>
      </c>
      <c r="V197">
        <f t="shared" si="179"/>
        <v>0.01587</v>
      </c>
    </row>
    <row r="198" spans="2:25">
      <c r="C198" s="4"/>
      <c r="D198" s="12"/>
      <c r="E198" t="s">
        <v>48</v>
      </c>
      <c r="F198">
        <f t="shared" si="172"/>
        <v>0.0074</v>
      </c>
      <c r="G198">
        <f t="shared" si="173"/>
        <v>0.01256</v>
      </c>
      <c r="I198">
        <f t="shared" si="174"/>
        <v>0.0075</v>
      </c>
      <c r="J198">
        <f t="shared" si="175"/>
        <v>0.01256</v>
      </c>
      <c r="P198" s="12"/>
      <c r="Q198" t="s">
        <v>48</v>
      </c>
      <c r="R198">
        <f t="shared" si="176"/>
        <v>0.00745</v>
      </c>
      <c r="S198">
        <f t="shared" si="177"/>
        <v>0.01264</v>
      </c>
      <c r="U198">
        <f t="shared" si="178"/>
        <v>0.0076</v>
      </c>
      <c r="V198">
        <f t="shared" si="179"/>
        <v>0.01264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0.01902</v>
      </c>
      <c r="H203">
        <f t="shared" ref="H203:H205" si="182">AE32+AA32+W32</f>
        <v>2.591755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0.01902</v>
      </c>
      <c r="K203">
        <f>AE39+AA39+W39</f>
        <v>24.651129</v>
      </c>
      <c r="L203">
        <f>(0.05*(1-0.05)+0.05*(1-0.05))*X46+0.05*0.05*AB46+(1-0.05*(1-0.05)-0.05*(1-0.05)-0.05*0.05)*T46</f>
        <v>0.0104795</v>
      </c>
      <c r="M203">
        <f>AE46+AA46+W46</f>
        <v>9.141426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0.01914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0.01914</v>
      </c>
      <c r="X203">
        <f>(0.1*0.9+0.1*0.9)*X46+0.1*0.1*AB46+(1-0.1*0.9-0.1*0.9-0.1*0.1)*T46</f>
        <v>0.010558</v>
      </c>
    </row>
    <row r="204" spans="2:25">
      <c r="B204" s="4"/>
      <c r="C204" s="13"/>
      <c r="D204" s="12"/>
      <c r="E204" t="s">
        <v>47</v>
      </c>
      <c r="F204">
        <f t="shared" si="180"/>
        <v>0.00603025</v>
      </c>
      <c r="G204">
        <f t="shared" si="181"/>
        <v>0.01599</v>
      </c>
      <c r="H204">
        <f t="shared" si="182"/>
        <v>2.690697</v>
      </c>
      <c r="I204">
        <f t="shared" si="183"/>
        <v>0.0060495</v>
      </c>
      <c r="J204">
        <f t="shared" si="184"/>
        <v>0.01589275</v>
      </c>
      <c r="K204">
        <f>AE40+AA40+W40</f>
        <v>56.89762</v>
      </c>
      <c r="O204" s="13"/>
      <c r="P204" s="12"/>
      <c r="Q204" t="s">
        <v>47</v>
      </c>
      <c r="R204">
        <f t="shared" si="185"/>
        <v>0.006061</v>
      </c>
      <c r="S204">
        <f t="shared" si="186"/>
        <v>0.01608</v>
      </c>
      <c r="U204">
        <f t="shared" si="187"/>
        <v>0.006098</v>
      </c>
      <c r="V204">
        <f t="shared" si="188"/>
        <v>0.015891</v>
      </c>
    </row>
    <row r="205" spans="2:25">
      <c r="B205" s="4"/>
      <c r="C205" s="13"/>
      <c r="D205" s="12"/>
      <c r="E205" t="s">
        <v>48</v>
      </c>
      <c r="F205">
        <f t="shared" si="180"/>
        <v>0.00734975</v>
      </c>
      <c r="G205">
        <f t="shared" si="181"/>
        <v>0.01248</v>
      </c>
      <c r="H205">
        <f t="shared" si="182"/>
        <v>3.075401</v>
      </c>
      <c r="I205">
        <f t="shared" si="183"/>
        <v>0.0073985</v>
      </c>
      <c r="J205">
        <f t="shared" si="184"/>
        <v>0.01247975</v>
      </c>
      <c r="K205">
        <f>AE41+AA41+W41</f>
        <v>315.973439</v>
      </c>
      <c r="O205" s="13"/>
      <c r="P205" s="12"/>
      <c r="Q205" t="s">
        <v>48</v>
      </c>
      <c r="R205">
        <f t="shared" si="185"/>
        <v>0.007399</v>
      </c>
      <c r="S205">
        <f t="shared" si="186"/>
        <v>0.01256</v>
      </c>
      <c r="U205">
        <f t="shared" si="187"/>
        <v>0.007494</v>
      </c>
      <c r="V205">
        <f t="shared" si="188"/>
        <v>0.012559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0.01938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0.01938</v>
      </c>
      <c r="L209">
        <f>(0.2*0.8+0.2*0.8)*X46+0.2*0.2*AB46+(1-0.2*0.8-0.2*0.8-0.2*0.2)*T46</f>
        <v>0.010712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0.01962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0.01962</v>
      </c>
      <c r="X209">
        <f>(0.3*0.7+0.3*0.7)*X46+0.3*0.3*AB46+(1-0.3*0.7-0.3*0.7-0.3*0.3)*T46</f>
        <v>0.010862</v>
      </c>
    </row>
    <row r="210" spans="1:25">
      <c r="B210" s="4"/>
      <c r="C210" s="13"/>
      <c r="D210" s="12"/>
      <c r="E210" t="s">
        <v>47</v>
      </c>
      <c r="F210">
        <f t="shared" si="189"/>
        <v>0.006124</v>
      </c>
      <c r="G210">
        <f t="shared" si="190"/>
        <v>0.01626</v>
      </c>
      <c r="I210">
        <f t="shared" si="191"/>
        <v>0.006192</v>
      </c>
      <c r="J210">
        <f t="shared" si="192"/>
        <v>0.015904</v>
      </c>
      <c r="O210" s="13"/>
      <c r="P210" s="12"/>
      <c r="Q210" t="s">
        <v>47</v>
      </c>
      <c r="R210">
        <f t="shared" si="193"/>
        <v>0.006189</v>
      </c>
      <c r="S210">
        <f t="shared" si="194"/>
        <v>0.01644</v>
      </c>
      <c r="U210">
        <f t="shared" si="195"/>
        <v>0.006282</v>
      </c>
      <c r="V210">
        <f t="shared" si="196"/>
        <v>0.015939</v>
      </c>
    </row>
    <row r="211" spans="1:25">
      <c r="B211" s="4"/>
      <c r="C211" s="13"/>
      <c r="D211" s="12"/>
      <c r="E211" t="s">
        <v>48</v>
      </c>
      <c r="F211">
        <f t="shared" si="189"/>
        <v>0.007496</v>
      </c>
      <c r="G211">
        <f t="shared" si="190"/>
        <v>0.01272</v>
      </c>
      <c r="I211">
        <f t="shared" si="191"/>
        <v>0.007676</v>
      </c>
      <c r="J211">
        <f t="shared" si="192"/>
        <v>0.012716</v>
      </c>
      <c r="O211" s="13"/>
      <c r="P211" s="12"/>
      <c r="Q211" t="s">
        <v>48</v>
      </c>
      <c r="R211">
        <f t="shared" si="193"/>
        <v>0.007591</v>
      </c>
      <c r="S211">
        <f t="shared" si="194"/>
        <v>0.01288</v>
      </c>
      <c r="U211">
        <f t="shared" si="195"/>
        <v>0.007846</v>
      </c>
      <c r="V211">
        <f t="shared" si="196"/>
        <v>0.012871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0.01908</v>
      </c>
      <c r="H216">
        <f t="shared" ref="H216:H218" si="199">AI32+AE32+AA32+W32</f>
        <v>3.456426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0.01908</v>
      </c>
      <c r="K216">
        <f t="shared" ref="K216:K218" si="202">AI39+AE39+AA39+W39</f>
        <v>32.821356</v>
      </c>
      <c r="L216">
        <f>3*0.05*(1-0.05)*(1-0.05)*X46+3*0.05*0.05*(1-0.05)*AB46+0.05*0.05*0.05*AF46+(1-3*0.05*(1-0.05)*(1-0.05)-3*0.05*0.05*(1-0.05)-0.05*0.05*0.05)*T46</f>
        <v>0.0105185375</v>
      </c>
      <c r="M216">
        <f>AI46+AE46+AA46+W46</f>
        <v>12.655681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0.01926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0.01926</v>
      </c>
      <c r="X216">
        <f>3*0.1*(1-0.1)*(1-0.1)*X46+3*0.1*0.1*(1-0.1)*AB46+0.1*0.1*0.1*AF46+(1-3*0.1*(1-0.1)*(1-0.1)-3*0.1*0.1*(1-0.1)-0.1*0.1*0.1)*T46</f>
        <v>0.0106343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0.0060457375</v>
      </c>
      <c r="G217">
        <f t="shared" si="198"/>
        <v>0.016035</v>
      </c>
      <c r="H217">
        <f t="shared" si="199"/>
        <v>3.589132</v>
      </c>
      <c r="I217">
        <f t="shared" si="200"/>
        <v>0.0060735375</v>
      </c>
      <c r="J217">
        <f t="shared" si="201"/>
        <v>0.0158931125</v>
      </c>
      <c r="K217">
        <f t="shared" si="202"/>
        <v>74.183017</v>
      </c>
      <c r="N217" s="14"/>
      <c r="O217" s="13"/>
      <c r="P217" s="12"/>
      <c r="Q217" t="s">
        <v>47</v>
      </c>
      <c r="R217">
        <f t="shared" si="203"/>
        <v>0.0060929</v>
      </c>
      <c r="S217">
        <f t="shared" si="204"/>
        <v>0.01617</v>
      </c>
      <c r="U217">
        <f t="shared" si="205"/>
        <v>0.0061443</v>
      </c>
      <c r="V217">
        <f t="shared" si="206"/>
        <v>0.0159019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0.007374275</v>
      </c>
      <c r="G218">
        <f t="shared" si="198"/>
        <v>0.0125199875</v>
      </c>
      <c r="H218">
        <f t="shared" si="199"/>
        <v>4.072553</v>
      </c>
      <c r="I218">
        <f t="shared" si="200"/>
        <v>0.007445575</v>
      </c>
      <c r="J218">
        <f t="shared" si="201"/>
        <v>0.0125192625</v>
      </c>
      <c r="K218">
        <f t="shared" si="202"/>
        <v>406.376061</v>
      </c>
      <c r="N218" s="14"/>
      <c r="O218" s="13"/>
      <c r="P218" s="12"/>
      <c r="Q218" t="s">
        <v>48</v>
      </c>
      <c r="R218">
        <f t="shared" si="203"/>
        <v>0.0074472</v>
      </c>
      <c r="S218">
        <f t="shared" si="204"/>
        <v>0.0126399</v>
      </c>
      <c r="U218">
        <f t="shared" si="205"/>
        <v>0.0075826</v>
      </c>
      <c r="V218">
        <f t="shared" si="206"/>
        <v>0.0126371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0.01962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0.01962</v>
      </c>
      <c r="L222">
        <f>3*0.2*(1-0.2)*(1-0.2)*X46+3*0.2*0.2*(1-0.2)*AB46+0.2*0.2*0.2*AF46+(1-3*0.2*(1-0.2)*(1-0.2)-3*0.2*0.2*(1-0.2)-0.2*0.2*0.2)*T46</f>
        <v>0.0108584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0.01998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0.01998</v>
      </c>
      <c r="X222">
        <f>3*0.3*(1-0.3)*(1-0.3)*X46+3*0.3*0.3*(1-0.3)*AB46+0.3*0.3*0.3*AF46+(1-3*0.3*(1-0.3)*(1-0.3)-3*0.3*0.3*(1-0.3)-0.3*0.3*0.3)*T46</f>
        <v>0.0110741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0.0061912</v>
      </c>
      <c r="G223">
        <f t="shared" si="208"/>
        <v>0.01644</v>
      </c>
      <c r="I223">
        <f t="shared" si="209"/>
        <v>0.0062784</v>
      </c>
      <c r="J223">
        <f t="shared" si="210"/>
        <v>0.0159632</v>
      </c>
      <c r="N223" s="14"/>
      <c r="O223" s="13"/>
      <c r="P223" s="12"/>
      <c r="Q223" t="s">
        <v>47</v>
      </c>
      <c r="R223">
        <f t="shared" si="211"/>
        <v>0.0062943</v>
      </c>
      <c r="S223">
        <f t="shared" si="212"/>
        <v>0.01671</v>
      </c>
      <c r="U223">
        <f t="shared" si="213"/>
        <v>0.0064041</v>
      </c>
      <c r="V223">
        <f t="shared" si="214"/>
        <v>0.0160773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0.0075896</v>
      </c>
      <c r="G224">
        <f t="shared" si="208"/>
        <v>0.0128792</v>
      </c>
      <c r="I224">
        <f t="shared" si="209"/>
        <v>0.0078328</v>
      </c>
      <c r="J224">
        <f t="shared" si="210"/>
        <v>0.0128688</v>
      </c>
      <c r="N224" s="14"/>
      <c r="O224" s="13"/>
      <c r="P224" s="12"/>
      <c r="Q224" t="s">
        <v>48</v>
      </c>
      <c r="R224">
        <f t="shared" si="211"/>
        <v>0.0077284</v>
      </c>
      <c r="S224">
        <f t="shared" si="212"/>
        <v>0.0131173</v>
      </c>
      <c r="U224">
        <f t="shared" si="213"/>
        <v>0.0080542</v>
      </c>
      <c r="V224">
        <f t="shared" si="214"/>
        <v>0.0130957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0.01896</v>
      </c>
      <c r="H229">
        <f t="shared" ref="H229:H231" si="217">I52+E52</f>
        <v>1.75481</v>
      </c>
      <c r="I229">
        <f t="shared" ref="I229:I231" si="218">0.05*G59+(1-0.05)*C59</f>
        <v>0.001365</v>
      </c>
      <c r="J229">
        <f t="shared" ref="J229:J231" si="219">0.05*H59+(1-0.05)*D59</f>
        <v>0.01896</v>
      </c>
      <c r="K229">
        <f t="shared" ref="K229:K231" si="220">I59+E59</f>
        <v>17.967356</v>
      </c>
      <c r="L229">
        <f>0.05*G66+(1-0.05)*B66</f>
        <v>0.00542</v>
      </c>
      <c r="M229">
        <f>I66+E66</f>
        <v>5.793988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0.01902</v>
      </c>
      <c r="U229">
        <f t="shared" ref="U229:U231" si="223">0.1*G59+(1-0.1)*C59</f>
        <v>0.00143</v>
      </c>
      <c r="V229">
        <f t="shared" ref="V229:V231" si="224">0.1*H59+(1-0.1)*D59</f>
        <v>0.01902</v>
      </c>
      <c r="X229">
        <f>0.1*G66+(1-0.1)*B66</f>
        <v>0.00544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0.010825</v>
      </c>
      <c r="H230">
        <f t="shared" si="217"/>
        <v>1.8375</v>
      </c>
      <c r="I230">
        <f t="shared" si="218"/>
        <v>0.002725</v>
      </c>
      <c r="J230">
        <f t="shared" si="219"/>
        <v>0.010705</v>
      </c>
      <c r="K230">
        <f t="shared" si="220"/>
        <v>34.336813</v>
      </c>
      <c r="P230" s="12"/>
      <c r="Q230" t="s">
        <v>47</v>
      </c>
      <c r="R230">
        <f t="shared" si="221"/>
        <v>0.00272</v>
      </c>
      <c r="S230">
        <f t="shared" si="222"/>
        <v>0.01085</v>
      </c>
      <c r="U230">
        <f t="shared" si="223"/>
        <v>0.00275</v>
      </c>
      <c r="V230">
        <f t="shared" si="224"/>
        <v>0.01061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0.00773</v>
      </c>
      <c r="H231">
        <f t="shared" si="217"/>
        <v>1.973848</v>
      </c>
      <c r="I231">
        <f t="shared" si="218"/>
        <v>0.00364</v>
      </c>
      <c r="J231">
        <f t="shared" si="219"/>
        <v>0.0077</v>
      </c>
      <c r="K231">
        <f t="shared" si="220"/>
        <v>242.837934</v>
      </c>
      <c r="P231" s="12"/>
      <c r="Q231" t="s">
        <v>48</v>
      </c>
      <c r="R231">
        <f t="shared" si="221"/>
        <v>0.00362</v>
      </c>
      <c r="S231">
        <f t="shared" si="222"/>
        <v>0.00776</v>
      </c>
      <c r="U231">
        <f t="shared" si="223"/>
        <v>0.00368</v>
      </c>
      <c r="V231">
        <f t="shared" si="224"/>
        <v>0.0077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0.01914</v>
      </c>
      <c r="I235">
        <f t="shared" ref="I235:I237" si="227">0.2*G59+(1-0.2)*C59</f>
        <v>0.00156</v>
      </c>
      <c r="J235">
        <f t="shared" ref="J235:J237" si="228">0.2*H59+(1-0.2)*D59</f>
        <v>0.01914</v>
      </c>
      <c r="L235">
        <f>0.2*G66+(1-0.2)*B66</f>
        <v>0.00548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0.01926</v>
      </c>
      <c r="U235">
        <f t="shared" ref="U235:U237" si="231">0.3*G59+(1-0.3)*C59</f>
        <v>0.00169</v>
      </c>
      <c r="V235">
        <f t="shared" ref="V235:V237" si="232">0.3*H59+(1-0.3)*D59</f>
        <v>0.01926</v>
      </c>
      <c r="X235">
        <f>0.3*G66+(1-0.3)*B66</f>
        <v>0.00552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0.0109</v>
      </c>
      <c r="I236">
        <f t="shared" si="227"/>
        <v>0.0028</v>
      </c>
      <c r="J236">
        <f t="shared" si="228"/>
        <v>0.01042</v>
      </c>
      <c r="P236" s="12"/>
      <c r="Q236" t="s">
        <v>47</v>
      </c>
      <c r="R236">
        <f t="shared" si="229"/>
        <v>0.00276</v>
      </c>
      <c r="S236">
        <f t="shared" si="230"/>
        <v>0.01095</v>
      </c>
      <c r="U236">
        <f t="shared" si="231"/>
        <v>0.00285</v>
      </c>
      <c r="V236">
        <f t="shared" si="232"/>
        <v>0.01023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0.00782</v>
      </c>
      <c r="I237">
        <f t="shared" si="227"/>
        <v>0.00376</v>
      </c>
      <c r="J237">
        <f t="shared" si="228"/>
        <v>0.0077</v>
      </c>
      <c r="P237" s="12"/>
      <c r="Q237" t="s">
        <v>48</v>
      </c>
      <c r="R237">
        <f t="shared" si="229"/>
        <v>0.00366</v>
      </c>
      <c r="S237">
        <f t="shared" si="230"/>
        <v>0.00788</v>
      </c>
      <c r="U237">
        <f t="shared" si="231"/>
        <v>0.00384</v>
      </c>
      <c r="V237">
        <f t="shared" si="232"/>
        <v>0.0077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0.01902</v>
      </c>
      <c r="H242">
        <f t="shared" ref="H242:H244" si="235">M52+I52+E52</f>
        <v>2.619331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0.01902</v>
      </c>
      <c r="K242">
        <f t="shared" ref="K242:K244" si="238">M59+I59+E59</f>
        <v>26.744265</v>
      </c>
      <c r="L242">
        <f>(0.05*(1-0.05)+0.05*(1-0.05))*G66+0.05*0.05*J66+(1-0.05*(1-0.05)-0.05*(1-0.05)-0.05*0.05)*B66</f>
        <v>0.00544</v>
      </c>
      <c r="M242">
        <f>M66+I66+E66</f>
        <v>8.706716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0.01914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0.01914</v>
      </c>
      <c r="X242">
        <f>(0.1*0.9+0.1*0.9)*G66+0.1*0.1*J66+(1-0.1*0.9-0.1*0.9-0.1*0.1)*B66</f>
        <v>0.00548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0.01084975</v>
      </c>
      <c r="H243">
        <f t="shared" si="235"/>
        <v>2.74298</v>
      </c>
      <c r="I243">
        <f t="shared" si="236"/>
        <v>0.0027505</v>
      </c>
      <c r="J243">
        <f t="shared" si="237"/>
        <v>0.01061675</v>
      </c>
      <c r="K243">
        <f t="shared" si="238"/>
        <v>50.909957</v>
      </c>
      <c r="O243" s="13"/>
      <c r="P243" s="12"/>
      <c r="Q243" t="s">
        <v>47</v>
      </c>
      <c r="R243">
        <f t="shared" si="239"/>
        <v>0.00274</v>
      </c>
      <c r="S243">
        <f t="shared" si="240"/>
        <v>0.010899</v>
      </c>
      <c r="U243">
        <f t="shared" si="241"/>
        <v>0.002802</v>
      </c>
      <c r="V243">
        <f t="shared" si="242"/>
        <v>0.010447</v>
      </c>
    </row>
    <row r="244" spans="1:25">
      <c r="B244" s="4"/>
      <c r="C244" s="13"/>
      <c r="D244" s="12"/>
      <c r="E244" t="s">
        <v>48</v>
      </c>
      <c r="F244">
        <f t="shared" si="233"/>
        <v>0.00362025</v>
      </c>
      <c r="G244">
        <f t="shared" si="234"/>
        <v>0.00775975</v>
      </c>
      <c r="H244">
        <f t="shared" si="235"/>
        <v>3.044138</v>
      </c>
      <c r="I244">
        <f t="shared" si="236"/>
        <v>0.00367875</v>
      </c>
      <c r="J244">
        <f t="shared" si="237"/>
        <v>0.00769925</v>
      </c>
      <c r="K244">
        <f t="shared" si="238"/>
        <v>343.737042</v>
      </c>
      <c r="O244" s="13"/>
      <c r="P244" s="12"/>
      <c r="Q244" t="s">
        <v>48</v>
      </c>
      <c r="R244">
        <f t="shared" si="239"/>
        <v>0.003641</v>
      </c>
      <c r="S244">
        <f t="shared" si="240"/>
        <v>0.007819</v>
      </c>
      <c r="U244">
        <f t="shared" si="241"/>
        <v>0.003755</v>
      </c>
      <c r="V244">
        <f t="shared" si="242"/>
        <v>0.007697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0.01938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0.01938</v>
      </c>
      <c r="L248">
        <f>(0.2*0.8+0.2*0.8)*G66+0.2*0.2*J66+(1-0.2*0.8-0.2*0.8-0.2*0.2)*B66</f>
        <v>0.00556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0.01962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0.01962</v>
      </c>
      <c r="X248">
        <f>(0.3*0.7+0.3*0.7)*G66+0.3*0.3*J66+(1-0.3*0.7-0.3*0.7-0.3*0.3)*B66</f>
        <v>0.00564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0.010996</v>
      </c>
      <c r="I249">
        <f t="shared" si="245"/>
        <v>0.002908</v>
      </c>
      <c r="J249">
        <f t="shared" si="246"/>
        <v>0.010148</v>
      </c>
      <c r="O249" s="13"/>
      <c r="P249" s="12"/>
      <c r="Q249" t="s">
        <v>47</v>
      </c>
      <c r="R249">
        <f t="shared" si="247"/>
        <v>0.00282</v>
      </c>
      <c r="S249">
        <f t="shared" si="248"/>
        <v>0.011091</v>
      </c>
      <c r="U249">
        <f t="shared" si="249"/>
        <v>0.003018</v>
      </c>
      <c r="V249">
        <f t="shared" si="250"/>
        <v>0.009903</v>
      </c>
    </row>
    <row r="250" spans="1:25">
      <c r="B250" s="4"/>
      <c r="C250" s="13"/>
      <c r="D250" s="12"/>
      <c r="E250" t="s">
        <v>48</v>
      </c>
      <c r="F250">
        <f t="shared" si="243"/>
        <v>0.003684</v>
      </c>
      <c r="G250">
        <f t="shared" si="244"/>
        <v>0.007936</v>
      </c>
      <c r="I250">
        <f t="shared" si="245"/>
        <v>0.0039</v>
      </c>
      <c r="J250">
        <f t="shared" si="246"/>
        <v>0.007688</v>
      </c>
      <c r="O250" s="13"/>
      <c r="P250" s="12"/>
      <c r="Q250" t="s">
        <v>48</v>
      </c>
      <c r="R250">
        <f t="shared" si="247"/>
        <v>0.003729</v>
      </c>
      <c r="S250">
        <f t="shared" si="248"/>
        <v>0.008051</v>
      </c>
      <c r="U250">
        <f t="shared" si="249"/>
        <v>0.004035</v>
      </c>
      <c r="V250">
        <f t="shared" si="250"/>
        <v>0.007673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0.01908</v>
      </c>
      <c r="H255">
        <f t="shared" ref="H255:H257" si="253">Q52+M52+I52+E52</f>
        <v>3.481885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0.01908</v>
      </c>
      <c r="K255">
        <f t="shared" ref="K255:K257" si="256">Q59+M59+I59+E59</f>
        <v>34.151406</v>
      </c>
      <c r="L255">
        <f>3*0.05*(1-0.05)*(1-0.05)*G66+3*0.05*0.05*(1-0.05)*J66+0.05*0.05*0.05*N66+(1-3*0.05*(1-0.05)*(1-0.05)-3*0.05*0.05*(1-0.05)-0.05*0.05*0.05)*B66</f>
        <v>0.00546</v>
      </c>
      <c r="M255">
        <f>Q66+M66+I66+E66</f>
        <v>11.566896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0.01926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0.01926</v>
      </c>
      <c r="X255">
        <f>3*0.1*(1-0.1)*(1-0.1)*G66+3*0.1*0.1*(1-0.1)*J66+0.1*0.1*0.1*N66+(1-3*0.1*(1-0.1)*(1-0.1)-3*0.1*0.1*(1-0.1)-0.1*0.1*0.1)*B66</f>
        <v>0.00552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</v>
      </c>
      <c r="G256">
        <f t="shared" si="252"/>
        <v>0.0108743</v>
      </c>
      <c r="H256">
        <f t="shared" si="253"/>
        <v>3.644882</v>
      </c>
      <c r="I256">
        <f t="shared" si="254"/>
        <v>0.0027763875</v>
      </c>
      <c r="J256">
        <f t="shared" si="255"/>
        <v>0.0105349125</v>
      </c>
      <c r="K256">
        <f t="shared" si="256"/>
        <v>66.874057</v>
      </c>
      <c r="N256" s="14"/>
      <c r="O256" s="13"/>
      <c r="P256" s="12"/>
      <c r="Q256" t="s">
        <v>47</v>
      </c>
      <c r="R256">
        <f t="shared" si="257"/>
        <v>0.00276</v>
      </c>
      <c r="S256">
        <f t="shared" si="258"/>
        <v>0.0109474</v>
      </c>
      <c r="U256">
        <f t="shared" si="259"/>
        <v>0.0028551</v>
      </c>
      <c r="V256">
        <f t="shared" si="260"/>
        <v>0.0103083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0.003630725</v>
      </c>
      <c r="G257">
        <f t="shared" si="252"/>
        <v>0.0077892625</v>
      </c>
      <c r="H257">
        <f t="shared" si="253"/>
        <v>4.036632</v>
      </c>
      <c r="I257">
        <f t="shared" si="254"/>
        <v>0.0037163125</v>
      </c>
      <c r="J257">
        <f t="shared" si="255"/>
        <v>0.0076979</v>
      </c>
      <c r="K257">
        <f t="shared" si="256"/>
        <v>430.477574</v>
      </c>
      <c r="N257" s="14"/>
      <c r="O257" s="13"/>
      <c r="P257" s="12"/>
      <c r="Q257" t="s">
        <v>48</v>
      </c>
      <c r="R257">
        <f t="shared" si="257"/>
        <v>0.0036628</v>
      </c>
      <c r="S257">
        <f t="shared" si="258"/>
        <v>0.0078771</v>
      </c>
      <c r="U257">
        <f t="shared" si="259"/>
        <v>0.0038255</v>
      </c>
      <c r="V257">
        <f t="shared" si="260"/>
        <v>0.0076922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0.01962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0.01962</v>
      </c>
      <c r="L261">
        <f>3*0.2*(1-0.2)*(1-0.2)*G66+3*0.2*0.2*(1-0.2)*J66+0.2*0.2*0.2*N66+(1-3*0.2*(1-0.2)*(1-0.2)-3*0.2*0.2*(1-0.2)-0.2*0.2*0.2)*B66</f>
        <v>0.00564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0.01998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0.01998</v>
      </c>
      <c r="X261">
        <f>3*0.3*(1-0.3)*(1-0.3)*G66+3*0.3*0.3*(1-0.3)*J66+0.3*0.3*0.3*N66+(1-3*0.3*(1-0.3)*(1-0.3)-3*0.3*0.3*(1-0.3)-0.3*0.3*0.3)*B66</f>
        <v>0.00576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</v>
      </c>
      <c r="G262">
        <f t="shared" si="262"/>
        <v>0.0110912</v>
      </c>
      <c r="I262">
        <f t="shared" si="263"/>
        <v>0.0030168</v>
      </c>
      <c r="J262">
        <f t="shared" si="264"/>
        <v>0.0099624</v>
      </c>
      <c r="N262" s="14"/>
      <c r="O262" s="13"/>
      <c r="P262" s="12"/>
      <c r="Q262" t="s">
        <v>47</v>
      </c>
      <c r="R262">
        <f t="shared" si="265"/>
        <v>0.00288</v>
      </c>
      <c r="S262">
        <f t="shared" si="266"/>
        <v>0.0112338</v>
      </c>
      <c r="U262">
        <f t="shared" si="267"/>
        <v>0.0031797</v>
      </c>
      <c r="V262">
        <f t="shared" si="268"/>
        <v>0.0097461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0.0037304</v>
      </c>
      <c r="G263">
        <f t="shared" si="262"/>
        <v>0.0080488</v>
      </c>
      <c r="I263">
        <f t="shared" si="263"/>
        <v>0.004024</v>
      </c>
      <c r="J263">
        <f t="shared" si="264"/>
        <v>0.0076736</v>
      </c>
      <c r="N263" s="14"/>
      <c r="O263" s="13"/>
      <c r="P263" s="12"/>
      <c r="Q263" t="s">
        <v>48</v>
      </c>
      <c r="R263">
        <f t="shared" si="265"/>
        <v>0.0038016</v>
      </c>
      <c r="S263">
        <f t="shared" si="266"/>
        <v>0.0082157</v>
      </c>
      <c r="U263">
        <f t="shared" si="267"/>
        <v>0.0041985</v>
      </c>
      <c r="V263">
        <f t="shared" si="268"/>
        <v>0.0076514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115</v>
      </c>
      <c r="C9" s="3"/>
      <c r="D9" s="3"/>
      <c r="E9" s="3"/>
      <c r="F9" s="3" t="s">
        <v>116</v>
      </c>
      <c r="G9" s="3"/>
      <c r="H9" s="3"/>
      <c r="I9" s="3"/>
      <c r="J9" s="3" t="s">
        <v>117</v>
      </c>
      <c r="K9" s="3"/>
      <c r="L9" s="3"/>
      <c r="M9" s="3"/>
      <c r="N9" s="3" t="s">
        <v>118</v>
      </c>
      <c r="O9" s="3"/>
      <c r="P9" s="3"/>
      <c r="Q9" s="3"/>
      <c r="S9" s="4" t="s">
        <v>23</v>
      </c>
      <c r="T9" s="3" t="s">
        <v>115</v>
      </c>
      <c r="U9" s="3"/>
      <c r="V9" s="3"/>
      <c r="W9" s="3"/>
      <c r="X9" s="3" t="s">
        <v>116</v>
      </c>
      <c r="Y9" s="3"/>
      <c r="Z9" s="3"/>
      <c r="AA9" s="3"/>
      <c r="AB9" s="3" t="s">
        <v>117</v>
      </c>
      <c r="AC9" s="3"/>
      <c r="AD9" s="3"/>
      <c r="AE9" s="3"/>
      <c r="AF9" s="3" t="s">
        <v>118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0.0175</v>
      </c>
      <c r="E11">
        <v>0.860459</v>
      </c>
      <c r="F11" t="s">
        <v>31</v>
      </c>
      <c r="G11">
        <v>0.0026</v>
      </c>
      <c r="H11">
        <v>0.0188</v>
      </c>
      <c r="I11">
        <v>0.894356</v>
      </c>
      <c r="J11" t="s">
        <v>31</v>
      </c>
      <c r="K11">
        <v>0.0026</v>
      </c>
      <c r="L11">
        <v>0.02</v>
      </c>
      <c r="M11">
        <v>0.860731</v>
      </c>
      <c r="N11" t="s">
        <v>31</v>
      </c>
      <c r="O11">
        <v>0.0026</v>
      </c>
      <c r="P11">
        <v>0.0212</v>
      </c>
      <c r="Q11">
        <v>0.956347</v>
      </c>
      <c r="S11" s="4"/>
      <c r="T11" t="s">
        <v>31</v>
      </c>
      <c r="U11">
        <v>0.0013</v>
      </c>
      <c r="V11">
        <v>0.0175</v>
      </c>
      <c r="W11">
        <v>0.912299</v>
      </c>
      <c r="X11" t="s">
        <v>31</v>
      </c>
      <c r="Y11">
        <v>0.0026</v>
      </c>
      <c r="Z11">
        <v>0.0188</v>
      </c>
      <c r="AA11">
        <v>0.876076</v>
      </c>
      <c r="AB11" t="s">
        <v>31</v>
      </c>
      <c r="AC11">
        <v>0.0026</v>
      </c>
      <c r="AD11">
        <v>0.02</v>
      </c>
      <c r="AE11">
        <v>1.126257</v>
      </c>
      <c r="AF11" t="s">
        <v>31</v>
      </c>
      <c r="AG11">
        <v>0.0026</v>
      </c>
      <c r="AH11">
        <v>0.0212</v>
      </c>
      <c r="AI11">
        <v>0.872898</v>
      </c>
    </row>
    <row r="12" spans="1:35">
      <c r="A12" s="4"/>
      <c r="B12" t="s">
        <v>32</v>
      </c>
      <c r="C12">
        <v>0.0172</v>
      </c>
      <c r="D12">
        <v>0.0175</v>
      </c>
      <c r="E12">
        <v>0.895909</v>
      </c>
      <c r="F12" t="s">
        <v>32</v>
      </c>
      <c r="G12">
        <v>0.0183</v>
      </c>
      <c r="H12">
        <v>0.0187</v>
      </c>
      <c r="I12">
        <v>0.90257</v>
      </c>
      <c r="J12" t="s">
        <v>32</v>
      </c>
      <c r="K12">
        <v>0.0195</v>
      </c>
      <c r="L12">
        <v>0.0199</v>
      </c>
      <c r="M12">
        <v>0.900809</v>
      </c>
      <c r="N12" t="s">
        <v>32</v>
      </c>
      <c r="O12">
        <v>0.0206</v>
      </c>
      <c r="P12">
        <v>0.0211</v>
      </c>
      <c r="Q12">
        <v>0.894923</v>
      </c>
      <c r="S12" s="4"/>
      <c r="T12" t="s">
        <v>32</v>
      </c>
      <c r="U12">
        <v>0.0157</v>
      </c>
      <c r="V12">
        <v>0.0173</v>
      </c>
      <c r="W12">
        <v>1.163776</v>
      </c>
      <c r="X12" t="s">
        <v>32</v>
      </c>
      <c r="Y12">
        <v>0.0167</v>
      </c>
      <c r="Z12">
        <v>0.0184</v>
      </c>
      <c r="AA12">
        <v>1.181334</v>
      </c>
      <c r="AB12" t="s">
        <v>32</v>
      </c>
      <c r="AC12">
        <v>0.0177</v>
      </c>
      <c r="AD12">
        <v>0.0196</v>
      </c>
      <c r="AE12">
        <v>1.180051</v>
      </c>
      <c r="AF12" t="s">
        <v>32</v>
      </c>
      <c r="AG12">
        <v>0.0187</v>
      </c>
      <c r="AH12">
        <v>0.0207</v>
      </c>
      <c r="AI12">
        <v>1.161812</v>
      </c>
    </row>
    <row r="13" spans="1:35">
      <c r="A13" s="4"/>
      <c r="B13" t="s">
        <v>33</v>
      </c>
      <c r="C13">
        <v>0.0172</v>
      </c>
      <c r="D13">
        <v>0.0172</v>
      </c>
      <c r="E13">
        <v>0.970623</v>
      </c>
      <c r="F13" t="s">
        <v>33</v>
      </c>
      <c r="G13">
        <v>0.0183</v>
      </c>
      <c r="H13">
        <v>0.0183</v>
      </c>
      <c r="I13">
        <v>0.971379</v>
      </c>
      <c r="J13" t="s">
        <v>33</v>
      </c>
      <c r="K13">
        <v>0.0195</v>
      </c>
      <c r="L13">
        <v>0.0195</v>
      </c>
      <c r="M13">
        <v>0.975943</v>
      </c>
      <c r="N13" t="s">
        <v>33</v>
      </c>
      <c r="O13">
        <v>0.0206</v>
      </c>
      <c r="P13">
        <v>0.0206</v>
      </c>
      <c r="Q13">
        <v>0.97086</v>
      </c>
      <c r="S13" s="4"/>
      <c r="T13" t="s">
        <v>33</v>
      </c>
      <c r="U13">
        <v>0.0158</v>
      </c>
      <c r="V13">
        <v>0.0161</v>
      </c>
      <c r="W13">
        <v>1.282156</v>
      </c>
      <c r="X13" t="s">
        <v>33</v>
      </c>
      <c r="Y13">
        <v>0.0168</v>
      </c>
      <c r="Z13">
        <v>0.0172</v>
      </c>
      <c r="AA13">
        <v>1.279271</v>
      </c>
      <c r="AB13" t="s">
        <v>33</v>
      </c>
      <c r="AC13">
        <v>0.0178</v>
      </c>
      <c r="AD13">
        <v>0.0182</v>
      </c>
      <c r="AE13">
        <v>1.266898</v>
      </c>
      <c r="AF13" t="s">
        <v>33</v>
      </c>
      <c r="AG13">
        <v>0.0189</v>
      </c>
      <c r="AH13">
        <v>0.0193</v>
      </c>
      <c r="AI13">
        <v>1.261912</v>
      </c>
    </row>
    <row r="16" spans="1:35">
      <c r="A16" s="5" t="s">
        <v>35</v>
      </c>
      <c r="B16" s="3" t="s">
        <v>115</v>
      </c>
      <c r="C16" s="3"/>
      <c r="D16" s="3"/>
      <c r="E16" s="3"/>
      <c r="F16" s="3" t="s">
        <v>116</v>
      </c>
      <c r="G16" s="3"/>
      <c r="H16" s="3"/>
      <c r="I16" s="3"/>
      <c r="J16" s="3" t="s">
        <v>117</v>
      </c>
      <c r="K16" s="3"/>
      <c r="L16" s="3"/>
      <c r="M16" s="3"/>
      <c r="N16" s="3" t="s">
        <v>118</v>
      </c>
      <c r="O16" s="3"/>
      <c r="P16" s="3"/>
      <c r="Q16" s="3"/>
      <c r="S16" s="5" t="s">
        <v>35</v>
      </c>
      <c r="T16" s="3" t="s">
        <v>115</v>
      </c>
      <c r="U16" s="3"/>
      <c r="V16" s="3"/>
      <c r="W16" s="3"/>
      <c r="X16" s="3" t="s">
        <v>116</v>
      </c>
      <c r="Y16" s="3"/>
      <c r="Z16" s="3"/>
      <c r="AA16" s="3"/>
      <c r="AB16" s="3" t="s">
        <v>117</v>
      </c>
      <c r="AC16" s="3"/>
      <c r="AD16" s="3"/>
      <c r="AE16" s="3"/>
      <c r="AF16" s="3" t="s">
        <v>118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0.0175</v>
      </c>
      <c r="E18">
        <v>2.448713</v>
      </c>
      <c r="F18" t="s">
        <v>31</v>
      </c>
      <c r="G18">
        <v>0.0026</v>
      </c>
      <c r="H18">
        <v>0.0188</v>
      </c>
      <c r="I18">
        <v>2.474436</v>
      </c>
      <c r="J18" t="s">
        <v>31</v>
      </c>
      <c r="K18">
        <v>0.0026</v>
      </c>
      <c r="L18">
        <v>0.02</v>
      </c>
      <c r="M18">
        <v>3.088478</v>
      </c>
      <c r="N18" t="s">
        <v>31</v>
      </c>
      <c r="O18">
        <v>0.0026</v>
      </c>
      <c r="P18">
        <v>0.0212</v>
      </c>
      <c r="Q18">
        <v>3.095152</v>
      </c>
      <c r="S18" s="5"/>
      <c r="T18" t="s">
        <v>31</v>
      </c>
      <c r="U18">
        <v>0.0013</v>
      </c>
      <c r="V18">
        <v>0.0175</v>
      </c>
      <c r="W18">
        <v>2.388701</v>
      </c>
      <c r="X18" t="s">
        <v>31</v>
      </c>
      <c r="Y18">
        <v>0.0026</v>
      </c>
      <c r="Z18">
        <v>0.0188</v>
      </c>
      <c r="AA18">
        <v>2.47975</v>
      </c>
      <c r="AB18" t="s">
        <v>31</v>
      </c>
      <c r="AC18">
        <v>0.0026</v>
      </c>
      <c r="AD18">
        <v>0.02</v>
      </c>
      <c r="AE18">
        <v>3.109897</v>
      </c>
      <c r="AF18" t="s">
        <v>31</v>
      </c>
      <c r="AG18">
        <v>0.0026</v>
      </c>
      <c r="AH18">
        <v>0.0212</v>
      </c>
      <c r="AI18">
        <v>2.40945</v>
      </c>
    </row>
    <row r="19" spans="1:35">
      <c r="A19" s="5"/>
      <c r="B19" t="s">
        <v>32</v>
      </c>
      <c r="C19">
        <v>0.0172</v>
      </c>
      <c r="D19">
        <v>0.0175</v>
      </c>
      <c r="E19">
        <v>4.574427</v>
      </c>
      <c r="F19" t="s">
        <v>32</v>
      </c>
      <c r="G19">
        <v>0.0183</v>
      </c>
      <c r="H19">
        <v>0.0186</v>
      </c>
      <c r="I19">
        <v>4.898192</v>
      </c>
      <c r="J19" t="s">
        <v>32</v>
      </c>
      <c r="K19">
        <v>0.0195</v>
      </c>
      <c r="L19">
        <v>0.0198</v>
      </c>
      <c r="M19">
        <v>4.572489</v>
      </c>
      <c r="N19" t="s">
        <v>32</v>
      </c>
      <c r="O19">
        <v>0.0206</v>
      </c>
      <c r="P19">
        <v>0.021</v>
      </c>
      <c r="Q19">
        <v>4.581573</v>
      </c>
      <c r="S19" s="5"/>
      <c r="T19" t="s">
        <v>32</v>
      </c>
      <c r="U19">
        <v>0.0157</v>
      </c>
      <c r="V19">
        <v>0.0173</v>
      </c>
      <c r="W19">
        <v>4.706308</v>
      </c>
      <c r="X19" t="s">
        <v>32</v>
      </c>
      <c r="Y19">
        <v>0.0167</v>
      </c>
      <c r="Z19">
        <v>0.0183</v>
      </c>
      <c r="AA19">
        <v>4.732138</v>
      </c>
      <c r="AB19" t="s">
        <v>32</v>
      </c>
      <c r="AC19">
        <v>0.0177</v>
      </c>
      <c r="AD19">
        <v>0.0195</v>
      </c>
      <c r="AE19">
        <v>4.751229</v>
      </c>
      <c r="AF19" t="s">
        <v>32</v>
      </c>
      <c r="AG19">
        <v>0.0187</v>
      </c>
      <c r="AH19">
        <v>0.0206</v>
      </c>
      <c r="AI19">
        <v>4.916309</v>
      </c>
    </row>
    <row r="20" spans="1:35">
      <c r="A20" s="5"/>
      <c r="B20" t="s">
        <v>33</v>
      </c>
      <c r="C20">
        <v>0.0172</v>
      </c>
      <c r="D20">
        <v>0.0172</v>
      </c>
      <c r="E20">
        <v>23.357947</v>
      </c>
      <c r="F20" t="s">
        <v>33</v>
      </c>
      <c r="G20">
        <v>0.0183</v>
      </c>
      <c r="H20">
        <v>0.0183</v>
      </c>
      <c r="I20">
        <v>26.793688</v>
      </c>
      <c r="J20" t="s">
        <v>33</v>
      </c>
      <c r="K20">
        <v>0.0195</v>
      </c>
      <c r="L20">
        <v>0.0195</v>
      </c>
      <c r="M20">
        <v>18.688958</v>
      </c>
      <c r="N20" t="s">
        <v>33</v>
      </c>
      <c r="O20">
        <v>0.0206</v>
      </c>
      <c r="P20">
        <v>0.0206</v>
      </c>
      <c r="Q20">
        <v>19.844245</v>
      </c>
      <c r="S20" s="5"/>
      <c r="T20" t="s">
        <v>33</v>
      </c>
      <c r="U20">
        <v>0.0158</v>
      </c>
      <c r="V20">
        <v>0.0161</v>
      </c>
      <c r="W20">
        <v>21.781714</v>
      </c>
      <c r="X20" t="s">
        <v>33</v>
      </c>
      <c r="Y20">
        <v>0.0169</v>
      </c>
      <c r="Z20">
        <v>0.0172</v>
      </c>
      <c r="AA20">
        <v>23.552446</v>
      </c>
      <c r="AB20" t="s">
        <v>33</v>
      </c>
      <c r="AC20">
        <v>0.0179</v>
      </c>
      <c r="AD20">
        <v>0.0182</v>
      </c>
      <c r="AE20">
        <v>25.01106</v>
      </c>
      <c r="AF20" t="s">
        <v>33</v>
      </c>
      <c r="AG20">
        <v>0.0189</v>
      </c>
      <c r="AH20">
        <v>0.0193</v>
      </c>
      <c r="AI20">
        <v>25.535288</v>
      </c>
    </row>
    <row r="23" spans="1:35">
      <c r="A23" s="6" t="s">
        <v>36</v>
      </c>
      <c r="B23" s="3" t="s">
        <v>115</v>
      </c>
      <c r="C23" s="3"/>
      <c r="D23" s="3"/>
      <c r="E23" s="3"/>
      <c r="F23" s="3" t="s">
        <v>116</v>
      </c>
      <c r="G23" s="3"/>
      <c r="H23" s="3"/>
      <c r="I23" s="3"/>
      <c r="J23" s="3" t="s">
        <v>117</v>
      </c>
      <c r="K23" s="3"/>
      <c r="L23" s="3"/>
      <c r="M23" s="3"/>
      <c r="N23" s="3" t="s">
        <v>118</v>
      </c>
      <c r="O23" s="3"/>
      <c r="P23" s="3"/>
      <c r="Q23" s="3"/>
      <c r="S23" s="6" t="s">
        <v>36</v>
      </c>
      <c r="T23" s="3" t="s">
        <v>115</v>
      </c>
      <c r="U23" s="3"/>
      <c r="V23" s="3"/>
      <c r="W23" s="3"/>
      <c r="X23" s="3" t="s">
        <v>116</v>
      </c>
      <c r="Y23" s="3"/>
      <c r="Z23" s="3"/>
      <c r="AA23" s="3"/>
      <c r="AB23" s="3" t="s">
        <v>117</v>
      </c>
      <c r="AC23" s="3"/>
      <c r="AD23" s="3"/>
      <c r="AE23" s="3"/>
      <c r="AF23" s="3" t="s">
        <v>118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0.0172</v>
      </c>
      <c r="C25" s="7"/>
      <c r="D25" s="7"/>
      <c r="E25">
        <v>2.931807</v>
      </c>
      <c r="F25" s="7">
        <v>0.0183</v>
      </c>
      <c r="G25" s="7"/>
      <c r="H25" s="7"/>
      <c r="I25">
        <v>2.868078</v>
      </c>
      <c r="J25" s="7">
        <v>0.0195</v>
      </c>
      <c r="K25" s="7"/>
      <c r="L25" s="7"/>
      <c r="M25">
        <v>2.901272</v>
      </c>
      <c r="N25" s="7">
        <v>0.0206</v>
      </c>
      <c r="O25" s="7"/>
      <c r="P25" s="7"/>
      <c r="Q25">
        <v>2.888008</v>
      </c>
      <c r="S25" s="6"/>
      <c r="T25" s="7">
        <v>0.016</v>
      </c>
      <c r="U25" s="7"/>
      <c r="V25" s="7"/>
      <c r="W25">
        <v>2.866934</v>
      </c>
      <c r="X25" s="7">
        <v>0.0171</v>
      </c>
      <c r="Y25" s="7"/>
      <c r="Z25" s="7"/>
      <c r="AA25">
        <v>2.879263</v>
      </c>
      <c r="AB25" s="7">
        <v>0.0181</v>
      </c>
      <c r="AC25" s="7"/>
      <c r="AD25" s="7"/>
      <c r="AE25">
        <v>2.871347</v>
      </c>
      <c r="AF25" s="7">
        <v>0.0192</v>
      </c>
      <c r="AG25" s="7"/>
      <c r="AH25" s="7"/>
      <c r="AI25">
        <v>2.881313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115</v>
      </c>
      <c r="C30" s="3"/>
      <c r="D30" s="3"/>
      <c r="E30" s="3"/>
      <c r="F30" s="3" t="s">
        <v>116</v>
      </c>
      <c r="G30" s="3"/>
      <c r="H30" s="3"/>
      <c r="I30" s="3"/>
      <c r="J30" s="3" t="s">
        <v>117</v>
      </c>
      <c r="K30" s="3"/>
      <c r="L30" s="3"/>
      <c r="M30" s="3"/>
      <c r="N30" s="3" t="s">
        <v>118</v>
      </c>
      <c r="O30" s="3"/>
      <c r="P30" s="3"/>
      <c r="Q30" s="3"/>
      <c r="S30" s="4" t="s">
        <v>23</v>
      </c>
      <c r="T30" s="3" t="s">
        <v>115</v>
      </c>
      <c r="U30" s="3"/>
      <c r="V30" s="3"/>
      <c r="W30" s="3"/>
      <c r="X30" s="3" t="s">
        <v>116</v>
      </c>
      <c r="Y30" s="3"/>
      <c r="Z30" s="3"/>
      <c r="AA30" s="3"/>
      <c r="AB30" s="3" t="s">
        <v>117</v>
      </c>
      <c r="AC30" s="3"/>
      <c r="AD30" s="3"/>
      <c r="AE30" s="3"/>
      <c r="AF30" s="3" t="s">
        <v>118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0.0175</v>
      </c>
      <c r="E32">
        <v>0.861002</v>
      </c>
      <c r="F32" t="s">
        <v>31</v>
      </c>
      <c r="G32">
        <v>0.0026</v>
      </c>
      <c r="H32">
        <v>0.0188</v>
      </c>
      <c r="I32">
        <v>0.855316</v>
      </c>
      <c r="J32" t="s">
        <v>31</v>
      </c>
      <c r="K32">
        <v>0.0026</v>
      </c>
      <c r="L32">
        <v>0.02</v>
      </c>
      <c r="M32">
        <v>0.863997</v>
      </c>
      <c r="N32" t="s">
        <v>31</v>
      </c>
      <c r="O32">
        <v>0.0026</v>
      </c>
      <c r="P32">
        <v>0.0212</v>
      </c>
      <c r="Q32">
        <v>0.860731</v>
      </c>
      <c r="S32" s="4"/>
      <c r="T32" t="s">
        <v>31</v>
      </c>
      <c r="U32">
        <v>0.0013</v>
      </c>
      <c r="V32">
        <v>0.0175</v>
      </c>
      <c r="W32">
        <v>0.871061</v>
      </c>
      <c r="X32" t="s">
        <v>31</v>
      </c>
      <c r="Y32">
        <v>0.0026</v>
      </c>
      <c r="Z32">
        <v>0.0188</v>
      </c>
      <c r="AA32">
        <v>0.867607</v>
      </c>
      <c r="AB32" t="s">
        <v>31</v>
      </c>
      <c r="AC32">
        <v>0.0026</v>
      </c>
      <c r="AD32">
        <v>0.02</v>
      </c>
      <c r="AE32">
        <v>1.142589</v>
      </c>
      <c r="AF32" t="s">
        <v>31</v>
      </c>
      <c r="AG32">
        <v>0.0026</v>
      </c>
      <c r="AH32">
        <v>0.0212</v>
      </c>
      <c r="AI32">
        <v>0.875269</v>
      </c>
    </row>
    <row r="33" spans="1:35">
      <c r="A33" s="4"/>
      <c r="B33" t="s">
        <v>32</v>
      </c>
      <c r="C33">
        <v>0.0112</v>
      </c>
      <c r="D33">
        <v>0.0166</v>
      </c>
      <c r="E33">
        <v>0.896969</v>
      </c>
      <c r="F33" t="s">
        <v>32</v>
      </c>
      <c r="G33">
        <v>0.0119</v>
      </c>
      <c r="H33">
        <v>0.0176</v>
      </c>
      <c r="I33">
        <v>0.896634</v>
      </c>
      <c r="J33" t="s">
        <v>32</v>
      </c>
      <c r="K33">
        <v>0.0125</v>
      </c>
      <c r="L33">
        <v>0.0187</v>
      </c>
      <c r="M33">
        <v>0.896939</v>
      </c>
      <c r="N33" t="s">
        <v>32</v>
      </c>
      <c r="O33">
        <v>0.0131</v>
      </c>
      <c r="P33">
        <v>0.0198</v>
      </c>
      <c r="Q33">
        <v>0.897271</v>
      </c>
      <c r="S33" s="4"/>
      <c r="T33" t="s">
        <v>32</v>
      </c>
      <c r="U33">
        <v>0.0058</v>
      </c>
      <c r="V33">
        <v>0.0148</v>
      </c>
      <c r="W33">
        <v>0.902161</v>
      </c>
      <c r="X33" t="s">
        <v>32</v>
      </c>
      <c r="Y33">
        <v>0.0062</v>
      </c>
      <c r="Z33">
        <v>0.0157</v>
      </c>
      <c r="AA33">
        <v>1.171076</v>
      </c>
      <c r="AB33" t="s">
        <v>32</v>
      </c>
      <c r="AC33">
        <v>0.0066</v>
      </c>
      <c r="AD33">
        <v>0.0165</v>
      </c>
      <c r="AE33">
        <v>1.073816</v>
      </c>
      <c r="AF33" t="s">
        <v>32</v>
      </c>
      <c r="AG33">
        <v>0.0069</v>
      </c>
      <c r="AH33">
        <v>0.0175</v>
      </c>
      <c r="AI33">
        <v>1.160865</v>
      </c>
    </row>
    <row r="34" spans="1:35">
      <c r="A34" s="4"/>
      <c r="B34" t="s">
        <v>33</v>
      </c>
      <c r="C34">
        <v>0.0122</v>
      </c>
      <c r="D34">
        <v>0.0144</v>
      </c>
      <c r="E34">
        <v>0.968452</v>
      </c>
      <c r="F34" t="s">
        <v>33</v>
      </c>
      <c r="G34">
        <v>0.0129</v>
      </c>
      <c r="H34">
        <v>0.0153</v>
      </c>
      <c r="I34">
        <v>0.969217</v>
      </c>
      <c r="J34" t="s">
        <v>33</v>
      </c>
      <c r="K34" s="16">
        <v>0.0137</v>
      </c>
      <c r="L34" s="17">
        <v>0.0163</v>
      </c>
      <c r="M34">
        <v>0.965432</v>
      </c>
      <c r="N34" t="s">
        <v>33</v>
      </c>
      <c r="O34">
        <v>0.0145</v>
      </c>
      <c r="P34">
        <v>0.0172</v>
      </c>
      <c r="Q34">
        <v>0.968567</v>
      </c>
      <c r="S34" s="4"/>
      <c r="T34" t="s">
        <v>33</v>
      </c>
      <c r="U34">
        <v>0.0072</v>
      </c>
      <c r="V34">
        <v>0.0117</v>
      </c>
      <c r="W34">
        <v>1.293264</v>
      </c>
      <c r="X34" t="s">
        <v>33</v>
      </c>
      <c r="Y34">
        <v>0.0076</v>
      </c>
      <c r="Z34">
        <v>0.0125</v>
      </c>
      <c r="AA34">
        <v>1.24537</v>
      </c>
      <c r="AB34" t="s">
        <v>33</v>
      </c>
      <c r="AC34">
        <v>0.0081</v>
      </c>
      <c r="AD34">
        <v>0.0133</v>
      </c>
      <c r="AE34">
        <v>0.980261</v>
      </c>
      <c r="AF34" t="s">
        <v>33</v>
      </c>
      <c r="AG34">
        <v>0.0086</v>
      </c>
      <c r="AH34" s="17">
        <v>0.014</v>
      </c>
      <c r="AI34">
        <v>0.969532</v>
      </c>
    </row>
    <row r="37" spans="1:35">
      <c r="A37" s="5" t="s">
        <v>35</v>
      </c>
      <c r="B37" s="3" t="s">
        <v>115</v>
      </c>
      <c r="C37" s="3"/>
      <c r="D37" s="3"/>
      <c r="E37" s="3"/>
      <c r="F37" s="3" t="s">
        <v>116</v>
      </c>
      <c r="G37" s="3"/>
      <c r="H37" s="3"/>
      <c r="I37" s="3"/>
      <c r="J37" s="3" t="s">
        <v>117</v>
      </c>
      <c r="K37" s="3"/>
      <c r="L37" s="3"/>
      <c r="M37" s="3"/>
      <c r="N37" s="3" t="s">
        <v>118</v>
      </c>
      <c r="O37" s="3"/>
      <c r="P37" s="3"/>
      <c r="Q37" s="3"/>
      <c r="S37" s="5" t="s">
        <v>35</v>
      </c>
      <c r="T37" s="3" t="s">
        <v>115</v>
      </c>
      <c r="U37" s="3"/>
      <c r="V37" s="3"/>
      <c r="W37" s="3"/>
      <c r="X37" s="3" t="s">
        <v>116</v>
      </c>
      <c r="Y37" s="3"/>
      <c r="Z37" s="3"/>
      <c r="AA37" s="3"/>
      <c r="AB37" s="3" t="s">
        <v>117</v>
      </c>
      <c r="AC37" s="3"/>
      <c r="AD37" s="3"/>
      <c r="AE37" s="3"/>
      <c r="AF37" s="3" t="s">
        <v>118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0.0175</v>
      </c>
      <c r="E39">
        <v>0.0175</v>
      </c>
      <c r="F39" t="s">
        <v>31</v>
      </c>
      <c r="G39">
        <v>0.0026</v>
      </c>
      <c r="H39">
        <v>0.0188</v>
      </c>
      <c r="I39">
        <v>3.125383</v>
      </c>
      <c r="J39" t="s">
        <v>31</v>
      </c>
      <c r="K39">
        <v>0.0026</v>
      </c>
      <c r="L39">
        <v>0.02</v>
      </c>
      <c r="M39">
        <v>2.461471</v>
      </c>
      <c r="N39" t="s">
        <v>31</v>
      </c>
      <c r="O39">
        <v>0.0026</v>
      </c>
      <c r="P39">
        <v>0.0212</v>
      </c>
      <c r="Q39">
        <v>2.492969</v>
      </c>
      <c r="S39" s="5"/>
      <c r="T39" t="s">
        <v>31</v>
      </c>
      <c r="U39">
        <v>0.0013</v>
      </c>
      <c r="V39">
        <v>0.0175</v>
      </c>
      <c r="W39">
        <v>2.463532</v>
      </c>
      <c r="X39" t="s">
        <v>31</v>
      </c>
      <c r="Y39">
        <v>0.0026</v>
      </c>
      <c r="Z39">
        <v>0.0215</v>
      </c>
      <c r="AA39">
        <v>2.459059</v>
      </c>
      <c r="AB39" t="s">
        <v>31</v>
      </c>
      <c r="AC39">
        <v>0.0026</v>
      </c>
      <c r="AD39">
        <v>0.02</v>
      </c>
      <c r="AE39">
        <v>3.097497</v>
      </c>
      <c r="AF39" t="s">
        <v>31</v>
      </c>
      <c r="AG39">
        <v>0.0026</v>
      </c>
      <c r="AH39">
        <v>0.0212</v>
      </c>
      <c r="AI39">
        <v>2.39541</v>
      </c>
    </row>
    <row r="40" spans="1:35">
      <c r="A40" s="5"/>
      <c r="B40" t="s">
        <v>32</v>
      </c>
      <c r="C40">
        <v>0.0112</v>
      </c>
      <c r="D40">
        <v>0.0166</v>
      </c>
      <c r="E40">
        <v>4.965253</v>
      </c>
      <c r="F40" t="s">
        <v>32</v>
      </c>
      <c r="G40">
        <v>0.0119</v>
      </c>
      <c r="H40">
        <v>0.0173</v>
      </c>
      <c r="I40">
        <v>4.870233</v>
      </c>
      <c r="J40" t="s">
        <v>32</v>
      </c>
      <c r="K40">
        <v>0.0125</v>
      </c>
      <c r="L40">
        <v>0.0184</v>
      </c>
      <c r="M40">
        <v>4.797168</v>
      </c>
      <c r="N40" t="s">
        <v>32</v>
      </c>
      <c r="O40">
        <v>0.0131</v>
      </c>
      <c r="P40">
        <v>0.0195</v>
      </c>
      <c r="Q40">
        <v>4.519956</v>
      </c>
      <c r="S40" s="5"/>
      <c r="T40" t="s">
        <v>32</v>
      </c>
      <c r="U40">
        <v>0.0058</v>
      </c>
      <c r="V40">
        <v>0.0148</v>
      </c>
      <c r="W40">
        <v>5.481137</v>
      </c>
      <c r="X40" t="s">
        <v>32</v>
      </c>
      <c r="Y40">
        <v>0.0064</v>
      </c>
      <c r="Z40">
        <v>0.0147</v>
      </c>
      <c r="AA40">
        <v>4.803839</v>
      </c>
      <c r="AB40" t="s">
        <v>32</v>
      </c>
      <c r="AC40">
        <v>0.0068</v>
      </c>
      <c r="AD40">
        <v>0.0158</v>
      </c>
      <c r="AE40">
        <v>4.696041</v>
      </c>
      <c r="AF40" t="s">
        <v>32</v>
      </c>
      <c r="AG40">
        <v>0.0071</v>
      </c>
      <c r="AH40">
        <v>0.0168</v>
      </c>
      <c r="AI40">
        <v>4.56896</v>
      </c>
    </row>
    <row r="41" spans="1:35">
      <c r="A41" s="5"/>
      <c r="B41" t="s">
        <v>33</v>
      </c>
      <c r="C41">
        <v>0.0122</v>
      </c>
      <c r="D41">
        <v>0.0144</v>
      </c>
      <c r="E41">
        <v>31.797894</v>
      </c>
      <c r="F41" t="s">
        <v>33</v>
      </c>
      <c r="G41">
        <v>0.0132</v>
      </c>
      <c r="H41">
        <v>0.0153</v>
      </c>
      <c r="I41">
        <v>32.648954</v>
      </c>
      <c r="J41" t="s">
        <v>33</v>
      </c>
      <c r="K41" s="16">
        <v>0.014</v>
      </c>
      <c r="L41" s="17">
        <v>0.0162</v>
      </c>
      <c r="M41">
        <v>26.725723</v>
      </c>
      <c r="N41" t="s">
        <v>33</v>
      </c>
      <c r="O41">
        <v>0.0147</v>
      </c>
      <c r="P41">
        <v>0.0172</v>
      </c>
      <c r="Q41">
        <v>31.981065</v>
      </c>
      <c r="S41" s="5"/>
      <c r="T41" t="s">
        <v>33</v>
      </c>
      <c r="U41">
        <v>0.0072</v>
      </c>
      <c r="V41">
        <v>0.0117</v>
      </c>
      <c r="W41">
        <v>28.385921</v>
      </c>
      <c r="X41" t="s">
        <v>33</v>
      </c>
      <c r="Y41">
        <v>0.0081</v>
      </c>
      <c r="Z41">
        <v>0.0124</v>
      </c>
      <c r="AA41">
        <v>34.848989</v>
      </c>
      <c r="AB41" t="s">
        <v>33</v>
      </c>
      <c r="AC41">
        <v>0.0086</v>
      </c>
      <c r="AD41">
        <v>0.0132</v>
      </c>
      <c r="AE41">
        <v>24.803824</v>
      </c>
      <c r="AF41" t="s">
        <v>33</v>
      </c>
      <c r="AG41">
        <v>0.009</v>
      </c>
      <c r="AH41" s="17">
        <v>0.0139</v>
      </c>
      <c r="AI41">
        <v>55.404456</v>
      </c>
    </row>
    <row r="44" spans="1:35">
      <c r="A44" s="6" t="s">
        <v>36</v>
      </c>
      <c r="B44" s="3" t="s">
        <v>115</v>
      </c>
      <c r="C44" s="3"/>
      <c r="D44" s="3"/>
      <c r="E44" s="3"/>
      <c r="F44" s="3" t="s">
        <v>116</v>
      </c>
      <c r="G44" s="3"/>
      <c r="H44" s="3"/>
      <c r="I44" s="3"/>
      <c r="J44" s="3" t="s">
        <v>117</v>
      </c>
      <c r="K44" s="3"/>
      <c r="L44" s="3"/>
      <c r="M44" s="3"/>
      <c r="N44" s="3" t="s">
        <v>118</v>
      </c>
      <c r="O44" s="3"/>
      <c r="P44" s="3"/>
      <c r="Q44" s="3"/>
      <c r="S44" s="6" t="s">
        <v>36</v>
      </c>
      <c r="T44" s="3" t="s">
        <v>115</v>
      </c>
      <c r="U44" s="3"/>
      <c r="V44" s="3"/>
      <c r="W44" s="3"/>
      <c r="X44" s="3" t="s">
        <v>116</v>
      </c>
      <c r="Y44" s="3"/>
      <c r="Z44" s="3"/>
      <c r="AA44" s="3"/>
      <c r="AB44" s="3" t="s">
        <v>117</v>
      </c>
      <c r="AC44" s="3"/>
      <c r="AD44" s="3"/>
      <c r="AE44" s="3"/>
      <c r="AF44" s="3" t="s">
        <v>118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0.0136</v>
      </c>
      <c r="C46" s="7"/>
      <c r="D46" s="7"/>
      <c r="E46">
        <v>2.869581</v>
      </c>
      <c r="F46" s="7">
        <v>0.0145</v>
      </c>
      <c r="G46" s="7"/>
      <c r="H46" s="7"/>
      <c r="I46">
        <v>2.88429</v>
      </c>
      <c r="J46" s="7">
        <v>0.0154</v>
      </c>
      <c r="K46" s="7"/>
      <c r="L46" s="7"/>
      <c r="M46">
        <v>2.906131</v>
      </c>
      <c r="N46" s="7">
        <v>0.0163</v>
      </c>
      <c r="O46" s="7"/>
      <c r="P46" s="7"/>
      <c r="Q46">
        <v>2.877376</v>
      </c>
      <c r="S46" s="6"/>
      <c r="T46" s="7">
        <v>0.01</v>
      </c>
      <c r="U46" s="7"/>
      <c r="V46" s="7"/>
      <c r="W46">
        <v>2.868998</v>
      </c>
      <c r="X46" s="7">
        <v>0.0107</v>
      </c>
      <c r="Y46" s="7"/>
      <c r="Z46" s="7"/>
      <c r="AA46">
        <v>2.895745</v>
      </c>
      <c r="AB46" s="7">
        <v>0.0113</v>
      </c>
      <c r="AC46" s="7"/>
      <c r="AD46" s="7"/>
      <c r="AE46">
        <v>2.857585</v>
      </c>
      <c r="AF46" s="7">
        <v>0.012</v>
      </c>
      <c r="AG46" s="7"/>
      <c r="AH46" s="7"/>
      <c r="AI46">
        <v>2.894961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115</v>
      </c>
      <c r="C50" s="3"/>
      <c r="D50" s="3"/>
      <c r="E50" s="3"/>
      <c r="F50" s="3" t="s">
        <v>116</v>
      </c>
      <c r="G50" s="3"/>
      <c r="H50" s="3"/>
      <c r="I50" s="3"/>
      <c r="J50" s="3" t="s">
        <v>117</v>
      </c>
      <c r="K50" s="3"/>
      <c r="L50" s="3"/>
      <c r="M50" s="3"/>
      <c r="N50" s="3" t="s">
        <v>118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0.0175</v>
      </c>
      <c r="E52">
        <v>0.860513</v>
      </c>
      <c r="F52" t="s">
        <v>31</v>
      </c>
      <c r="G52">
        <v>0.0026</v>
      </c>
      <c r="H52">
        <v>0.0188</v>
      </c>
      <c r="I52">
        <v>0.855842</v>
      </c>
      <c r="J52" t="s">
        <v>31</v>
      </c>
      <c r="K52">
        <v>0.0026</v>
      </c>
      <c r="L52">
        <v>0.02</v>
      </c>
      <c r="M52">
        <v>0.864022</v>
      </c>
      <c r="N52" t="s">
        <v>31</v>
      </c>
      <c r="O52">
        <v>0.0026</v>
      </c>
      <c r="P52">
        <v>0.0212</v>
      </c>
      <c r="Q52">
        <v>0.880796</v>
      </c>
    </row>
    <row r="53" spans="1:17">
      <c r="A53" s="4"/>
      <c r="B53" t="s">
        <v>32</v>
      </c>
      <c r="C53">
        <v>0.0027</v>
      </c>
      <c r="D53">
        <v>0.01</v>
      </c>
      <c r="E53">
        <v>0.892299</v>
      </c>
      <c r="F53" t="s">
        <v>32</v>
      </c>
      <c r="G53">
        <v>0.0029</v>
      </c>
      <c r="H53">
        <v>0.0106</v>
      </c>
      <c r="I53">
        <v>0.887888</v>
      </c>
      <c r="J53" t="s">
        <v>32</v>
      </c>
      <c r="K53">
        <v>0.0031</v>
      </c>
      <c r="L53">
        <v>0.011</v>
      </c>
      <c r="M53">
        <v>0.894019</v>
      </c>
      <c r="N53" t="s">
        <v>32</v>
      </c>
      <c r="O53">
        <v>0.0033</v>
      </c>
      <c r="P53">
        <v>0.0116</v>
      </c>
      <c r="Q53">
        <v>0.889294</v>
      </c>
    </row>
    <row r="54" spans="1:17">
      <c r="A54" s="4"/>
      <c r="B54" t="s">
        <v>33</v>
      </c>
      <c r="C54">
        <v>0.0035</v>
      </c>
      <c r="D54">
        <v>0.0073</v>
      </c>
      <c r="E54">
        <v>0.955154</v>
      </c>
      <c r="F54" t="s">
        <v>33</v>
      </c>
      <c r="G54">
        <v>0.0038</v>
      </c>
      <c r="H54">
        <v>0.0078</v>
      </c>
      <c r="I54">
        <v>0.961681</v>
      </c>
      <c r="J54" t="s">
        <v>33</v>
      </c>
      <c r="K54">
        <v>0.0041</v>
      </c>
      <c r="L54">
        <v>0.0084</v>
      </c>
      <c r="M54">
        <v>0.96113</v>
      </c>
      <c r="N54" t="s">
        <v>33</v>
      </c>
      <c r="O54">
        <v>0.0043</v>
      </c>
      <c r="P54">
        <v>0.0089</v>
      </c>
      <c r="Q54">
        <v>0.964825</v>
      </c>
    </row>
    <row r="57" spans="1:17">
      <c r="A57" s="5" t="s">
        <v>35</v>
      </c>
      <c r="B57" s="3" t="s">
        <v>115</v>
      </c>
      <c r="C57" s="3"/>
      <c r="D57" s="3"/>
      <c r="E57" s="3"/>
      <c r="F57" s="3" t="s">
        <v>116</v>
      </c>
      <c r="G57" s="3"/>
      <c r="H57" s="3"/>
      <c r="I57" s="3"/>
      <c r="J57" s="3" t="s">
        <v>117</v>
      </c>
      <c r="K57" s="3"/>
      <c r="L57" s="3"/>
      <c r="M57" s="3"/>
      <c r="N57" s="3" t="s">
        <v>118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0.0175</v>
      </c>
      <c r="E59">
        <v>3.087581</v>
      </c>
      <c r="F59" t="s">
        <v>31</v>
      </c>
      <c r="G59">
        <v>0.0026</v>
      </c>
      <c r="H59">
        <v>0.0188</v>
      </c>
      <c r="I59">
        <v>2.467182</v>
      </c>
      <c r="J59" t="s">
        <v>31</v>
      </c>
      <c r="K59">
        <v>0.0026</v>
      </c>
      <c r="L59">
        <v>0.02</v>
      </c>
      <c r="M59">
        <v>3.097833</v>
      </c>
      <c r="N59" t="s">
        <v>31</v>
      </c>
      <c r="O59">
        <v>0.0026</v>
      </c>
      <c r="P59">
        <v>0.0212</v>
      </c>
      <c r="Q59">
        <v>2.375686</v>
      </c>
    </row>
    <row r="60" spans="1:17">
      <c r="A60" s="5"/>
      <c r="B60" t="s">
        <v>32</v>
      </c>
      <c r="C60">
        <v>0.0027</v>
      </c>
      <c r="D60">
        <v>0.01</v>
      </c>
      <c r="E60">
        <v>4.512605</v>
      </c>
      <c r="F60" t="s">
        <v>32</v>
      </c>
      <c r="G60">
        <v>0.0032</v>
      </c>
      <c r="H60">
        <v>0.0084</v>
      </c>
      <c r="I60">
        <v>4.57767</v>
      </c>
      <c r="J60" t="s">
        <v>32</v>
      </c>
      <c r="K60">
        <v>0.0039</v>
      </c>
      <c r="L60">
        <v>0.0092</v>
      </c>
      <c r="M60">
        <v>4.330856</v>
      </c>
      <c r="N60" t="s">
        <v>32</v>
      </c>
      <c r="O60">
        <v>0.0039</v>
      </c>
      <c r="P60">
        <v>0.0101</v>
      </c>
      <c r="Q60">
        <v>4.431402</v>
      </c>
    </row>
    <row r="61" spans="1:17">
      <c r="A61" s="5"/>
      <c r="B61" t="s">
        <v>33</v>
      </c>
      <c r="C61">
        <v>0.0035</v>
      </c>
      <c r="D61">
        <v>0.0073</v>
      </c>
      <c r="E61">
        <v>28.631981</v>
      </c>
      <c r="F61" t="s">
        <v>33</v>
      </c>
      <c r="G61">
        <v>0.0044</v>
      </c>
      <c r="H61">
        <v>0.0073</v>
      </c>
      <c r="I61">
        <v>21.967166</v>
      </c>
      <c r="J61" t="s">
        <v>33</v>
      </c>
      <c r="K61">
        <v>0.0047</v>
      </c>
      <c r="L61">
        <v>0.0071</v>
      </c>
      <c r="M61">
        <v>27.776906</v>
      </c>
      <c r="N61" t="s">
        <v>33</v>
      </c>
      <c r="O61">
        <v>0.005</v>
      </c>
      <c r="P61">
        <v>0.0077</v>
      </c>
      <c r="Q61">
        <v>26.040987</v>
      </c>
    </row>
    <row r="64" spans="1:17">
      <c r="A64" s="6" t="s">
        <v>36</v>
      </c>
      <c r="B64" s="3" t="s">
        <v>115</v>
      </c>
      <c r="C64" s="3"/>
      <c r="D64" s="3"/>
      <c r="E64" s="3"/>
      <c r="F64" s="3" t="s">
        <v>116</v>
      </c>
      <c r="G64" s="3"/>
      <c r="H64" s="3"/>
      <c r="I64" s="3"/>
      <c r="J64" s="3" t="s">
        <v>117</v>
      </c>
      <c r="K64" s="3"/>
      <c r="L64" s="3"/>
      <c r="M64" s="3"/>
      <c r="N64" s="3" t="s">
        <v>118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0.0053</v>
      </c>
      <c r="C66" s="7"/>
      <c r="D66" s="7"/>
      <c r="E66">
        <v>2.906397</v>
      </c>
      <c r="F66" s="7"/>
      <c r="G66" s="7">
        <v>0.0057</v>
      </c>
      <c r="H66" s="7"/>
      <c r="I66">
        <v>2.909088</v>
      </c>
      <c r="J66" s="7">
        <v>0.0061</v>
      </c>
      <c r="K66" s="7"/>
      <c r="L66" s="7"/>
      <c r="M66">
        <v>2.90283</v>
      </c>
      <c r="N66" s="7">
        <v>0.0065</v>
      </c>
      <c r="O66" s="7"/>
      <c r="P66" s="7"/>
      <c r="Q66">
        <v>2.956837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0.017565</v>
      </c>
      <c r="H73">
        <f t="shared" ref="H73:H75" si="2">E11+I11</f>
        <v>1.754815</v>
      </c>
      <c r="I73">
        <f t="shared" ref="I73:I75" si="3">0.05*G18+(1-0.05)*C18</f>
        <v>0.001365</v>
      </c>
      <c r="J73">
        <f t="shared" ref="J73:J75" si="4">0.05*H18+(1-0.05)*D18</f>
        <v>0.017565</v>
      </c>
      <c r="K73">
        <f t="shared" ref="K73:K75" si="5">I18+E18</f>
        <v>4.923149</v>
      </c>
      <c r="L73">
        <f>0.05*F25+(1-0.05)*B25</f>
        <v>0.017255</v>
      </c>
      <c r="M73">
        <f>I25+E25</f>
        <v>5.799885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0.01763</v>
      </c>
      <c r="U73">
        <f t="shared" ref="U73:U75" si="8">0.1*G18+(1-0.1)*C18</f>
        <v>0.00143</v>
      </c>
      <c r="V73">
        <f t="shared" ref="V73:V75" si="9">0.1*H18+(1-0.1)*D18</f>
        <v>0.01763</v>
      </c>
      <c r="X73">
        <f>0.1*F25+(1-0.1)*B25</f>
        <v>0.01731</v>
      </c>
    </row>
    <row r="74" spans="1:27">
      <c r="C74" s="4"/>
      <c r="D74" s="12"/>
      <c r="E74" t="s">
        <v>47</v>
      </c>
      <c r="F74">
        <f t="shared" si="0"/>
        <v>0.017255</v>
      </c>
      <c r="G74">
        <f t="shared" si="1"/>
        <v>0.01756</v>
      </c>
      <c r="H74">
        <f t="shared" si="2"/>
        <v>1.798479</v>
      </c>
      <c r="I74">
        <f t="shared" si="3"/>
        <v>0.017255</v>
      </c>
      <c r="J74">
        <f t="shared" si="4"/>
        <v>0.017555</v>
      </c>
      <c r="K74">
        <f t="shared" si="5"/>
        <v>9.472619</v>
      </c>
      <c r="P74" s="12"/>
      <c r="Q74" t="s">
        <v>47</v>
      </c>
      <c r="R74">
        <f t="shared" si="6"/>
        <v>0.01731</v>
      </c>
      <c r="S74">
        <f t="shared" si="7"/>
        <v>0.01762</v>
      </c>
      <c r="U74">
        <f t="shared" si="8"/>
        <v>0.01731</v>
      </c>
      <c r="V74">
        <f t="shared" si="9"/>
        <v>0.01761</v>
      </c>
    </row>
    <row r="75" spans="1:27">
      <c r="C75" s="4"/>
      <c r="D75" s="12"/>
      <c r="E75" t="s">
        <v>48</v>
      </c>
      <c r="F75">
        <f t="shared" si="0"/>
        <v>0.017255</v>
      </c>
      <c r="G75">
        <f t="shared" si="1"/>
        <v>0.017255</v>
      </c>
      <c r="H75">
        <f t="shared" si="2"/>
        <v>1.942002</v>
      </c>
      <c r="I75">
        <f t="shared" si="3"/>
        <v>0.017255</v>
      </c>
      <c r="J75">
        <f t="shared" si="4"/>
        <v>0.017255</v>
      </c>
      <c r="K75">
        <f t="shared" si="5"/>
        <v>50.151635</v>
      </c>
      <c r="P75" s="12"/>
      <c r="Q75" t="s">
        <v>48</v>
      </c>
      <c r="R75">
        <f t="shared" si="6"/>
        <v>0.01731</v>
      </c>
      <c r="S75">
        <f t="shared" si="7"/>
        <v>0.01731</v>
      </c>
      <c r="U75">
        <f t="shared" si="8"/>
        <v>0.01731</v>
      </c>
      <c r="V75">
        <f t="shared" si="9"/>
        <v>0.01731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0.01776</v>
      </c>
      <c r="I79">
        <f t="shared" ref="I79:I81" si="12">0.2*G18+(1-0.2)*C18</f>
        <v>0.00156</v>
      </c>
      <c r="J79">
        <f t="shared" ref="J79:J81" si="13">0.2*H18+(1-0.2)*D18</f>
        <v>0.01776</v>
      </c>
      <c r="L79">
        <f>0.2*F25+(1-0.2)*B25</f>
        <v>0.01742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0.01789</v>
      </c>
      <c r="U79">
        <f t="shared" ref="U79:U81" si="16">0.3*G18+(1-0.3)*C18</f>
        <v>0.00169</v>
      </c>
      <c r="V79">
        <f t="shared" ref="V79:V81" si="17">0.3*H18+(1-0.3)*D18</f>
        <v>0.01789</v>
      </c>
      <c r="X79">
        <f>0.3*F25+(1-0.3)*B25</f>
        <v>0.01753</v>
      </c>
    </row>
    <row r="80" spans="1:27">
      <c r="C80" s="4"/>
      <c r="D80" s="12"/>
      <c r="E80" t="s">
        <v>47</v>
      </c>
      <c r="F80">
        <f t="shared" si="10"/>
        <v>0.01742</v>
      </c>
      <c r="G80">
        <f t="shared" si="11"/>
        <v>0.01774</v>
      </c>
      <c r="I80">
        <f t="shared" si="12"/>
        <v>0.01742</v>
      </c>
      <c r="J80">
        <f t="shared" si="13"/>
        <v>0.01772</v>
      </c>
      <c r="P80" s="12"/>
      <c r="Q80" t="s">
        <v>47</v>
      </c>
      <c r="R80">
        <f t="shared" si="14"/>
        <v>0.01753</v>
      </c>
      <c r="S80">
        <f t="shared" si="15"/>
        <v>0.01786</v>
      </c>
      <c r="U80">
        <f t="shared" si="16"/>
        <v>0.01753</v>
      </c>
      <c r="V80">
        <f t="shared" si="17"/>
        <v>0.01783</v>
      </c>
    </row>
    <row r="81" spans="2:25">
      <c r="C81" s="4"/>
      <c r="D81" s="12"/>
      <c r="E81" t="s">
        <v>48</v>
      </c>
      <c r="F81">
        <f t="shared" si="10"/>
        <v>0.01742</v>
      </c>
      <c r="G81">
        <f t="shared" si="11"/>
        <v>0.01742</v>
      </c>
      <c r="I81">
        <f t="shared" si="12"/>
        <v>0.01742</v>
      </c>
      <c r="J81">
        <f t="shared" si="13"/>
        <v>0.01742</v>
      </c>
      <c r="P81" s="12"/>
      <c r="Q81" t="s">
        <v>48</v>
      </c>
      <c r="R81">
        <f t="shared" si="14"/>
        <v>0.01753</v>
      </c>
      <c r="S81">
        <f t="shared" si="15"/>
        <v>0.01753</v>
      </c>
      <c r="U81">
        <f t="shared" si="16"/>
        <v>0.01753</v>
      </c>
      <c r="V81">
        <f t="shared" si="17"/>
        <v>0.01753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0.01762975</v>
      </c>
      <c r="H86">
        <f t="shared" ref="H86:H88" si="20">M11+I11+E11</f>
        <v>2.615546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0.01762975</v>
      </c>
      <c r="K86">
        <f t="shared" ref="K86:K88" si="23">M18+I18+E18</f>
        <v>8.011627</v>
      </c>
      <c r="L86">
        <f>(0.05*(1-0.05)+0.05*(1-0.05))*F25+0.05*0.05*J25+(1-0.05*(1-0.05)-0.05*(1-0.05)-0.05*0.05)*B25</f>
        <v>0.01731025</v>
      </c>
      <c r="M86">
        <f>M25+I25+E25</f>
        <v>8.701157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0.017759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0.017759</v>
      </c>
      <c r="X86">
        <f>(0.1*0.9+0.1*0.9)*F25+0.1*0.1*J25+(1-0.1*0.9-0.1*0.9-0.1*0.1)*B25</f>
        <v>0.017421</v>
      </c>
    </row>
    <row r="87" spans="2:25">
      <c r="B87" s="4"/>
      <c r="C87" s="13"/>
      <c r="D87" s="12"/>
      <c r="E87" t="s">
        <v>47</v>
      </c>
      <c r="F87">
        <f t="shared" si="18"/>
        <v>0.01731025</v>
      </c>
      <c r="G87">
        <f t="shared" si="19"/>
        <v>0.01762</v>
      </c>
      <c r="H87">
        <f t="shared" si="20"/>
        <v>2.699288</v>
      </c>
      <c r="I87">
        <f t="shared" si="21"/>
        <v>0.01731025</v>
      </c>
      <c r="J87">
        <f t="shared" si="22"/>
        <v>0.01761025</v>
      </c>
      <c r="K87">
        <f t="shared" si="23"/>
        <v>14.045108</v>
      </c>
      <c r="O87" s="13"/>
      <c r="P87" s="12"/>
      <c r="Q87" t="s">
        <v>47</v>
      </c>
      <c r="R87">
        <f t="shared" si="24"/>
        <v>0.017421</v>
      </c>
      <c r="S87">
        <f t="shared" si="25"/>
        <v>0.01774</v>
      </c>
      <c r="U87">
        <f t="shared" si="26"/>
        <v>0.017421</v>
      </c>
      <c r="V87">
        <f t="shared" si="27"/>
        <v>0.017721</v>
      </c>
    </row>
    <row r="88" spans="2:25">
      <c r="B88" s="4"/>
      <c r="C88" s="13"/>
      <c r="D88" s="12"/>
      <c r="E88" t="s">
        <v>48</v>
      </c>
      <c r="F88">
        <f t="shared" si="18"/>
        <v>0.01731025</v>
      </c>
      <c r="G88">
        <f t="shared" si="19"/>
        <v>0.01731025</v>
      </c>
      <c r="H88">
        <f t="shared" si="20"/>
        <v>2.917945</v>
      </c>
      <c r="I88">
        <f t="shared" si="21"/>
        <v>0.01731025</v>
      </c>
      <c r="J88">
        <f t="shared" si="22"/>
        <v>0.01731025</v>
      </c>
      <c r="K88">
        <f t="shared" si="23"/>
        <v>68.840593</v>
      </c>
      <c r="O88" s="13"/>
      <c r="P88" s="12"/>
      <c r="Q88" t="s">
        <v>48</v>
      </c>
      <c r="R88">
        <f t="shared" si="24"/>
        <v>0.017421</v>
      </c>
      <c r="S88">
        <f t="shared" si="25"/>
        <v>0.017421</v>
      </c>
      <c r="U88">
        <f t="shared" si="26"/>
        <v>0.017421</v>
      </c>
      <c r="V88">
        <f t="shared" si="27"/>
        <v>0.017421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0.018016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0.018016</v>
      </c>
      <c r="L92">
        <f>(0.2*0.8+0.2*0.8)*F25+0.2*0.2*J25+(1-0.2*0.8-0.2*0.8-0.2*0.2)*B25</f>
        <v>0.017644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0.018271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0.018271</v>
      </c>
      <c r="X92">
        <f>(0.3*0.7+0.3*0.7)*F25+0.3*0.3*J25+(1-0.3*0.7-0.3*0.7-0.3*0.3)*B25</f>
        <v>0.017869</v>
      </c>
    </row>
    <row r="93" spans="2:25">
      <c r="B93" s="4"/>
      <c r="C93" s="13"/>
      <c r="D93" s="12"/>
      <c r="E93" t="s">
        <v>47</v>
      </c>
      <c r="F93">
        <f t="shared" si="28"/>
        <v>0.017644</v>
      </c>
      <c r="G93">
        <f t="shared" si="29"/>
        <v>0.01798</v>
      </c>
      <c r="I93">
        <f t="shared" si="30"/>
        <v>0.017644</v>
      </c>
      <c r="J93">
        <f t="shared" si="31"/>
        <v>0.017944</v>
      </c>
      <c r="O93" s="13"/>
      <c r="P93" s="12"/>
      <c r="Q93" t="s">
        <v>47</v>
      </c>
      <c r="R93">
        <f t="shared" si="32"/>
        <v>0.017869</v>
      </c>
      <c r="S93">
        <f t="shared" si="33"/>
        <v>0.01822</v>
      </c>
      <c r="U93">
        <f t="shared" si="34"/>
        <v>0.017869</v>
      </c>
      <c r="V93">
        <f t="shared" si="35"/>
        <v>0.018169</v>
      </c>
    </row>
    <row r="94" spans="2:25">
      <c r="B94" s="4"/>
      <c r="C94" s="13"/>
      <c r="D94" s="12"/>
      <c r="E94" t="s">
        <v>48</v>
      </c>
      <c r="F94">
        <f t="shared" si="28"/>
        <v>0.017644</v>
      </c>
      <c r="G94">
        <f t="shared" si="29"/>
        <v>0.017644</v>
      </c>
      <c r="I94">
        <f t="shared" si="30"/>
        <v>0.017644</v>
      </c>
      <c r="J94">
        <f t="shared" si="31"/>
        <v>0.017644</v>
      </c>
      <c r="O94" s="13"/>
      <c r="P94" s="12"/>
      <c r="Q94" t="s">
        <v>48</v>
      </c>
      <c r="R94">
        <f t="shared" si="32"/>
        <v>0.017869</v>
      </c>
      <c r="S94">
        <f t="shared" si="33"/>
        <v>0.017869</v>
      </c>
      <c r="U94">
        <f t="shared" si="34"/>
        <v>0.017869</v>
      </c>
      <c r="V94">
        <f t="shared" si="35"/>
        <v>0.017869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0.0176942625</v>
      </c>
      <c r="H99">
        <f t="shared" ref="H99:H101" si="38">Q11+M11+I11+E11</f>
        <v>3.571893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0.0176942625</v>
      </c>
      <c r="K99">
        <f t="shared" ref="K99:K101" si="41">Q18+M18+E18+I18</f>
        <v>11.106779</v>
      </c>
      <c r="L99">
        <f>3*0.05*(1-0.05)*(1-0.05)*F25+3*0.05*0.05*(1-0.05)*J25+0.05*0.05*0.05*N25+(1-3*0.05*(1-0.05)*(1-0.05)-3*0.05*0.05*(1-0.05)-0.05*0.05*0.05)*B25</f>
        <v>0.017365725</v>
      </c>
      <c r="M99">
        <f>Q25+M25+I25+E25</f>
        <v>11.589165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0.0178871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0.0178871</v>
      </c>
      <c r="X99">
        <f>3*0.1*(1-0.1)*(1-0.1)*F25+3*0.1*0.1*(1-0.1)*J25+0.1*0.1*0.1*N25+(1-3*0.1*(1-0.1)*(1-0.1)-3*0.1*0.1*(1-0.1)-0.1*0.1*0.1)*B25</f>
        <v>0.0175328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0.017365725</v>
      </c>
      <c r="G100">
        <f t="shared" si="37"/>
        <v>0.01768</v>
      </c>
      <c r="H100">
        <f t="shared" si="38"/>
        <v>3.594211</v>
      </c>
      <c r="I100">
        <f t="shared" si="39"/>
        <v>0.017365725</v>
      </c>
      <c r="J100">
        <f t="shared" si="40"/>
        <v>0.0176657375</v>
      </c>
      <c r="K100">
        <f t="shared" si="41"/>
        <v>18.626681</v>
      </c>
      <c r="N100" s="14"/>
      <c r="O100" s="13"/>
      <c r="P100" s="12"/>
      <c r="Q100" t="s">
        <v>47</v>
      </c>
      <c r="R100">
        <f t="shared" si="42"/>
        <v>0.0175328</v>
      </c>
      <c r="S100">
        <f t="shared" si="43"/>
        <v>0.01786</v>
      </c>
      <c r="U100">
        <f t="shared" si="44"/>
        <v>0.0175328</v>
      </c>
      <c r="V100">
        <f t="shared" si="45"/>
        <v>0.0178329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0.017365725</v>
      </c>
      <c r="G101">
        <f t="shared" si="37"/>
        <v>0.017365725</v>
      </c>
      <c r="H101">
        <f t="shared" si="38"/>
        <v>3.888805</v>
      </c>
      <c r="I101">
        <f t="shared" si="39"/>
        <v>0.017365725</v>
      </c>
      <c r="J101">
        <f t="shared" si="40"/>
        <v>0.017365725</v>
      </c>
      <c r="K101">
        <f t="shared" si="41"/>
        <v>88.684838</v>
      </c>
      <c r="N101" s="14"/>
      <c r="O101" s="13"/>
      <c r="P101" s="12"/>
      <c r="Q101" t="s">
        <v>48</v>
      </c>
      <c r="R101">
        <f t="shared" si="42"/>
        <v>0.0175328</v>
      </c>
      <c r="S101">
        <f t="shared" si="43"/>
        <v>0.0175328</v>
      </c>
      <c r="U101">
        <f t="shared" si="44"/>
        <v>0.0175328</v>
      </c>
      <c r="V101">
        <f t="shared" si="45"/>
        <v>0.0175328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0.0182688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0.0182688</v>
      </c>
      <c r="L105">
        <f>3*0.2*(1-0.2)*(1-0.2)*F25+3*0.2*0.2*(1-0.2)*J25+0.2*0.2*0.2*N25+(1-3*0.2*(1-0.2)*(1-0.2)-3*0.2*0.2*(1-0.2)-0.2*0.2*0.2)*B25</f>
        <v>0.0178704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0.0186457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0.0186457</v>
      </c>
      <c r="X105">
        <f>3*0.3*(1-0.3)*(1-0.3)*F25+3*0.3*0.3*(1-0.3)*J25+0.3*0.3*0.3*N25+(1-3*0.3*(1-0.3)*(1-0.3)-3*0.3*0.3*(1-0.3)-0.3*0.3*0.3)*B25</f>
        <v>0.0182116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0.0178704</v>
      </c>
      <c r="G106">
        <f t="shared" si="47"/>
        <v>0.01822</v>
      </c>
      <c r="I106">
        <f t="shared" si="48"/>
        <v>0.0178704</v>
      </c>
      <c r="J106">
        <f t="shared" si="49"/>
        <v>0.0181712</v>
      </c>
      <c r="N106" s="14"/>
      <c r="O106" s="13"/>
      <c r="P106" s="12"/>
      <c r="Q106" t="s">
        <v>47</v>
      </c>
      <c r="R106">
        <f t="shared" si="50"/>
        <v>0.0182116</v>
      </c>
      <c r="S106">
        <f t="shared" si="51"/>
        <v>0.01858</v>
      </c>
      <c r="U106">
        <f t="shared" si="52"/>
        <v>0.0182116</v>
      </c>
      <c r="V106">
        <f t="shared" si="53"/>
        <v>0.0185143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0.0178704</v>
      </c>
      <c r="G107">
        <f t="shared" si="47"/>
        <v>0.0178704</v>
      </c>
      <c r="I107">
        <f t="shared" si="48"/>
        <v>0.0178704</v>
      </c>
      <c r="J107">
        <f t="shared" si="49"/>
        <v>0.0178704</v>
      </c>
      <c r="N107" s="14"/>
      <c r="O107" s="13"/>
      <c r="P107" s="12"/>
      <c r="Q107" t="s">
        <v>48</v>
      </c>
      <c r="R107">
        <f t="shared" si="50"/>
        <v>0.0182116</v>
      </c>
      <c r="S107">
        <f t="shared" si="51"/>
        <v>0.0182116</v>
      </c>
      <c r="U107">
        <f t="shared" si="52"/>
        <v>0.0182116</v>
      </c>
      <c r="V107">
        <f t="shared" si="53"/>
        <v>0.0182116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0.017565</v>
      </c>
      <c r="H112">
        <f t="shared" ref="H112:H114" si="56">AA11+W11</f>
        <v>1.788375</v>
      </c>
      <c r="I112">
        <f t="shared" ref="I112:I114" si="57">0.05*Y18+(1-0.05)*U18</f>
        <v>0.001365</v>
      </c>
      <c r="J112">
        <f t="shared" ref="J112:J114" si="58">0.05*Z18+(1-0.05)*V18</f>
        <v>0.017565</v>
      </c>
      <c r="K112">
        <f t="shared" ref="K112:K114" si="59">AA18+W18</f>
        <v>4.868451</v>
      </c>
      <c r="L112">
        <f>0.05*X25+(1-0.05)*T25</f>
        <v>0.016055</v>
      </c>
      <c r="M112">
        <f>AA25+W25</f>
        <v>5.746197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0.01763</v>
      </c>
      <c r="U112">
        <f t="shared" ref="U112:U114" si="62">0.1*Y18+(1-0.1)*U18</f>
        <v>0.00143</v>
      </c>
      <c r="V112">
        <f t="shared" ref="V112:V114" si="63">0.1*Z18+(1-0.1)*V18</f>
        <v>0.01763</v>
      </c>
      <c r="X112">
        <f>0.1*X25+(1-0.1)*T25</f>
        <v>0.01611</v>
      </c>
    </row>
    <row r="113" spans="2:25">
      <c r="C113" s="4"/>
      <c r="D113" s="12"/>
      <c r="E113" t="s">
        <v>47</v>
      </c>
      <c r="F113">
        <f t="shared" si="54"/>
        <v>0.01575</v>
      </c>
      <c r="G113">
        <f t="shared" si="55"/>
        <v>0.017355</v>
      </c>
      <c r="H113">
        <f t="shared" si="56"/>
        <v>2.34511</v>
      </c>
      <c r="I113">
        <f t="shared" si="57"/>
        <v>0.01575</v>
      </c>
      <c r="J113">
        <f t="shared" si="58"/>
        <v>0.01735</v>
      </c>
      <c r="K113">
        <f t="shared" si="59"/>
        <v>9.438446</v>
      </c>
      <c r="P113" s="12"/>
      <c r="Q113" t="s">
        <v>47</v>
      </c>
      <c r="R113">
        <f t="shared" si="60"/>
        <v>0.0158</v>
      </c>
      <c r="S113">
        <f t="shared" si="61"/>
        <v>0.01741</v>
      </c>
      <c r="U113">
        <f t="shared" si="62"/>
        <v>0.0158</v>
      </c>
      <c r="V113">
        <f t="shared" si="63"/>
        <v>0.0174</v>
      </c>
    </row>
    <row r="114" spans="2:25">
      <c r="C114" s="4"/>
      <c r="D114" s="12"/>
      <c r="E114" t="s">
        <v>48</v>
      </c>
      <c r="F114">
        <f t="shared" si="54"/>
        <v>0.01585</v>
      </c>
      <c r="G114">
        <f t="shared" si="55"/>
        <v>0.016155</v>
      </c>
      <c r="H114">
        <f t="shared" si="56"/>
        <v>2.561427</v>
      </c>
      <c r="I114">
        <f t="shared" si="57"/>
        <v>0.015855</v>
      </c>
      <c r="J114">
        <f t="shared" si="58"/>
        <v>0.016155</v>
      </c>
      <c r="K114">
        <f t="shared" si="59"/>
        <v>45.33416</v>
      </c>
      <c r="P114" s="12"/>
      <c r="Q114" t="s">
        <v>48</v>
      </c>
      <c r="R114">
        <f t="shared" si="60"/>
        <v>0.0159</v>
      </c>
      <c r="S114">
        <f t="shared" si="61"/>
        <v>0.01621</v>
      </c>
      <c r="U114">
        <f t="shared" si="62"/>
        <v>0.01591</v>
      </c>
      <c r="V114">
        <f t="shared" si="63"/>
        <v>0.01621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0.01776</v>
      </c>
      <c r="I118">
        <f t="shared" ref="I118:I120" si="66">0.2*Y18+(1-0.2)*U18</f>
        <v>0.00156</v>
      </c>
      <c r="J118">
        <f t="shared" ref="J118:J120" si="67">0.2*Z18+(1-0.2)*V18</f>
        <v>0.01776</v>
      </c>
      <c r="L118">
        <f>0.2*X25+(1-0.2)*T25</f>
        <v>0.01622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0.01789</v>
      </c>
      <c r="U118">
        <f t="shared" ref="U118:U120" si="70">0.3*Y18+(1-0.3)*U18</f>
        <v>0.00169</v>
      </c>
      <c r="V118">
        <f t="shared" ref="V118:V120" si="71">0.3*Z18+(1-0.3)*V18</f>
        <v>0.01789</v>
      </c>
      <c r="X118">
        <f>0.3*X25+(1-0.3)*T25</f>
        <v>0.01633</v>
      </c>
    </row>
    <row r="119" spans="2:25">
      <c r="C119" s="4"/>
      <c r="D119" s="12"/>
      <c r="E119" t="s">
        <v>47</v>
      </c>
      <c r="F119">
        <f t="shared" si="64"/>
        <v>0.0159</v>
      </c>
      <c r="G119">
        <f t="shared" si="65"/>
        <v>0.01752</v>
      </c>
      <c r="I119">
        <f t="shared" si="66"/>
        <v>0.0159</v>
      </c>
      <c r="J119">
        <f t="shared" si="67"/>
        <v>0.0175</v>
      </c>
      <c r="P119" s="12"/>
      <c r="Q119" t="s">
        <v>47</v>
      </c>
      <c r="R119">
        <f t="shared" si="68"/>
        <v>0.016</v>
      </c>
      <c r="S119">
        <f t="shared" si="69"/>
        <v>0.01763</v>
      </c>
      <c r="U119">
        <f t="shared" si="70"/>
        <v>0.016</v>
      </c>
      <c r="V119">
        <f t="shared" si="71"/>
        <v>0.0176</v>
      </c>
    </row>
    <row r="120" spans="2:25">
      <c r="C120" s="4"/>
      <c r="D120" s="12"/>
      <c r="E120" t="s">
        <v>48</v>
      </c>
      <c r="F120">
        <f t="shared" si="64"/>
        <v>0.016</v>
      </c>
      <c r="G120">
        <f t="shared" si="65"/>
        <v>0.01632</v>
      </c>
      <c r="I120">
        <f t="shared" si="66"/>
        <v>0.01602</v>
      </c>
      <c r="J120">
        <f t="shared" si="67"/>
        <v>0.01632</v>
      </c>
      <c r="P120" s="12"/>
      <c r="Q120" t="s">
        <v>48</v>
      </c>
      <c r="R120">
        <f t="shared" si="68"/>
        <v>0.0161</v>
      </c>
      <c r="S120">
        <f t="shared" si="69"/>
        <v>0.01643</v>
      </c>
      <c r="U120">
        <f t="shared" si="70"/>
        <v>0.01613</v>
      </c>
      <c r="V120">
        <f t="shared" si="71"/>
        <v>0.01643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0.01762975</v>
      </c>
      <c r="H125">
        <f t="shared" ref="H125:H127" si="74">AE11+AA11+W11</f>
        <v>2.914632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0.01762975</v>
      </c>
      <c r="K125">
        <f t="shared" ref="K125:K127" si="77">AE18+AA18+W18</f>
        <v>7.978348</v>
      </c>
      <c r="L125">
        <f>(0.05*(1-0.05)+0.05*(1-0.05))*X25+0.05*0.05*AB25+(1-0.05*(1-0.05)-0.05*(1-0.05)-0.05*0.05)*T25</f>
        <v>0.01610975</v>
      </c>
      <c r="M125">
        <f>AE25+AA25+W25</f>
        <v>8.617544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0.017759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0.017759</v>
      </c>
      <c r="X125">
        <f>(0.1*0.9+0.1*0.9)*X25+0.1*0.1*AB25+(1-0.1*0.9-0.1*0.9-0.1*0.1)*T25</f>
        <v>0.016219</v>
      </c>
    </row>
    <row r="126" spans="2:25">
      <c r="B126" s="4"/>
      <c r="C126" s="13"/>
      <c r="D126" s="12"/>
      <c r="E126" t="s">
        <v>47</v>
      </c>
      <c r="F126">
        <f t="shared" si="72"/>
        <v>0.0158</v>
      </c>
      <c r="G126">
        <f t="shared" si="73"/>
        <v>0.01741025</v>
      </c>
      <c r="H126">
        <f t="shared" si="74"/>
        <v>3.525161</v>
      </c>
      <c r="I126">
        <f t="shared" si="75"/>
        <v>0.0158</v>
      </c>
      <c r="J126">
        <f t="shared" si="76"/>
        <v>0.0174005</v>
      </c>
      <c r="K126">
        <f t="shared" si="77"/>
        <v>14.189675</v>
      </c>
      <c r="O126" s="13"/>
      <c r="P126" s="12"/>
      <c r="Q126" t="s">
        <v>47</v>
      </c>
      <c r="R126">
        <f t="shared" si="78"/>
        <v>0.0159</v>
      </c>
      <c r="S126">
        <f t="shared" si="79"/>
        <v>0.017521</v>
      </c>
      <c r="U126">
        <f t="shared" si="80"/>
        <v>0.0159</v>
      </c>
      <c r="V126">
        <f t="shared" si="81"/>
        <v>0.017502</v>
      </c>
    </row>
    <row r="127" spans="2:25">
      <c r="B127" s="4"/>
      <c r="C127" s="13"/>
      <c r="D127" s="12"/>
      <c r="E127" t="s">
        <v>48</v>
      </c>
      <c r="F127">
        <f t="shared" si="72"/>
        <v>0.0159</v>
      </c>
      <c r="G127">
        <f t="shared" si="73"/>
        <v>0.01620975</v>
      </c>
      <c r="H127">
        <f t="shared" si="74"/>
        <v>3.828325</v>
      </c>
      <c r="I127">
        <f t="shared" si="75"/>
        <v>0.01590975</v>
      </c>
      <c r="J127">
        <f t="shared" si="76"/>
        <v>0.01620975</v>
      </c>
      <c r="K127">
        <f t="shared" si="77"/>
        <v>70.34522</v>
      </c>
      <c r="O127" s="13"/>
      <c r="P127" s="12"/>
      <c r="Q127" t="s">
        <v>48</v>
      </c>
      <c r="R127">
        <f t="shared" si="78"/>
        <v>0.016</v>
      </c>
      <c r="S127">
        <f t="shared" si="79"/>
        <v>0.016319</v>
      </c>
      <c r="U127">
        <f t="shared" si="80"/>
        <v>0.016019</v>
      </c>
      <c r="V127">
        <f t="shared" si="81"/>
        <v>0.016319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0.018016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0.018016</v>
      </c>
      <c r="L131">
        <f>(0.2*0.8+0.2*0.8)*X25+0.2*0.2*AB25+(1-0.2*0.8-0.2*0.8-0.2*0.2)*T25</f>
        <v>0.016436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0.018271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0.018271</v>
      </c>
      <c r="X131">
        <f>(0.3*0.7+0.3*0.7)*X25+0.3*0.3*AB25+(1-0.3*0.7-0.3*0.7-0.3*0.3)*T25</f>
        <v>0.016651</v>
      </c>
    </row>
    <row r="132" spans="1:25">
      <c r="B132" s="4"/>
      <c r="C132" s="13"/>
      <c r="D132" s="12"/>
      <c r="E132" t="s">
        <v>47</v>
      </c>
      <c r="F132">
        <f t="shared" si="82"/>
        <v>0.0161</v>
      </c>
      <c r="G132">
        <f t="shared" si="83"/>
        <v>0.017744</v>
      </c>
      <c r="I132">
        <f t="shared" si="84"/>
        <v>0.0161</v>
      </c>
      <c r="J132">
        <f t="shared" si="85"/>
        <v>0.017708</v>
      </c>
      <c r="O132" s="13"/>
      <c r="P132" s="12"/>
      <c r="Q132" t="s">
        <v>47</v>
      </c>
      <c r="R132">
        <f t="shared" si="86"/>
        <v>0.0163</v>
      </c>
      <c r="S132">
        <f t="shared" si="87"/>
        <v>0.017969</v>
      </c>
      <c r="U132">
        <f t="shared" si="88"/>
        <v>0.0163</v>
      </c>
      <c r="V132">
        <f t="shared" si="89"/>
        <v>0.017918</v>
      </c>
    </row>
    <row r="133" spans="1:25">
      <c r="B133" s="4"/>
      <c r="C133" s="13"/>
      <c r="D133" s="12"/>
      <c r="E133" t="s">
        <v>48</v>
      </c>
      <c r="F133">
        <f t="shared" si="82"/>
        <v>0.0162</v>
      </c>
      <c r="G133">
        <f t="shared" si="83"/>
        <v>0.016536</v>
      </c>
      <c r="I133">
        <f t="shared" si="84"/>
        <v>0.016236</v>
      </c>
      <c r="J133">
        <f t="shared" si="85"/>
        <v>0.016536</v>
      </c>
      <c r="O133" s="13"/>
      <c r="P133" s="12"/>
      <c r="Q133" t="s">
        <v>48</v>
      </c>
      <c r="R133">
        <f t="shared" si="86"/>
        <v>0.0164</v>
      </c>
      <c r="S133">
        <f t="shared" si="87"/>
        <v>0.016751</v>
      </c>
      <c r="U133">
        <f t="shared" si="88"/>
        <v>0.016451</v>
      </c>
      <c r="V133">
        <f t="shared" si="89"/>
        <v>0.016751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0.0176942625</v>
      </c>
      <c r="H138">
        <f t="shared" ref="H138:H140" si="92">AI11+AE11+AA11+W11</f>
        <v>3.78753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0.0176942625</v>
      </c>
      <c r="K138">
        <f t="shared" ref="K138:K140" si="95">AI18+AE18+AA18+W18</f>
        <v>10.387798</v>
      </c>
      <c r="L138">
        <f>3*0.05*(1-0.05)*(1-0.05)*X25+3*0.05*0.05*(1-0.05)*AB25+0.05*0.05*0.05*AF25+(1-3*0.05*(1-0.05)*(1-0.05)-3*0.05*0.05*(1-0.05)-0.05*0.05*0.05)*T25</f>
        <v>0.016164275</v>
      </c>
      <c r="M138">
        <f>AI25+AE25+AA25+W25</f>
        <v>11.498857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0.0178871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0.0178871</v>
      </c>
      <c r="X138">
        <f>3*0.1*(1-0.1)*(1-0.1)*X25+3*0.1*0.1*(1-0.1)*AB25+0.1*0.1*0.1*AF25+(1-3*0.1*(1-0.1)*(1-0.1)-3*0.1*0.1*(1-0.1)-0.1*0.1*0.1)*T25</f>
        <v>0.0163272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0.01585</v>
      </c>
      <c r="G139">
        <f t="shared" si="91"/>
        <v>0.017465725</v>
      </c>
      <c r="H139">
        <f t="shared" si="92"/>
        <v>4.686973</v>
      </c>
      <c r="I139">
        <f t="shared" si="93"/>
        <v>0.01585</v>
      </c>
      <c r="J139">
        <f t="shared" si="94"/>
        <v>0.0174514625</v>
      </c>
      <c r="K139">
        <f t="shared" si="95"/>
        <v>19.105984</v>
      </c>
      <c r="N139" s="14"/>
      <c r="O139" s="13"/>
      <c r="P139" s="12"/>
      <c r="Q139" t="s">
        <v>47</v>
      </c>
      <c r="R139">
        <f t="shared" si="96"/>
        <v>0.016</v>
      </c>
      <c r="S139">
        <f t="shared" si="97"/>
        <v>0.0176328</v>
      </c>
      <c r="U139">
        <f t="shared" si="98"/>
        <v>0.016</v>
      </c>
      <c r="V139">
        <f t="shared" si="99"/>
        <v>0.0176057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0.0159500125</v>
      </c>
      <c r="G140">
        <f t="shared" si="91"/>
        <v>0.016264275</v>
      </c>
      <c r="H140">
        <f t="shared" si="92"/>
        <v>5.090237</v>
      </c>
      <c r="I140">
        <f t="shared" si="93"/>
        <v>0.0159642625</v>
      </c>
      <c r="J140">
        <f t="shared" si="94"/>
        <v>0.016264275</v>
      </c>
      <c r="K140">
        <f t="shared" si="95"/>
        <v>95.880508</v>
      </c>
      <c r="N140" s="14"/>
      <c r="O140" s="13"/>
      <c r="P140" s="12"/>
      <c r="Q140" t="s">
        <v>48</v>
      </c>
      <c r="R140">
        <f t="shared" si="96"/>
        <v>0.0161001</v>
      </c>
      <c r="S140">
        <f t="shared" si="97"/>
        <v>0.0164272</v>
      </c>
      <c r="U140">
        <f t="shared" si="98"/>
        <v>0.0161271</v>
      </c>
      <c r="V140">
        <f t="shared" si="99"/>
        <v>0.0164272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0.0182688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0.0182688</v>
      </c>
      <c r="L144">
        <f>3*0.2*(1-0.2)*(1-0.2)*X25+3*0.2*0.2*(1-0.2)*AB25+0.2*0.2*0.2*AF25+(1-3*0.2*(1-0.2)*(1-0.2)-3*0.2*0.2*(1-0.2)-0.2*0.2*0.2)*T25</f>
        <v>0.0166496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0.0186457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0.0186457</v>
      </c>
      <c r="X144">
        <f>3*0.3*(1-0.3)*(1-0.3)*X25+3*0.3*0.3*(1-0.3)*AB25+0.3*0.3*0.3*AF25+(1-3*0.3*(1-0.3)*(1-0.3)-3*0.3*0.3*(1-0.3)-0.3*0.3*0.3)*T25</f>
        <v>0.0169684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0.0163</v>
      </c>
      <c r="G145">
        <f t="shared" si="101"/>
        <v>0.0179704</v>
      </c>
      <c r="I145">
        <f t="shared" si="102"/>
        <v>0.0163</v>
      </c>
      <c r="J145">
        <f t="shared" si="103"/>
        <v>0.0179216</v>
      </c>
      <c r="N145" s="14"/>
      <c r="O145" s="13"/>
      <c r="P145" s="12"/>
      <c r="Q145" t="s">
        <v>47</v>
      </c>
      <c r="R145">
        <f t="shared" si="104"/>
        <v>0.0166</v>
      </c>
      <c r="S145">
        <f t="shared" si="105"/>
        <v>0.0183116</v>
      </c>
      <c r="U145">
        <f t="shared" si="106"/>
        <v>0.0166</v>
      </c>
      <c r="V145">
        <f t="shared" si="107"/>
        <v>0.0182459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0.0164008</v>
      </c>
      <c r="G146">
        <f t="shared" si="101"/>
        <v>0.0167496</v>
      </c>
      <c r="I146">
        <f t="shared" si="102"/>
        <v>0.0164488</v>
      </c>
      <c r="J146">
        <f t="shared" si="103"/>
        <v>0.0167496</v>
      </c>
      <c r="N146" s="14"/>
      <c r="O146" s="13"/>
      <c r="P146" s="12"/>
      <c r="Q146" t="s">
        <v>48</v>
      </c>
      <c r="R146">
        <f t="shared" si="104"/>
        <v>0.0167027</v>
      </c>
      <c r="S146">
        <f t="shared" si="105"/>
        <v>0.0170684</v>
      </c>
      <c r="U146">
        <f t="shared" si="106"/>
        <v>0.0167657</v>
      </c>
      <c r="V146">
        <f t="shared" si="107"/>
        <v>0.0170684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0.017565</v>
      </c>
      <c r="H151">
        <f t="shared" ref="H151:H153" si="110">I32++E32</f>
        <v>1.716318</v>
      </c>
      <c r="I151">
        <f t="shared" ref="I151:I153" si="111">0.05*G39+(1-0.05)*C39</f>
        <v>0.001365</v>
      </c>
      <c r="J151">
        <f t="shared" ref="J151:J153" si="112">0.05*H39+(1-0.05)*D39</f>
        <v>0.017565</v>
      </c>
      <c r="K151">
        <f t="shared" ref="K151:K153" si="113">I39+E39</f>
        <v>3.142883</v>
      </c>
      <c r="L151">
        <f>0.05*F46+(1-0.05)*B46</f>
        <v>0.013645</v>
      </c>
      <c r="M151">
        <f>I46+E46</f>
        <v>5.753871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0.01763</v>
      </c>
      <c r="U151">
        <f t="shared" ref="U151:U153" si="116">0.1*G39+(1-0.1)*C39</f>
        <v>0.00143</v>
      </c>
      <c r="V151">
        <f t="shared" ref="V151:V153" si="117">0.1*H39+(1-0.1)*D39</f>
        <v>0.01763</v>
      </c>
      <c r="X151">
        <f>0.1*F46+(1-0.1)*B46</f>
        <v>0.01369</v>
      </c>
    </row>
    <row r="152" spans="1:25">
      <c r="C152" s="4"/>
      <c r="D152" s="12"/>
      <c r="E152" t="s">
        <v>47</v>
      </c>
      <c r="F152">
        <f t="shared" si="108"/>
        <v>0.011235</v>
      </c>
      <c r="G152">
        <f t="shared" si="109"/>
        <v>0.01665</v>
      </c>
      <c r="H152">
        <f t="shared" si="110"/>
        <v>1.793603</v>
      </c>
      <c r="I152">
        <f t="shared" si="111"/>
        <v>0.011235</v>
      </c>
      <c r="J152">
        <f t="shared" si="112"/>
        <v>0.016635</v>
      </c>
      <c r="K152">
        <f t="shared" si="113"/>
        <v>9.835486</v>
      </c>
      <c r="P152" s="12"/>
      <c r="Q152" t="s">
        <v>47</v>
      </c>
      <c r="R152">
        <f t="shared" si="114"/>
        <v>0.01127</v>
      </c>
      <c r="S152">
        <f t="shared" si="115"/>
        <v>0.0167</v>
      </c>
      <c r="U152">
        <f t="shared" si="116"/>
        <v>0.01127</v>
      </c>
      <c r="V152">
        <f t="shared" si="117"/>
        <v>0.01667</v>
      </c>
    </row>
    <row r="153" spans="1:25">
      <c r="C153" s="4"/>
      <c r="D153" s="12"/>
      <c r="E153" t="s">
        <v>48</v>
      </c>
      <c r="F153">
        <f t="shared" si="108"/>
        <v>0.012235</v>
      </c>
      <c r="G153">
        <f t="shared" si="109"/>
        <v>0.014445</v>
      </c>
      <c r="H153">
        <f t="shared" si="110"/>
        <v>1.937669</v>
      </c>
      <c r="I153">
        <f t="shared" si="111"/>
        <v>0.01225</v>
      </c>
      <c r="J153">
        <f t="shared" si="112"/>
        <v>0.014445</v>
      </c>
      <c r="K153">
        <f t="shared" si="113"/>
        <v>64.446848</v>
      </c>
      <c r="P153" s="12"/>
      <c r="Q153" t="s">
        <v>48</v>
      </c>
      <c r="R153">
        <f t="shared" si="114"/>
        <v>0.01227</v>
      </c>
      <c r="S153">
        <f t="shared" si="115"/>
        <v>0.01449</v>
      </c>
      <c r="U153">
        <f t="shared" si="116"/>
        <v>0.0123</v>
      </c>
      <c r="V153">
        <f t="shared" si="117"/>
        <v>0.01449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0.01776</v>
      </c>
      <c r="I157">
        <f t="shared" ref="I157:I159" si="120">0.2*G39+(1-0.2)*C39</f>
        <v>0.00156</v>
      </c>
      <c r="J157">
        <f t="shared" ref="J157:J159" si="121">0.2*H39+(1-0.2)*D39</f>
        <v>0.01776</v>
      </c>
      <c r="L157">
        <f>0.2*F46+(1-0.2)*B46</f>
        <v>0.01378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0.01789</v>
      </c>
      <c r="U157">
        <f t="shared" ref="U157:U159" si="124">0.3*G39+(1-0.3)*C39</f>
        <v>0.00169</v>
      </c>
      <c r="V157">
        <f t="shared" ref="V157:V159" si="125">0.3*H39+(1-0.3)*D39</f>
        <v>0.01789</v>
      </c>
      <c r="X157">
        <f>0.3*F46+(1-0.3)*B46</f>
        <v>0.01387</v>
      </c>
    </row>
    <row r="158" spans="1:25">
      <c r="C158" s="4"/>
      <c r="D158" s="12"/>
      <c r="E158" t="s">
        <v>47</v>
      </c>
      <c r="F158">
        <f t="shared" si="118"/>
        <v>0.01134</v>
      </c>
      <c r="G158">
        <f t="shared" si="119"/>
        <v>0.0168</v>
      </c>
      <c r="I158">
        <f t="shared" si="120"/>
        <v>0.01134</v>
      </c>
      <c r="J158">
        <f t="shared" si="121"/>
        <v>0.01674</v>
      </c>
      <c r="P158" s="12"/>
      <c r="Q158" t="s">
        <v>47</v>
      </c>
      <c r="R158">
        <f t="shared" si="122"/>
        <v>0.01141</v>
      </c>
      <c r="S158">
        <f t="shared" si="123"/>
        <v>0.0169</v>
      </c>
      <c r="U158">
        <f t="shared" si="124"/>
        <v>0.01141</v>
      </c>
      <c r="V158">
        <f t="shared" si="125"/>
        <v>0.01681</v>
      </c>
    </row>
    <row r="159" spans="1:25">
      <c r="C159" s="4"/>
      <c r="D159" s="12"/>
      <c r="E159" t="s">
        <v>48</v>
      </c>
      <c r="F159">
        <f t="shared" si="118"/>
        <v>0.01234</v>
      </c>
      <c r="G159">
        <f t="shared" si="119"/>
        <v>0.01458</v>
      </c>
      <c r="I159">
        <f t="shared" si="120"/>
        <v>0.0124</v>
      </c>
      <c r="J159">
        <f t="shared" si="121"/>
        <v>0.01458</v>
      </c>
      <c r="P159" s="12"/>
      <c r="Q159" t="s">
        <v>48</v>
      </c>
      <c r="R159">
        <f t="shared" si="122"/>
        <v>0.01241</v>
      </c>
      <c r="S159">
        <f t="shared" si="123"/>
        <v>0.01467</v>
      </c>
      <c r="U159">
        <f t="shared" si="124"/>
        <v>0.0125</v>
      </c>
      <c r="V159">
        <f t="shared" si="125"/>
        <v>0.01467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0.01762975</v>
      </c>
      <c r="H164">
        <f t="shared" ref="H164:H166" si="128">M32+I32+E32</f>
        <v>2.580315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0.01762975</v>
      </c>
      <c r="K164">
        <f t="shared" ref="K164:K166" si="131">M39+I39+E39</f>
        <v>5.604354</v>
      </c>
      <c r="L164">
        <f>(0.05*(1-0.05)+0.05*(1-0.05))*F46+0.05*0.05*J46+(1-0.05*(1-0.05)-0.05*(1-0.05)-0.05*0.05)*B46</f>
        <v>0.01369</v>
      </c>
      <c r="M164">
        <f>M46+I46+E46</f>
        <v>8.660002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0.017759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0.017759</v>
      </c>
      <c r="X164">
        <f>(0.1*0.9+0.1*0.9)*F46+0.1*0.1*J46+(1-0.1*0.9-0.1*0.9-0.1*0.1)*B46</f>
        <v>0.01378</v>
      </c>
    </row>
    <row r="165" spans="2:25">
      <c r="B165" s="4"/>
      <c r="C165" s="13"/>
      <c r="D165" s="12"/>
      <c r="E165" t="s">
        <v>47</v>
      </c>
      <c r="F165">
        <f t="shared" si="126"/>
        <v>0.01126975</v>
      </c>
      <c r="G165">
        <f t="shared" si="127"/>
        <v>0.01670025</v>
      </c>
      <c r="H165">
        <f t="shared" si="128"/>
        <v>2.690542</v>
      </c>
      <c r="I165">
        <f t="shared" si="129"/>
        <v>0.01126975</v>
      </c>
      <c r="J165">
        <f t="shared" si="130"/>
        <v>0.016671</v>
      </c>
      <c r="K165">
        <f t="shared" si="131"/>
        <v>14.632654</v>
      </c>
      <c r="O165" s="13"/>
      <c r="P165" s="12"/>
      <c r="Q165" t="s">
        <v>47</v>
      </c>
      <c r="R165">
        <f t="shared" si="132"/>
        <v>0.011339</v>
      </c>
      <c r="S165">
        <f t="shared" si="133"/>
        <v>0.016801</v>
      </c>
      <c r="U165">
        <f t="shared" si="134"/>
        <v>0.011339</v>
      </c>
      <c r="V165">
        <f t="shared" si="135"/>
        <v>0.016744</v>
      </c>
    </row>
    <row r="166" spans="2:25">
      <c r="B166" s="4"/>
      <c r="C166" s="13"/>
      <c r="D166" s="12"/>
      <c r="E166" t="s">
        <v>48</v>
      </c>
      <c r="F166">
        <f t="shared" si="126"/>
        <v>0.01227025</v>
      </c>
      <c r="G166">
        <f t="shared" si="127"/>
        <v>0.01449025</v>
      </c>
      <c r="H166">
        <f t="shared" si="128"/>
        <v>2.903101</v>
      </c>
      <c r="I166">
        <f t="shared" si="129"/>
        <v>0.0122995</v>
      </c>
      <c r="J166">
        <f t="shared" si="130"/>
        <v>0.01449</v>
      </c>
      <c r="K166">
        <f t="shared" si="131"/>
        <v>91.172571</v>
      </c>
      <c r="O166" s="13"/>
      <c r="P166" s="12"/>
      <c r="Q166" t="s">
        <v>48</v>
      </c>
      <c r="R166">
        <f t="shared" si="132"/>
        <v>0.012341</v>
      </c>
      <c r="S166">
        <f t="shared" si="133"/>
        <v>0.014581</v>
      </c>
      <c r="U166">
        <f t="shared" si="134"/>
        <v>0.012398</v>
      </c>
      <c r="V166">
        <f t="shared" si="135"/>
        <v>0.01458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0.018016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0.018016</v>
      </c>
      <c r="L170">
        <f>(0.2*0.8+0.2*0.8)*F46+0.2*0.2*J46+(1-0.2*0.8-0.2*0.8-0.2*0.2)*B46</f>
        <v>0.01396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0.018271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0.018271</v>
      </c>
      <c r="X170">
        <f>(0.3*0.7+0.3*0.7)*F46+0.3*0.3*J46+(1-0.3*0.7-0.3*0.7-0.3*0.3)*B46</f>
        <v>0.01414</v>
      </c>
    </row>
    <row r="171" spans="2:25">
      <c r="B171" s="4"/>
      <c r="C171" s="13"/>
      <c r="D171" s="12"/>
      <c r="E171" t="s">
        <v>47</v>
      </c>
      <c r="F171">
        <f t="shared" si="136"/>
        <v>0.011476</v>
      </c>
      <c r="G171">
        <f t="shared" si="137"/>
        <v>0.017004</v>
      </c>
      <c r="I171">
        <f t="shared" si="138"/>
        <v>0.011476</v>
      </c>
      <c r="J171">
        <f t="shared" si="139"/>
        <v>0.016896</v>
      </c>
      <c r="O171" s="13"/>
      <c r="P171" s="12"/>
      <c r="Q171" t="s">
        <v>47</v>
      </c>
      <c r="R171">
        <f t="shared" si="140"/>
        <v>0.011611</v>
      </c>
      <c r="S171">
        <f t="shared" si="141"/>
        <v>0.017209</v>
      </c>
      <c r="U171">
        <f t="shared" si="142"/>
        <v>0.011611</v>
      </c>
      <c r="V171">
        <f t="shared" si="143"/>
        <v>0.017056</v>
      </c>
    </row>
    <row r="172" spans="2:25">
      <c r="B172" s="4"/>
      <c r="C172" s="13"/>
      <c r="D172" s="12"/>
      <c r="E172" t="s">
        <v>48</v>
      </c>
      <c r="F172">
        <f t="shared" si="136"/>
        <v>0.012484</v>
      </c>
      <c r="G172">
        <f t="shared" si="137"/>
        <v>0.014764</v>
      </c>
      <c r="I172">
        <f t="shared" si="138"/>
        <v>0.012592</v>
      </c>
      <c r="J172">
        <f t="shared" si="139"/>
        <v>0.01476</v>
      </c>
      <c r="O172" s="13"/>
      <c r="P172" s="12"/>
      <c r="Q172" t="s">
        <v>48</v>
      </c>
      <c r="R172">
        <f t="shared" si="140"/>
        <v>0.012629</v>
      </c>
      <c r="S172">
        <f t="shared" si="141"/>
        <v>0.014949</v>
      </c>
      <c r="U172">
        <f t="shared" si="142"/>
        <v>0.012782</v>
      </c>
      <c r="V172">
        <f t="shared" si="143"/>
        <v>0.01494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0.0176942625</v>
      </c>
      <c r="H177">
        <f t="shared" ref="H177:H179" si="146">Q32+M32+I32+E32</f>
        <v>3.441046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0.0176942625</v>
      </c>
      <c r="K177">
        <f t="shared" ref="K177:K179" si="149">Q39+M39+I39+E39</f>
        <v>8.097323</v>
      </c>
      <c r="L177">
        <f>3*0.05*(1-0.05)*(1-0.05)*F46+3*0.05*0.05*(1-0.05)*J46+0.05*0.05*0.05*N46+(1-3*0.05*(1-0.05)*(1-0.05)-3*0.05*0.05*(1-0.05)-0.05*0.05*0.05)*B46</f>
        <v>0.013735</v>
      </c>
      <c r="M177">
        <f>Q46+M46+I46+E46</f>
        <v>11.537378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0.0178871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0.0178871</v>
      </c>
      <c r="X177">
        <f>3*0.1*(1-0.1)*(1-0.1)*F46+3*0.1*0.1*(1-0.1)*J46+0.1*0.1*0.1*N46+(1-3*0.1*(1-0.1)*(1-0.1)-3*0.1*0.1*(1-0.1)-0.1*0.1*0.1)*B46</f>
        <v>0.01387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0.0113042625</v>
      </c>
      <c r="G178">
        <f t="shared" si="145"/>
        <v>0.0167507375</v>
      </c>
      <c r="H178">
        <f t="shared" si="146"/>
        <v>3.587813</v>
      </c>
      <c r="I178">
        <f t="shared" si="147"/>
        <v>0.0113042625</v>
      </c>
      <c r="J178">
        <f t="shared" si="148"/>
        <v>0.01670795</v>
      </c>
      <c r="K178">
        <f t="shared" si="149"/>
        <v>19.15261</v>
      </c>
      <c r="N178" s="14"/>
      <c r="O178" s="13"/>
      <c r="P178" s="12"/>
      <c r="Q178" t="s">
        <v>47</v>
      </c>
      <c r="R178">
        <f t="shared" si="150"/>
        <v>0.0114071</v>
      </c>
      <c r="S178">
        <f t="shared" si="151"/>
        <v>0.0169029</v>
      </c>
      <c r="U178">
        <f t="shared" si="152"/>
        <v>0.0114071</v>
      </c>
      <c r="V178">
        <f t="shared" si="153"/>
        <v>0.0168216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0.0123057375</v>
      </c>
      <c r="G179">
        <f t="shared" si="145"/>
        <v>0.014535725</v>
      </c>
      <c r="H179">
        <f t="shared" si="146"/>
        <v>3.871668</v>
      </c>
      <c r="I179">
        <f t="shared" si="147"/>
        <v>0.0123485125</v>
      </c>
      <c r="J179">
        <f t="shared" si="148"/>
        <v>0.0145350125</v>
      </c>
      <c r="K179">
        <f t="shared" si="149"/>
        <v>123.153636</v>
      </c>
      <c r="N179" s="14"/>
      <c r="O179" s="13"/>
      <c r="P179" s="12"/>
      <c r="Q179" t="s">
        <v>48</v>
      </c>
      <c r="R179">
        <f t="shared" si="150"/>
        <v>0.0124129</v>
      </c>
      <c r="S179">
        <f t="shared" si="151"/>
        <v>0.0146728</v>
      </c>
      <c r="U179">
        <f t="shared" si="152"/>
        <v>0.0124941</v>
      </c>
      <c r="V179">
        <f t="shared" si="153"/>
        <v>0.0146701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0.0182688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0.0182688</v>
      </c>
      <c r="L183">
        <f>3*0.2*(1-0.2)*(1-0.2)*F46+3*0.2*0.2*(1-0.2)*J46+0.2*0.2*0.2*N46+(1-3*0.2*(1-0.2)*(1-0.2)-3*0.2*0.2*(1-0.2)-0.2*0.2*0.2)*B46</f>
        <v>0.01414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0.0186457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0.0186457</v>
      </c>
      <c r="X183">
        <f>3*0.3*(1-0.3)*(1-0.3)*F46+3*0.3*0.3*(1-0.3)*J46+0.3*0.3*0.3*N46+(1-3*0.3*(1-0.3)*(1-0.3)-3*0.3*0.3*(1-0.3)-0.3*0.3*0.3)*B46</f>
        <v>0.01441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0.0116088</v>
      </c>
      <c r="G184">
        <f t="shared" si="155"/>
        <v>0.0172112</v>
      </c>
      <c r="I184">
        <f t="shared" si="156"/>
        <v>0.0116088</v>
      </c>
      <c r="J184">
        <f t="shared" si="157"/>
        <v>0.0170648</v>
      </c>
      <c r="N184" s="14"/>
      <c r="O184" s="13"/>
      <c r="P184" s="12"/>
      <c r="Q184" t="s">
        <v>47</v>
      </c>
      <c r="R184">
        <f t="shared" si="158"/>
        <v>0.0118057</v>
      </c>
      <c r="S184">
        <f t="shared" si="159"/>
        <v>0.0175243</v>
      </c>
      <c r="U184">
        <f t="shared" si="160"/>
        <v>0.0118057</v>
      </c>
      <c r="V184">
        <f t="shared" si="161"/>
        <v>0.0173272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0.0126312</v>
      </c>
      <c r="G185">
        <f t="shared" si="155"/>
        <v>0.0149504</v>
      </c>
      <c r="I185">
        <f t="shared" si="156"/>
        <v>0.0127768</v>
      </c>
      <c r="J185">
        <f t="shared" si="157"/>
        <v>0.0149408</v>
      </c>
      <c r="N185" s="14"/>
      <c r="O185" s="13"/>
      <c r="P185" s="12"/>
      <c r="Q185" t="s">
        <v>48</v>
      </c>
      <c r="R185">
        <f t="shared" si="158"/>
        <v>0.0128543</v>
      </c>
      <c r="S185">
        <f t="shared" si="159"/>
        <v>0.0152316</v>
      </c>
      <c r="U185">
        <f t="shared" si="160"/>
        <v>0.0130487</v>
      </c>
      <c r="V185">
        <f t="shared" si="161"/>
        <v>0.0152127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0.017565</v>
      </c>
      <c r="H190">
        <f t="shared" ref="H190:H192" si="164">AA32+W32</f>
        <v>1.738668</v>
      </c>
      <c r="I190">
        <f t="shared" ref="I190:I192" si="165">0.05*Y39+(1-0.05)*U39</f>
        <v>0.001365</v>
      </c>
      <c r="J190">
        <f t="shared" ref="J190:J192" si="166">0.05*Z39+(1-0.05)*V39</f>
        <v>0.0177</v>
      </c>
      <c r="K190">
        <f t="shared" ref="K190:K192" si="167">AA39+W39</f>
        <v>4.922591</v>
      </c>
      <c r="L190">
        <f>0.05*X46+(1-0.05)*T46</f>
        <v>0.010035</v>
      </c>
      <c r="M190">
        <f>AA46+W46</f>
        <v>5.764743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0.01763</v>
      </c>
      <c r="U190">
        <f t="shared" ref="U190:U192" si="170">0.1*Y39+(1-0.1)*U39</f>
        <v>0.00143</v>
      </c>
      <c r="V190">
        <f t="shared" ref="V190:V192" si="171">0.1*Z39+(1-0.1)*V39</f>
        <v>0.0179</v>
      </c>
      <c r="X190">
        <f>0.1*X46+(1-0.1)*T46</f>
        <v>0.01007</v>
      </c>
    </row>
    <row r="191" spans="1:25">
      <c r="C191" s="4"/>
      <c r="D191" s="12"/>
      <c r="E191" t="s">
        <v>47</v>
      </c>
      <c r="F191">
        <f t="shared" si="162"/>
        <v>0.00582</v>
      </c>
      <c r="G191">
        <f t="shared" si="163"/>
        <v>0.014845</v>
      </c>
      <c r="H191">
        <f t="shared" si="164"/>
        <v>2.073237</v>
      </c>
      <c r="I191">
        <f t="shared" si="165"/>
        <v>0.00583</v>
      </c>
      <c r="J191">
        <f t="shared" si="166"/>
        <v>0.014795</v>
      </c>
      <c r="K191">
        <f t="shared" si="167"/>
        <v>10.284976</v>
      </c>
      <c r="P191" s="12"/>
      <c r="Q191" t="s">
        <v>47</v>
      </c>
      <c r="R191">
        <f t="shared" si="168"/>
        <v>0.00584</v>
      </c>
      <c r="S191">
        <f t="shared" si="169"/>
        <v>0.01489</v>
      </c>
      <c r="U191">
        <f t="shared" si="170"/>
        <v>0.00586</v>
      </c>
      <c r="V191">
        <f t="shared" si="171"/>
        <v>0.01479</v>
      </c>
    </row>
    <row r="192" spans="1:25">
      <c r="C192" s="4"/>
      <c r="D192" s="12"/>
      <c r="E192" t="s">
        <v>48</v>
      </c>
      <c r="F192">
        <f t="shared" si="162"/>
        <v>0.00722</v>
      </c>
      <c r="G192">
        <f t="shared" si="163"/>
        <v>0.01174</v>
      </c>
      <c r="H192">
        <f t="shared" si="164"/>
        <v>2.538634</v>
      </c>
      <c r="I192">
        <f t="shared" si="165"/>
        <v>0.007245</v>
      </c>
      <c r="J192">
        <f t="shared" si="166"/>
        <v>0.011735</v>
      </c>
      <c r="K192">
        <f t="shared" si="167"/>
        <v>63.23491</v>
      </c>
      <c r="P192" s="12"/>
      <c r="Q192" t="s">
        <v>48</v>
      </c>
      <c r="R192">
        <f t="shared" si="168"/>
        <v>0.00724</v>
      </c>
      <c r="S192">
        <f t="shared" si="169"/>
        <v>0.01178</v>
      </c>
      <c r="U192">
        <f t="shared" si="170"/>
        <v>0.00729</v>
      </c>
      <c r="V192">
        <f t="shared" si="171"/>
        <v>0.01177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0.01776</v>
      </c>
      <c r="I196">
        <f t="shared" ref="I196:I198" si="174">0.2*Y39+(1-0.2)*U39</f>
        <v>0.00156</v>
      </c>
      <c r="J196">
        <f t="shared" ref="J196:J198" si="175">0.2*Z39+(1-0.2)*V39</f>
        <v>0.0183</v>
      </c>
      <c r="L196">
        <f>0.2*X46+(1-0.2)*T46</f>
        <v>0.01014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0.01789</v>
      </c>
      <c r="U196">
        <f t="shared" ref="U196:U198" si="178">0.3*Y39+(1-0.3)*U39</f>
        <v>0.00169</v>
      </c>
      <c r="V196">
        <f t="shared" ref="V196:V198" si="179">0.3*Z39+(1-0.3)*V39</f>
        <v>0.0187</v>
      </c>
      <c r="X196">
        <f>0.3*X46+(1-0.3)*T46</f>
        <v>0.01021</v>
      </c>
    </row>
    <row r="197" spans="2:25">
      <c r="C197" s="4"/>
      <c r="D197" s="12"/>
      <c r="E197" t="s">
        <v>47</v>
      </c>
      <c r="F197">
        <f t="shared" si="172"/>
        <v>0.00588</v>
      </c>
      <c r="G197">
        <f t="shared" si="173"/>
        <v>0.01498</v>
      </c>
      <c r="I197">
        <f t="shared" si="174"/>
        <v>0.00592</v>
      </c>
      <c r="J197">
        <f t="shared" si="175"/>
        <v>0.01478</v>
      </c>
      <c r="P197" s="12"/>
      <c r="Q197" t="s">
        <v>47</v>
      </c>
      <c r="R197">
        <f t="shared" si="176"/>
        <v>0.00592</v>
      </c>
      <c r="S197">
        <f t="shared" si="177"/>
        <v>0.01507</v>
      </c>
      <c r="U197">
        <f t="shared" si="178"/>
        <v>0.00598</v>
      </c>
      <c r="V197">
        <f t="shared" si="179"/>
        <v>0.01477</v>
      </c>
    </row>
    <row r="198" spans="2:25">
      <c r="C198" s="4"/>
      <c r="D198" s="12"/>
      <c r="E198" t="s">
        <v>48</v>
      </c>
      <c r="F198">
        <f t="shared" si="172"/>
        <v>0.00728</v>
      </c>
      <c r="G198">
        <f t="shared" si="173"/>
        <v>0.01186</v>
      </c>
      <c r="I198">
        <f t="shared" si="174"/>
        <v>0.00738</v>
      </c>
      <c r="J198">
        <f t="shared" si="175"/>
        <v>0.01184</v>
      </c>
      <c r="P198" s="12"/>
      <c r="Q198" t="s">
        <v>48</v>
      </c>
      <c r="R198">
        <f t="shared" si="176"/>
        <v>0.00732</v>
      </c>
      <c r="S198">
        <f t="shared" si="177"/>
        <v>0.01194</v>
      </c>
      <c r="U198">
        <f t="shared" si="178"/>
        <v>0.00747</v>
      </c>
      <c r="V198">
        <f t="shared" si="179"/>
        <v>0.01191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0.01762975</v>
      </c>
      <c r="H203">
        <f t="shared" ref="H203:H205" si="182">AE32+AA32+W32</f>
        <v>2.881257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0.01788625</v>
      </c>
      <c r="K203">
        <f>AE39+AA39+W39</f>
        <v>8.020088</v>
      </c>
      <c r="L203">
        <f>(0.05*(1-0.05)+0.05*(1-0.05))*X46+0.05*0.05*AB46+(1-0.05*(1-0.05)-0.05*(1-0.05)-0.05*0.05)*T46</f>
        <v>0.01006975</v>
      </c>
      <c r="M203">
        <f>AE46+AA46+W46</f>
        <v>8.622328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0.017759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0.018245</v>
      </c>
      <c r="X203">
        <f>(0.1*0.9+0.1*0.9)*X46+0.1*0.1*AB46+(1-0.1*0.9-0.1*0.9-0.1*0.1)*T46</f>
        <v>0.010139</v>
      </c>
    </row>
    <row r="204" spans="2:25">
      <c r="B204" s="4"/>
      <c r="C204" s="13"/>
      <c r="D204" s="12"/>
      <c r="E204" t="s">
        <v>47</v>
      </c>
      <c r="F204">
        <f t="shared" si="180"/>
        <v>0.00584</v>
      </c>
      <c r="G204">
        <f t="shared" si="181"/>
        <v>0.01488975</v>
      </c>
      <c r="H204">
        <f t="shared" si="182"/>
        <v>3.147053</v>
      </c>
      <c r="I204">
        <f t="shared" si="183"/>
        <v>0.0058595</v>
      </c>
      <c r="J204">
        <f t="shared" si="184"/>
        <v>0.014793</v>
      </c>
      <c r="K204">
        <f>AE117+AA117+W117</f>
        <v>0</v>
      </c>
      <c r="O204" s="13"/>
      <c r="P204" s="12"/>
      <c r="Q204" t="s">
        <v>47</v>
      </c>
      <c r="R204">
        <f t="shared" si="185"/>
        <v>0.00588</v>
      </c>
      <c r="S204">
        <f t="shared" si="186"/>
        <v>0.014979</v>
      </c>
      <c r="U204">
        <f t="shared" si="187"/>
        <v>0.005918</v>
      </c>
      <c r="V204">
        <f t="shared" si="188"/>
        <v>0.014792</v>
      </c>
    </row>
    <row r="205" spans="2:25">
      <c r="B205" s="4"/>
      <c r="C205" s="13"/>
      <c r="D205" s="12"/>
      <c r="E205" t="s">
        <v>48</v>
      </c>
      <c r="F205">
        <f t="shared" si="180"/>
        <v>0.00724025</v>
      </c>
      <c r="G205">
        <f t="shared" si="181"/>
        <v>0.01178</v>
      </c>
      <c r="H205">
        <f t="shared" si="182"/>
        <v>3.518895</v>
      </c>
      <c r="I205">
        <f t="shared" si="183"/>
        <v>0.007289</v>
      </c>
      <c r="J205">
        <f t="shared" si="184"/>
        <v>0.01177025</v>
      </c>
      <c r="K205">
        <f>AE118+AA118+W118</f>
        <v>0</v>
      </c>
      <c r="O205" s="13"/>
      <c r="P205" s="12"/>
      <c r="Q205" t="s">
        <v>48</v>
      </c>
      <c r="R205">
        <f t="shared" si="185"/>
        <v>0.007281</v>
      </c>
      <c r="S205">
        <f t="shared" si="186"/>
        <v>0.01186</v>
      </c>
      <c r="U205">
        <f t="shared" si="187"/>
        <v>0.007376</v>
      </c>
      <c r="V205">
        <f t="shared" si="188"/>
        <v>0.011841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0.018016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0.01888</v>
      </c>
      <c r="L209">
        <f>(0.2*0.8+0.2*0.8)*X46+0.2*0.2*AB46+(1-0.2*0.8-0.2*0.8-0.2*0.2)*T46</f>
        <v>0.010276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0.018271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0.019405</v>
      </c>
      <c r="X209">
        <f>(0.3*0.7+0.3*0.7)*X46+0.3*0.3*AB46+(1-0.3*0.7-0.3*0.7-0.3*0.3)*T46</f>
        <v>0.010411</v>
      </c>
    </row>
    <row r="210" spans="1:25">
      <c r="B210" s="4"/>
      <c r="C210" s="13"/>
      <c r="D210" s="12"/>
      <c r="E210" t="s">
        <v>47</v>
      </c>
      <c r="F210">
        <f t="shared" si="189"/>
        <v>0.00596</v>
      </c>
      <c r="G210">
        <f t="shared" si="190"/>
        <v>0.015156</v>
      </c>
      <c r="I210">
        <f t="shared" si="191"/>
        <v>0.006032</v>
      </c>
      <c r="J210">
        <f t="shared" si="192"/>
        <v>0.014808</v>
      </c>
      <c r="O210" s="13"/>
      <c r="P210" s="12"/>
      <c r="Q210" t="s">
        <v>47</v>
      </c>
      <c r="R210">
        <f t="shared" si="193"/>
        <v>0.00604</v>
      </c>
      <c r="S210">
        <f t="shared" si="194"/>
        <v>0.015331</v>
      </c>
      <c r="U210">
        <f t="shared" si="195"/>
        <v>0.006142</v>
      </c>
      <c r="V210">
        <f t="shared" si="196"/>
        <v>0.014848</v>
      </c>
    </row>
    <row r="211" spans="1:25">
      <c r="B211" s="4"/>
      <c r="C211" s="13"/>
      <c r="D211" s="12"/>
      <c r="E211" t="s">
        <v>48</v>
      </c>
      <c r="F211">
        <f t="shared" si="189"/>
        <v>0.007364</v>
      </c>
      <c r="G211">
        <f t="shared" si="190"/>
        <v>0.01202</v>
      </c>
      <c r="I211">
        <f t="shared" si="191"/>
        <v>0.007544</v>
      </c>
      <c r="J211">
        <f t="shared" si="192"/>
        <v>0.011984</v>
      </c>
      <c r="O211" s="13"/>
      <c r="P211" s="12"/>
      <c r="Q211" t="s">
        <v>48</v>
      </c>
      <c r="R211">
        <f t="shared" si="193"/>
        <v>0.007449</v>
      </c>
      <c r="S211">
        <f t="shared" si="194"/>
        <v>0.01218</v>
      </c>
      <c r="U211">
        <f t="shared" si="195"/>
        <v>0.007704</v>
      </c>
      <c r="V211">
        <f t="shared" si="196"/>
        <v>0.012129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0.0176942625</v>
      </c>
      <c r="H216">
        <f t="shared" ref="H216:H218" si="199">AI32+AE32+AA32+W32</f>
        <v>3.756526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0.018059775</v>
      </c>
      <c r="K216">
        <f t="shared" ref="K216:K218" si="202">AI39+AE39+AA39+W39</f>
        <v>10.415498</v>
      </c>
      <c r="L216">
        <f>3*0.05*(1-0.05)*(1-0.05)*X46+3*0.05*0.05*(1-0.05)*AB46+0.05*0.05*0.05*AF46+(1-3*0.05*(1-0.05)*(1-0.05)-3*0.05*0.05*(1-0.05)-0.05*0.05*0.05)*T46</f>
        <v>0.010104275</v>
      </c>
      <c r="M216">
        <f>AI46+AE46+AA46+W46</f>
        <v>11.517289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0.0178871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0.0185432</v>
      </c>
      <c r="X216">
        <f>3*0.1*(1-0.1)*(1-0.1)*X46+3*0.1*0.1*(1-0.1)*AB46+0.1*0.1*0.1*AF46+(1-3*0.1*(1-0.1)*(1-0.1)-3*0.1*0.1*(1-0.1)-0.1*0.1*0.1)*T46</f>
        <v>0.0102072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0.0058599875</v>
      </c>
      <c r="G217">
        <f t="shared" si="198"/>
        <v>0.0149342875</v>
      </c>
      <c r="H217">
        <f t="shared" si="199"/>
        <v>4.307918</v>
      </c>
      <c r="I217">
        <f t="shared" si="200"/>
        <v>0.0058885125</v>
      </c>
      <c r="J217">
        <f t="shared" si="201"/>
        <v>0.0147938375</v>
      </c>
      <c r="K217">
        <f t="shared" si="202"/>
        <v>19.549977</v>
      </c>
      <c r="N217" s="14"/>
      <c r="O217" s="13"/>
      <c r="P217" s="12"/>
      <c r="Q217" t="s">
        <v>47</v>
      </c>
      <c r="R217">
        <f t="shared" si="203"/>
        <v>0.0059199</v>
      </c>
      <c r="S217">
        <f t="shared" si="204"/>
        <v>0.0150673</v>
      </c>
      <c r="U217">
        <f t="shared" si="205"/>
        <v>0.0059741</v>
      </c>
      <c r="V217">
        <f t="shared" si="206"/>
        <v>0.0148047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0.0072607375</v>
      </c>
      <c r="G218">
        <f t="shared" si="198"/>
        <v>0.0118199875</v>
      </c>
      <c r="H218">
        <f t="shared" si="199"/>
        <v>4.488427</v>
      </c>
      <c r="I218">
        <f t="shared" si="200"/>
        <v>0.0073320375</v>
      </c>
      <c r="J218">
        <f t="shared" si="201"/>
        <v>0.011805725</v>
      </c>
      <c r="K218">
        <f t="shared" si="202"/>
        <v>143.44319</v>
      </c>
      <c r="N218" s="14"/>
      <c r="O218" s="13"/>
      <c r="P218" s="12"/>
      <c r="Q218" t="s">
        <v>48</v>
      </c>
      <c r="R218">
        <f t="shared" si="203"/>
        <v>0.0073229</v>
      </c>
      <c r="S218">
        <f t="shared" si="204"/>
        <v>0.0119399</v>
      </c>
      <c r="U218">
        <f t="shared" si="205"/>
        <v>0.0074583</v>
      </c>
      <c r="V218">
        <f t="shared" si="206"/>
        <v>0.0119128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0.0182688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0.0193056</v>
      </c>
      <c r="L222">
        <f>3*0.2*(1-0.2)*(1-0.2)*X46+3*0.2*0.2*(1-0.2)*AB46+0.2*0.2*0.2*AF46+(1-3*0.2*(1-0.2)*(1-0.2)-3*0.2*0.2*(1-0.2)-0.2*0.2*0.2)*T46</f>
        <v>0.0104096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0.0186457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0.0198364</v>
      </c>
      <c r="X222">
        <f>3*0.3*(1-0.3)*(1-0.3)*X46+3*0.3*0.3*(1-0.3)*AB46+0.3*0.3*0.3*AF46+(1-3*0.3*(1-0.3)*(1-0.3)-3*0.3*0.3*(1-0.3)-0.3*0.3*0.3)*T46</f>
        <v>0.0106084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0.0060392</v>
      </c>
      <c r="G223">
        <f t="shared" si="208"/>
        <v>0.0153304</v>
      </c>
      <c r="I223">
        <f t="shared" si="209"/>
        <v>0.0061368</v>
      </c>
      <c r="J223">
        <f t="shared" si="210"/>
        <v>0.0148736</v>
      </c>
      <c r="N223" s="14"/>
      <c r="O223" s="13"/>
      <c r="P223" s="12"/>
      <c r="Q223" t="s">
        <v>47</v>
      </c>
      <c r="R223">
        <f t="shared" si="211"/>
        <v>0.0061573</v>
      </c>
      <c r="S223">
        <f t="shared" si="212"/>
        <v>0.0155911</v>
      </c>
      <c r="U223">
        <f t="shared" si="213"/>
        <v>0.0062887</v>
      </c>
      <c r="V223">
        <f t="shared" si="214"/>
        <v>0.0149989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0.0074512</v>
      </c>
      <c r="G224">
        <f t="shared" si="208"/>
        <v>0.0121792</v>
      </c>
      <c r="I224">
        <f t="shared" si="209"/>
        <v>0.0076944</v>
      </c>
      <c r="J224">
        <f t="shared" si="210"/>
        <v>0.0121304</v>
      </c>
      <c r="N224" s="14"/>
      <c r="O224" s="13"/>
      <c r="P224" s="12"/>
      <c r="Q224" t="s">
        <v>48</v>
      </c>
      <c r="R224">
        <f t="shared" si="211"/>
        <v>0.0075843</v>
      </c>
      <c r="S224">
        <f t="shared" si="212"/>
        <v>0.0124173</v>
      </c>
      <c r="U224">
        <f t="shared" si="213"/>
        <v>0.0079101</v>
      </c>
      <c r="V224">
        <f t="shared" si="214"/>
        <v>0.0123516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0.017565</v>
      </c>
      <c r="H229">
        <f t="shared" ref="H229:H231" si="217">I52+E52</f>
        <v>1.716355</v>
      </c>
      <c r="I229">
        <f t="shared" ref="I229:I231" si="218">0.05*G59+(1-0.05)*C59</f>
        <v>0.001365</v>
      </c>
      <c r="J229">
        <f t="shared" ref="J229:J231" si="219">0.05*H59+(1-0.05)*D59</f>
        <v>0.017565</v>
      </c>
      <c r="K229">
        <f t="shared" ref="K229:K231" si="220">I59+E59</f>
        <v>5.554763</v>
      </c>
      <c r="L229">
        <f>0.05*G66+(1-0.05)*B66</f>
        <v>0.00532</v>
      </c>
      <c r="M229">
        <f>I66+E66</f>
        <v>5.815485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0.01763</v>
      </c>
      <c r="U229">
        <f t="shared" ref="U229:U231" si="223">0.1*G59+(1-0.1)*C59</f>
        <v>0.00143</v>
      </c>
      <c r="V229">
        <f t="shared" ref="V229:V231" si="224">0.1*H59+(1-0.1)*D59</f>
        <v>0.01763</v>
      </c>
      <c r="X229">
        <f>0.1*G66+(1-0.1)*B66</f>
        <v>0.00534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0.01003</v>
      </c>
      <c r="H230">
        <f t="shared" si="217"/>
        <v>1.780187</v>
      </c>
      <c r="I230">
        <f t="shared" si="218"/>
        <v>0.002725</v>
      </c>
      <c r="J230">
        <f t="shared" si="219"/>
        <v>0.00992</v>
      </c>
      <c r="K230">
        <f t="shared" si="220"/>
        <v>9.090275</v>
      </c>
      <c r="P230" s="12"/>
      <c r="Q230" t="s">
        <v>47</v>
      </c>
      <c r="R230">
        <f t="shared" si="221"/>
        <v>0.00272</v>
      </c>
      <c r="S230">
        <f t="shared" si="222"/>
        <v>0.01006</v>
      </c>
      <c r="U230">
        <f t="shared" si="223"/>
        <v>0.00275</v>
      </c>
      <c r="V230">
        <f t="shared" si="224"/>
        <v>0.00984</v>
      </c>
    </row>
    <row r="231" spans="1:25">
      <c r="C231" s="4"/>
      <c r="D231" s="12"/>
      <c r="E231" t="s">
        <v>48</v>
      </c>
      <c r="F231">
        <f t="shared" si="215"/>
        <v>0.003515</v>
      </c>
      <c r="G231">
        <f t="shared" si="216"/>
        <v>0.007325</v>
      </c>
      <c r="H231">
        <f t="shared" si="217"/>
        <v>1.916835</v>
      </c>
      <c r="I231">
        <f t="shared" si="218"/>
        <v>0.003545</v>
      </c>
      <c r="J231">
        <f t="shared" si="219"/>
        <v>0.0073</v>
      </c>
      <c r="K231">
        <f t="shared" si="220"/>
        <v>50.599147</v>
      </c>
      <c r="P231" s="12"/>
      <c r="Q231" t="s">
        <v>48</v>
      </c>
      <c r="R231">
        <f t="shared" si="221"/>
        <v>0.00353</v>
      </c>
      <c r="S231">
        <f t="shared" si="222"/>
        <v>0.00735</v>
      </c>
      <c r="U231">
        <f t="shared" si="223"/>
        <v>0.00359</v>
      </c>
      <c r="V231">
        <f t="shared" si="224"/>
        <v>0.0073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0.01776</v>
      </c>
      <c r="I235">
        <f t="shared" ref="I235:I237" si="227">0.2*G59+(1-0.2)*C59</f>
        <v>0.00156</v>
      </c>
      <c r="J235">
        <f t="shared" ref="J235:J237" si="228">0.2*H59+(1-0.2)*D59</f>
        <v>0.01776</v>
      </c>
      <c r="L235">
        <f>0.2*G66+(1-0.2)*B66</f>
        <v>0.00538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0.01789</v>
      </c>
      <c r="U235">
        <f t="shared" ref="U235:U237" si="231">0.3*G59+(1-0.3)*C59</f>
        <v>0.00169</v>
      </c>
      <c r="V235">
        <f t="shared" ref="V235:V237" si="232">0.3*H59+(1-0.3)*D59</f>
        <v>0.01789</v>
      </c>
      <c r="X235">
        <f>0.3*G66+(1-0.3)*B66</f>
        <v>0.00542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0.01012</v>
      </c>
      <c r="I236">
        <f t="shared" si="227"/>
        <v>0.0028</v>
      </c>
      <c r="J236">
        <f t="shared" si="228"/>
        <v>0.00968</v>
      </c>
      <c r="P236" s="12"/>
      <c r="Q236" t="s">
        <v>47</v>
      </c>
      <c r="R236">
        <f t="shared" si="229"/>
        <v>0.00276</v>
      </c>
      <c r="S236">
        <f t="shared" si="230"/>
        <v>0.01018</v>
      </c>
      <c r="U236">
        <f t="shared" si="231"/>
        <v>0.00285</v>
      </c>
      <c r="V236">
        <f t="shared" si="232"/>
        <v>0.00952</v>
      </c>
    </row>
    <row r="237" spans="1:25">
      <c r="C237" s="4"/>
      <c r="D237" s="12"/>
      <c r="E237" t="s">
        <v>48</v>
      </c>
      <c r="F237">
        <f t="shared" si="225"/>
        <v>0.00356</v>
      </c>
      <c r="G237">
        <f t="shared" si="226"/>
        <v>0.0074</v>
      </c>
      <c r="I237">
        <f t="shared" si="227"/>
        <v>0.00368</v>
      </c>
      <c r="J237">
        <f t="shared" si="228"/>
        <v>0.0073</v>
      </c>
      <c r="P237" s="12"/>
      <c r="Q237" t="s">
        <v>48</v>
      </c>
      <c r="R237">
        <f t="shared" si="229"/>
        <v>0.00359</v>
      </c>
      <c r="S237">
        <f t="shared" si="230"/>
        <v>0.00745</v>
      </c>
      <c r="U237">
        <f t="shared" si="231"/>
        <v>0.00377</v>
      </c>
      <c r="V237">
        <f t="shared" si="232"/>
        <v>0.0073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0.01762975</v>
      </c>
      <c r="H242">
        <f t="shared" ref="H242:H244" si="235">M52+I52+E52</f>
        <v>2.580377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0.01762975</v>
      </c>
      <c r="K242">
        <f t="shared" ref="K242:K244" si="238">M59+I59+E59</f>
        <v>8.652596</v>
      </c>
      <c r="L242">
        <f>(0.05*(1-0.05)+0.05*(1-0.05))*G66+0.05*0.05*J66+(1-0.05*(1-0.05)-0.05*(1-0.05)-0.05*0.05)*B66</f>
        <v>0.00534</v>
      </c>
      <c r="M242">
        <f>M66+I66+E66</f>
        <v>8.718315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0.017759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0.017759</v>
      </c>
      <c r="X242">
        <f>(0.1*0.9+0.1*0.9)*G66+0.1*0.1*J66+(1-0.1*0.9-0.1*0.9-0.1*0.1)*B66</f>
        <v>0.00538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0.0100595</v>
      </c>
      <c r="H243">
        <f t="shared" si="235"/>
        <v>2.674206</v>
      </c>
      <c r="I243">
        <f t="shared" si="236"/>
        <v>0.0027505</v>
      </c>
      <c r="J243">
        <f t="shared" si="237"/>
        <v>0.009846</v>
      </c>
      <c r="K243">
        <f t="shared" si="238"/>
        <v>13.421131</v>
      </c>
      <c r="O243" s="13"/>
      <c r="P243" s="12"/>
      <c r="Q243" t="s">
        <v>47</v>
      </c>
      <c r="R243">
        <f t="shared" si="239"/>
        <v>0.00274</v>
      </c>
      <c r="S243">
        <f t="shared" si="240"/>
        <v>0.010118</v>
      </c>
      <c r="U243">
        <f t="shared" si="241"/>
        <v>0.002802</v>
      </c>
      <c r="V243">
        <f t="shared" si="242"/>
        <v>0.009704</v>
      </c>
    </row>
    <row r="244" spans="1:25">
      <c r="B244" s="4"/>
      <c r="C244" s="13"/>
      <c r="D244" s="12"/>
      <c r="E244" t="s">
        <v>48</v>
      </c>
      <c r="F244">
        <f t="shared" si="233"/>
        <v>0.00353</v>
      </c>
      <c r="G244">
        <f t="shared" si="234"/>
        <v>0.00735025</v>
      </c>
      <c r="H244">
        <f t="shared" si="235"/>
        <v>2.877965</v>
      </c>
      <c r="I244">
        <f t="shared" si="236"/>
        <v>0.0035885</v>
      </c>
      <c r="J244">
        <f t="shared" si="237"/>
        <v>0.0072995</v>
      </c>
      <c r="K244">
        <f t="shared" si="238"/>
        <v>78.376053</v>
      </c>
      <c r="O244" s="13"/>
      <c r="P244" s="12"/>
      <c r="Q244" t="s">
        <v>48</v>
      </c>
      <c r="R244">
        <f t="shared" si="239"/>
        <v>0.00356</v>
      </c>
      <c r="S244">
        <f t="shared" si="240"/>
        <v>0.007401</v>
      </c>
      <c r="U244">
        <f t="shared" si="241"/>
        <v>0.003674</v>
      </c>
      <c r="V244">
        <f t="shared" si="242"/>
        <v>0.007298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0.018016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0.018016</v>
      </c>
      <c r="L248">
        <f>(0.2*0.8+0.2*0.8)*G66+0.2*0.2*J66+(1-0.2*0.8-0.2*0.8-0.2*0.2)*B66</f>
        <v>0.00546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0.018271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0.018271</v>
      </c>
      <c r="X248">
        <f>(0.3*0.7+0.3*0.7)*G66+0.3*0.3*J66+(1-0.3*0.7-0.3*0.7-0.3*0.3)*B66</f>
        <v>0.00554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0.010232</v>
      </c>
      <c r="I249">
        <f t="shared" si="245"/>
        <v>0.002908</v>
      </c>
      <c r="J249">
        <f t="shared" si="246"/>
        <v>0.009456</v>
      </c>
      <c r="O249" s="13"/>
      <c r="P249" s="12"/>
      <c r="Q249" t="s">
        <v>47</v>
      </c>
      <c r="R249">
        <f t="shared" si="247"/>
        <v>0.00282</v>
      </c>
      <c r="S249">
        <f t="shared" si="248"/>
        <v>0.010342</v>
      </c>
      <c r="U249">
        <f t="shared" si="249"/>
        <v>0.003018</v>
      </c>
      <c r="V249">
        <f t="shared" si="250"/>
        <v>0.009256</v>
      </c>
    </row>
    <row r="250" spans="1:25">
      <c r="B250" s="4"/>
      <c r="C250" s="13"/>
      <c r="D250" s="12"/>
      <c r="E250" t="s">
        <v>48</v>
      </c>
      <c r="F250">
        <f t="shared" si="243"/>
        <v>0.00362</v>
      </c>
      <c r="G250">
        <f t="shared" si="244"/>
        <v>0.007504</v>
      </c>
      <c r="I250">
        <f t="shared" si="245"/>
        <v>0.003836</v>
      </c>
      <c r="J250">
        <f t="shared" si="246"/>
        <v>0.007292</v>
      </c>
      <c r="O250" s="13"/>
      <c r="P250" s="12"/>
      <c r="Q250" t="s">
        <v>48</v>
      </c>
      <c r="R250">
        <f t="shared" si="247"/>
        <v>0.00368</v>
      </c>
      <c r="S250">
        <f t="shared" si="248"/>
        <v>0.007609</v>
      </c>
      <c r="U250">
        <f t="shared" si="249"/>
        <v>0.003986</v>
      </c>
      <c r="V250">
        <f t="shared" si="250"/>
        <v>0.007282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0.0176942625</v>
      </c>
      <c r="H255">
        <f t="shared" ref="H255:H257" si="253">Q52+M52+I52+E52</f>
        <v>3.461173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0.0176942625</v>
      </c>
      <c r="K255">
        <f t="shared" ref="K255:K257" si="256">Q59+M59+I59+E59</f>
        <v>11.028282</v>
      </c>
      <c r="L255">
        <f>3*0.05*(1-0.05)*(1-0.05)*G66+3*0.05*0.05*(1-0.05)*J66+0.05*0.05*0.05*N66+(1-3*0.05*(1-0.05)*(1-0.05)-3*0.05*0.05*(1-0.05)-0.05*0.05*0.05)*B66</f>
        <v>0.00536</v>
      </c>
      <c r="M255">
        <f>Q66+M66+I66+E66</f>
        <v>11.675152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0.0178871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0.0178871</v>
      </c>
      <c r="X255">
        <f>3*0.1*(1-0.1)*(1-0.1)*G66+3*0.1*0.1*(1-0.1)*J66+0.1*0.1*0.1*N66+(1-3*0.1*(1-0.1)*(1-0.1)-3*0.1*0.1*(1-0.1)-0.1*0.1*0.1)*B66</f>
        <v>0.00542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</v>
      </c>
      <c r="G256">
        <f t="shared" si="252"/>
        <v>0.01008855</v>
      </c>
      <c r="H256">
        <f t="shared" si="253"/>
        <v>3.5635</v>
      </c>
      <c r="I256">
        <f t="shared" si="254"/>
        <v>0.0027763875</v>
      </c>
      <c r="J256">
        <f t="shared" si="255"/>
        <v>0.0097777125</v>
      </c>
      <c r="K256">
        <f t="shared" si="256"/>
        <v>17.852533</v>
      </c>
      <c r="N256" s="14"/>
      <c r="O256" s="13"/>
      <c r="P256" s="12"/>
      <c r="Q256" t="s">
        <v>47</v>
      </c>
      <c r="R256">
        <f t="shared" si="257"/>
        <v>0.00276</v>
      </c>
      <c r="S256">
        <f t="shared" si="258"/>
        <v>0.0101744</v>
      </c>
      <c r="U256">
        <f t="shared" si="259"/>
        <v>0.0028551</v>
      </c>
      <c r="V256">
        <f t="shared" si="260"/>
        <v>0.0095897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0.0035449875</v>
      </c>
      <c r="G257">
        <f t="shared" si="252"/>
        <v>0.007375725</v>
      </c>
      <c r="H257">
        <f t="shared" si="253"/>
        <v>3.84279</v>
      </c>
      <c r="I257">
        <f t="shared" si="254"/>
        <v>0.003630575</v>
      </c>
      <c r="J257">
        <f t="shared" si="255"/>
        <v>0.007298625</v>
      </c>
      <c r="K257">
        <f t="shared" si="256"/>
        <v>104.41704</v>
      </c>
      <c r="N257" s="14"/>
      <c r="O257" s="13"/>
      <c r="P257" s="12"/>
      <c r="Q257" t="s">
        <v>48</v>
      </c>
      <c r="R257">
        <f t="shared" si="257"/>
        <v>0.0035899</v>
      </c>
      <c r="S257">
        <f t="shared" si="258"/>
        <v>0.0074528</v>
      </c>
      <c r="U257">
        <f t="shared" si="259"/>
        <v>0.0037526</v>
      </c>
      <c r="V257">
        <f t="shared" si="260"/>
        <v>0.007295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0.0182688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0.0182688</v>
      </c>
      <c r="L261">
        <f>3*0.2*(1-0.2)*(1-0.2)*G66+3*0.2*0.2*(1-0.2)*J66+0.2*0.2*0.2*N66+(1-3*0.2*(1-0.2)*(1-0.2)-3*0.2*0.2*(1-0.2)-0.2*0.2*0.2)*B66</f>
        <v>0.00554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0.0186457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0.0186457</v>
      </c>
      <c r="X261">
        <f>3*0.3*(1-0.3)*(1-0.3)*G66+3*0.3*0.3*(1-0.3)*J66+0.3*0.3*0.3*N66+(1-3*0.3*(1-0.3)*(1-0.3)-3*0.3*0.3*(1-0.3)-0.3*0.3*0.3)*B66</f>
        <v>0.00566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</v>
      </c>
      <c r="G262">
        <f t="shared" si="262"/>
        <v>0.0103392</v>
      </c>
      <c r="I262">
        <f t="shared" si="263"/>
        <v>0.0030168</v>
      </c>
      <c r="J262">
        <f t="shared" si="264"/>
        <v>0.0093096</v>
      </c>
      <c r="N262" s="14"/>
      <c r="O262" s="13"/>
      <c r="P262" s="12"/>
      <c r="Q262" t="s">
        <v>47</v>
      </c>
      <c r="R262">
        <f t="shared" si="265"/>
        <v>0.00288</v>
      </c>
      <c r="S262">
        <f t="shared" si="266"/>
        <v>0.0104968</v>
      </c>
      <c r="U262">
        <f t="shared" si="267"/>
        <v>0.0031797</v>
      </c>
      <c r="V262">
        <f t="shared" si="268"/>
        <v>0.0091459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0.0036792</v>
      </c>
      <c r="G263">
        <f t="shared" si="262"/>
        <v>0.0076104</v>
      </c>
      <c r="I263">
        <f t="shared" si="263"/>
        <v>0.0039728</v>
      </c>
      <c r="J263">
        <f t="shared" si="264"/>
        <v>0.007284</v>
      </c>
      <c r="N263" s="14"/>
      <c r="O263" s="13"/>
      <c r="P263" s="12"/>
      <c r="Q263" t="s">
        <v>48</v>
      </c>
      <c r="R263">
        <f t="shared" si="265"/>
        <v>0.0037673</v>
      </c>
      <c r="S263">
        <f t="shared" si="266"/>
        <v>0.0077716</v>
      </c>
      <c r="U263">
        <f t="shared" si="267"/>
        <v>0.0041642</v>
      </c>
      <c r="V263">
        <f t="shared" si="268"/>
        <v>0.007273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12.3333333333333" customWidth="1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119</v>
      </c>
      <c r="C9" s="3"/>
      <c r="D9" s="3"/>
      <c r="E9" s="3"/>
      <c r="F9" s="3" t="s">
        <v>120</v>
      </c>
      <c r="G9" s="3"/>
      <c r="H9" s="3"/>
      <c r="I9" s="3"/>
      <c r="J9" s="3" t="s">
        <v>121</v>
      </c>
      <c r="K9" s="3"/>
      <c r="L9" s="3"/>
      <c r="M9" s="3"/>
      <c r="N9" s="3" t="s">
        <v>122</v>
      </c>
      <c r="O9" s="3"/>
      <c r="P9" s="3"/>
      <c r="Q9" s="3"/>
      <c r="S9" s="4" t="s">
        <v>23</v>
      </c>
      <c r="T9" s="3" t="s">
        <v>119</v>
      </c>
      <c r="U9" s="3"/>
      <c r="V9" s="3"/>
      <c r="W9" s="3"/>
      <c r="X9" s="3" t="s">
        <v>120</v>
      </c>
      <c r="Y9" s="3"/>
      <c r="Z9" s="3"/>
      <c r="AA9" s="3"/>
      <c r="AB9" s="3" t="s">
        <v>121</v>
      </c>
      <c r="AC9" s="3"/>
      <c r="AD9" s="3"/>
      <c r="AE9" s="3"/>
      <c r="AF9" s="3" t="s">
        <v>122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0.0162</v>
      </c>
      <c r="E11">
        <v>0.917816</v>
      </c>
      <c r="F11" t="s">
        <v>31</v>
      </c>
      <c r="G11">
        <v>0.0026</v>
      </c>
      <c r="H11">
        <v>0.0174</v>
      </c>
      <c r="I11">
        <v>0.87169</v>
      </c>
      <c r="J11" t="s">
        <v>31</v>
      </c>
      <c r="K11">
        <v>0.0026</v>
      </c>
      <c r="L11">
        <v>0.0186</v>
      </c>
      <c r="M11">
        <v>0.863588</v>
      </c>
      <c r="N11" t="s">
        <v>31</v>
      </c>
      <c r="O11">
        <v>0.0026</v>
      </c>
      <c r="P11">
        <v>0.0198</v>
      </c>
      <c r="Q11">
        <v>0.867598</v>
      </c>
      <c r="S11" s="4"/>
      <c r="T11" t="s">
        <v>31</v>
      </c>
      <c r="U11">
        <v>0.0013</v>
      </c>
      <c r="V11">
        <v>0.0162</v>
      </c>
      <c r="W11">
        <v>0.860297</v>
      </c>
      <c r="X11" t="s">
        <v>31</v>
      </c>
      <c r="Y11">
        <v>0.0026</v>
      </c>
      <c r="Z11">
        <v>0.0174</v>
      </c>
      <c r="AA11">
        <v>0.860746</v>
      </c>
      <c r="AB11" t="s">
        <v>31</v>
      </c>
      <c r="AC11">
        <v>0.0026</v>
      </c>
      <c r="AD11">
        <v>0.0186</v>
      </c>
      <c r="AE11">
        <v>0.859474</v>
      </c>
      <c r="AF11" t="s">
        <v>31</v>
      </c>
      <c r="AG11">
        <v>0.0026</v>
      </c>
      <c r="AH11">
        <v>0.0198</v>
      </c>
      <c r="AI11">
        <v>0.863189</v>
      </c>
    </row>
    <row r="12" spans="1:35">
      <c r="A12" s="4"/>
      <c r="B12" t="s">
        <v>32</v>
      </c>
      <c r="C12">
        <v>0.0159</v>
      </c>
      <c r="D12">
        <v>0.0161</v>
      </c>
      <c r="E12">
        <v>0.907373</v>
      </c>
      <c r="F12" t="s">
        <v>32</v>
      </c>
      <c r="G12">
        <v>0.017</v>
      </c>
      <c r="H12">
        <v>0.0173</v>
      </c>
      <c r="I12">
        <v>0.897164</v>
      </c>
      <c r="J12" t="s">
        <v>32</v>
      </c>
      <c r="K12">
        <v>0.0182</v>
      </c>
      <c r="L12">
        <v>0.0185</v>
      </c>
      <c r="M12">
        <v>0.888644</v>
      </c>
      <c r="N12" t="s">
        <v>32</v>
      </c>
      <c r="O12">
        <v>0.0194</v>
      </c>
      <c r="P12">
        <v>0.0197</v>
      </c>
      <c r="Q12">
        <v>0.89709</v>
      </c>
      <c r="S12" s="4"/>
      <c r="T12" t="s">
        <v>32</v>
      </c>
      <c r="U12">
        <v>0.0146</v>
      </c>
      <c r="V12">
        <v>0.0159</v>
      </c>
      <c r="W12">
        <v>0.891946</v>
      </c>
      <c r="X12" t="s">
        <v>32</v>
      </c>
      <c r="Y12">
        <v>0.0157</v>
      </c>
      <c r="Z12">
        <v>0.0171</v>
      </c>
      <c r="AA12">
        <v>0.890179</v>
      </c>
      <c r="AB12" t="s">
        <v>32</v>
      </c>
      <c r="AC12">
        <v>0.0167</v>
      </c>
      <c r="AD12">
        <v>0.0183</v>
      </c>
      <c r="AE12">
        <v>0.888531</v>
      </c>
      <c r="AF12" t="s">
        <v>32</v>
      </c>
      <c r="AG12">
        <v>0.0177</v>
      </c>
      <c r="AH12">
        <v>0.0194</v>
      </c>
      <c r="AI12">
        <v>0.898231</v>
      </c>
    </row>
    <row r="13" spans="1:35">
      <c r="A13" s="4"/>
      <c r="B13" t="s">
        <v>33</v>
      </c>
      <c r="C13">
        <v>0.0159</v>
      </c>
      <c r="D13">
        <v>0.0159</v>
      </c>
      <c r="E13">
        <v>0.963586</v>
      </c>
      <c r="F13" t="s">
        <v>33</v>
      </c>
      <c r="G13">
        <v>0.017</v>
      </c>
      <c r="H13">
        <v>0.017</v>
      </c>
      <c r="I13">
        <v>0.958505</v>
      </c>
      <c r="J13" t="s">
        <v>33</v>
      </c>
      <c r="K13">
        <v>0.0182</v>
      </c>
      <c r="L13">
        <v>0.0182</v>
      </c>
      <c r="M13">
        <v>0.946763</v>
      </c>
      <c r="N13" t="s">
        <v>33</v>
      </c>
      <c r="O13">
        <v>0.0194</v>
      </c>
      <c r="P13">
        <v>0.0194</v>
      </c>
      <c r="Q13">
        <v>0.947298</v>
      </c>
      <c r="S13" s="4"/>
      <c r="T13" t="s">
        <v>33</v>
      </c>
      <c r="U13">
        <v>0.0147</v>
      </c>
      <c r="V13">
        <v>0.0149</v>
      </c>
      <c r="W13">
        <v>0.942672</v>
      </c>
      <c r="X13" t="s">
        <v>33</v>
      </c>
      <c r="Y13">
        <v>0.0158</v>
      </c>
      <c r="Z13">
        <v>0.016</v>
      </c>
      <c r="AA13">
        <v>0.944676</v>
      </c>
      <c r="AB13" t="s">
        <v>33</v>
      </c>
      <c r="AC13">
        <v>0.0168</v>
      </c>
      <c r="AD13">
        <v>0.0171</v>
      </c>
      <c r="AE13">
        <v>0.957173</v>
      </c>
      <c r="AF13" t="s">
        <v>33</v>
      </c>
      <c r="AG13">
        <v>0.0178</v>
      </c>
      <c r="AH13">
        <v>0.0181</v>
      </c>
      <c r="AI13">
        <v>0.942733</v>
      </c>
    </row>
    <row r="16" spans="1:35">
      <c r="A16" s="5" t="s">
        <v>35</v>
      </c>
      <c r="B16" s="3" t="s">
        <v>119</v>
      </c>
      <c r="C16" s="3"/>
      <c r="D16" s="3"/>
      <c r="E16" s="3"/>
      <c r="F16" s="3" t="s">
        <v>120</v>
      </c>
      <c r="G16" s="3"/>
      <c r="H16" s="3"/>
      <c r="I16" s="3"/>
      <c r="J16" s="3" t="s">
        <v>121</v>
      </c>
      <c r="K16" s="3"/>
      <c r="L16" s="3"/>
      <c r="M16" s="3"/>
      <c r="N16" s="3" t="s">
        <v>122</v>
      </c>
      <c r="O16" s="3"/>
      <c r="P16" s="3"/>
      <c r="Q16" s="3"/>
      <c r="S16" s="5" t="s">
        <v>35</v>
      </c>
      <c r="T16" s="3" t="s">
        <v>119</v>
      </c>
      <c r="U16" s="3"/>
      <c r="V16" s="3"/>
      <c r="W16" s="3"/>
      <c r="X16" s="3" t="s">
        <v>120</v>
      </c>
      <c r="Y16" s="3"/>
      <c r="Z16" s="3"/>
      <c r="AA16" s="3"/>
      <c r="AB16" s="3" t="s">
        <v>121</v>
      </c>
      <c r="AC16" s="3"/>
      <c r="AD16" s="3"/>
      <c r="AE16" s="3"/>
      <c r="AF16" s="3" t="s">
        <v>122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0.0162</v>
      </c>
      <c r="E18">
        <v>1.208797</v>
      </c>
      <c r="F18" t="s">
        <v>31</v>
      </c>
      <c r="G18">
        <v>0.0026</v>
      </c>
      <c r="H18">
        <v>0.0174</v>
      </c>
      <c r="I18">
        <v>1.202591</v>
      </c>
      <c r="J18" t="s">
        <v>31</v>
      </c>
      <c r="K18">
        <v>0.0026</v>
      </c>
      <c r="L18">
        <v>0.0186</v>
      </c>
      <c r="M18">
        <v>1.202254</v>
      </c>
      <c r="N18" t="s">
        <v>31</v>
      </c>
      <c r="O18">
        <v>0.0026</v>
      </c>
      <c r="P18">
        <v>0.0198</v>
      </c>
      <c r="Q18">
        <v>1.199797</v>
      </c>
      <c r="S18" s="5"/>
      <c r="T18" t="s">
        <v>31</v>
      </c>
      <c r="U18">
        <v>0.0013</v>
      </c>
      <c r="V18">
        <v>0.0162</v>
      </c>
      <c r="W18">
        <v>1.206916</v>
      </c>
      <c r="X18" t="s">
        <v>31</v>
      </c>
      <c r="Y18">
        <v>0.0026</v>
      </c>
      <c r="Z18">
        <v>0.0174</v>
      </c>
      <c r="AA18">
        <v>1.203905</v>
      </c>
      <c r="AB18" t="s">
        <v>31</v>
      </c>
      <c r="AC18">
        <v>0.0026</v>
      </c>
      <c r="AD18">
        <v>0.0186</v>
      </c>
      <c r="AE18">
        <v>1.202544</v>
      </c>
      <c r="AF18" t="s">
        <v>31</v>
      </c>
      <c r="AG18">
        <v>0.0026</v>
      </c>
      <c r="AH18">
        <v>0.0198</v>
      </c>
      <c r="AI18">
        <v>1.198937</v>
      </c>
    </row>
    <row r="19" spans="1:35">
      <c r="A19" s="5"/>
      <c r="B19" t="s">
        <v>32</v>
      </c>
      <c r="C19">
        <v>0.0159</v>
      </c>
      <c r="D19">
        <v>0.0161</v>
      </c>
      <c r="E19">
        <v>1.726549</v>
      </c>
      <c r="F19" t="s">
        <v>32</v>
      </c>
      <c r="G19">
        <v>0.017</v>
      </c>
      <c r="H19">
        <v>0.0173</v>
      </c>
      <c r="I19">
        <v>1.756164</v>
      </c>
      <c r="J19" t="s">
        <v>32</v>
      </c>
      <c r="K19">
        <v>0.0182</v>
      </c>
      <c r="L19">
        <v>0.0185</v>
      </c>
      <c r="M19">
        <v>1.750326</v>
      </c>
      <c r="N19" t="s">
        <v>32</v>
      </c>
      <c r="O19">
        <v>0.0194</v>
      </c>
      <c r="P19">
        <v>0.0197</v>
      </c>
      <c r="Q19">
        <v>1.709674</v>
      </c>
      <c r="S19" s="5"/>
      <c r="T19" t="s">
        <v>32</v>
      </c>
      <c r="U19">
        <v>0.0146</v>
      </c>
      <c r="V19">
        <v>0.0159</v>
      </c>
      <c r="W19">
        <v>1.734029</v>
      </c>
      <c r="X19" t="s">
        <v>32</v>
      </c>
      <c r="Y19">
        <v>0.0157</v>
      </c>
      <c r="Z19">
        <v>0.017</v>
      </c>
      <c r="AA19">
        <v>1.781427</v>
      </c>
      <c r="AB19" t="s">
        <v>32</v>
      </c>
      <c r="AC19">
        <v>0.0167</v>
      </c>
      <c r="AD19">
        <v>0.0182</v>
      </c>
      <c r="AE19">
        <v>1.733912</v>
      </c>
      <c r="AF19" t="s">
        <v>32</v>
      </c>
      <c r="AG19">
        <v>0.0177</v>
      </c>
      <c r="AH19">
        <v>0.0193</v>
      </c>
      <c r="AI19">
        <v>1.70884</v>
      </c>
    </row>
    <row r="20" spans="1:35">
      <c r="A20" s="5"/>
      <c r="B20" t="s">
        <v>33</v>
      </c>
      <c r="C20">
        <v>0.0159</v>
      </c>
      <c r="D20">
        <v>0.0159</v>
      </c>
      <c r="E20">
        <v>6.876632</v>
      </c>
      <c r="F20" t="s">
        <v>33</v>
      </c>
      <c r="G20">
        <v>0.017</v>
      </c>
      <c r="H20">
        <v>0.017</v>
      </c>
      <c r="I20">
        <v>4.868801</v>
      </c>
      <c r="J20" t="s">
        <v>33</v>
      </c>
      <c r="K20">
        <v>0.0182</v>
      </c>
      <c r="L20">
        <v>0.0182</v>
      </c>
      <c r="M20">
        <v>5.48119</v>
      </c>
      <c r="N20" t="s">
        <v>33</v>
      </c>
      <c r="O20">
        <v>0.0194</v>
      </c>
      <c r="P20">
        <v>0.0194</v>
      </c>
      <c r="Q20">
        <v>5.393089</v>
      </c>
      <c r="S20" s="5"/>
      <c r="T20" t="s">
        <v>33</v>
      </c>
      <c r="U20">
        <v>0.0147</v>
      </c>
      <c r="V20">
        <v>0.0149</v>
      </c>
      <c r="W20">
        <v>6.257429</v>
      </c>
      <c r="X20" t="s">
        <v>33</v>
      </c>
      <c r="Y20" s="1">
        <v>0.0157</v>
      </c>
      <c r="Z20">
        <v>0.016</v>
      </c>
      <c r="AA20">
        <v>4.937717</v>
      </c>
      <c r="AB20" t="s">
        <v>33</v>
      </c>
      <c r="AC20">
        <v>0.0168</v>
      </c>
      <c r="AD20">
        <v>0.0171</v>
      </c>
      <c r="AE20">
        <v>6.15136</v>
      </c>
      <c r="AF20" t="s">
        <v>33</v>
      </c>
      <c r="AG20">
        <v>0.0178</v>
      </c>
      <c r="AH20">
        <v>0.0181</v>
      </c>
      <c r="AI20">
        <v>6.249039</v>
      </c>
    </row>
    <row r="23" spans="1:35">
      <c r="A23" s="6" t="s">
        <v>36</v>
      </c>
      <c r="B23" s="3" t="s">
        <v>119</v>
      </c>
      <c r="C23" s="3"/>
      <c r="D23" s="3"/>
      <c r="E23" s="3"/>
      <c r="F23" s="3" t="s">
        <v>120</v>
      </c>
      <c r="G23" s="3"/>
      <c r="H23" s="3"/>
      <c r="I23" s="3"/>
      <c r="J23" s="3" t="s">
        <v>121</v>
      </c>
      <c r="K23" s="3"/>
      <c r="L23" s="3"/>
      <c r="M23" s="3"/>
      <c r="N23" s="3" t="s">
        <v>122</v>
      </c>
      <c r="O23" s="3"/>
      <c r="P23" s="3"/>
      <c r="Q23" s="3"/>
      <c r="S23" s="6" t="s">
        <v>36</v>
      </c>
      <c r="T23" s="3" t="s">
        <v>119</v>
      </c>
      <c r="U23" s="3"/>
      <c r="V23" s="3"/>
      <c r="W23" s="3"/>
      <c r="X23" s="3" t="s">
        <v>120</v>
      </c>
      <c r="Y23" s="3"/>
      <c r="Z23" s="3"/>
      <c r="AA23" s="3"/>
      <c r="AB23" s="3" t="s">
        <v>121</v>
      </c>
      <c r="AC23" s="3"/>
      <c r="AD23" s="3"/>
      <c r="AE23" s="3"/>
      <c r="AF23" s="3" t="s">
        <v>122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ht="21" customHeight="1" spans="1:35">
      <c r="A25" s="6"/>
      <c r="B25" s="7">
        <v>0.0159</v>
      </c>
      <c r="C25" s="7"/>
      <c r="D25" s="7"/>
      <c r="E25">
        <v>2.466107</v>
      </c>
      <c r="F25" s="7">
        <v>0.017</v>
      </c>
      <c r="G25" s="7"/>
      <c r="H25" s="7"/>
      <c r="I25">
        <v>2.495881</v>
      </c>
      <c r="J25" s="15">
        <v>0.0182</v>
      </c>
      <c r="K25" s="15"/>
      <c r="L25" s="15"/>
      <c r="M25">
        <v>2.454571</v>
      </c>
      <c r="N25" s="7">
        <v>0.0194</v>
      </c>
      <c r="O25" s="7"/>
      <c r="P25" s="7"/>
      <c r="Q25">
        <v>2.455242</v>
      </c>
      <c r="S25" s="6"/>
      <c r="T25" s="7">
        <v>0.0149</v>
      </c>
      <c r="U25" s="7"/>
      <c r="V25" s="7"/>
      <c r="W25">
        <v>2.473992</v>
      </c>
      <c r="X25" s="7">
        <v>0.0159</v>
      </c>
      <c r="Y25" s="7"/>
      <c r="Z25" s="7"/>
      <c r="AA25">
        <v>2.421248</v>
      </c>
      <c r="AB25" s="7">
        <v>0.017</v>
      </c>
      <c r="AC25" s="7"/>
      <c r="AD25" s="7"/>
      <c r="AE25">
        <v>2.408576</v>
      </c>
      <c r="AF25" s="7">
        <v>0.0181</v>
      </c>
      <c r="AG25" s="7"/>
      <c r="AH25" s="7"/>
      <c r="AI25">
        <v>2.416634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119</v>
      </c>
      <c r="C30" s="3"/>
      <c r="D30" s="3"/>
      <c r="E30" s="3"/>
      <c r="F30" s="3" t="s">
        <v>120</v>
      </c>
      <c r="G30" s="3"/>
      <c r="H30" s="3"/>
      <c r="I30" s="3"/>
      <c r="J30" s="3" t="s">
        <v>121</v>
      </c>
      <c r="K30" s="3"/>
      <c r="L30" s="3"/>
      <c r="M30" s="3"/>
      <c r="N30" s="3" t="s">
        <v>122</v>
      </c>
      <c r="O30" s="3"/>
      <c r="P30" s="3"/>
      <c r="Q30" s="3"/>
      <c r="S30" s="4" t="s">
        <v>23</v>
      </c>
      <c r="T30" s="3" t="s">
        <v>119</v>
      </c>
      <c r="U30" s="3"/>
      <c r="V30" s="3"/>
      <c r="W30" s="3"/>
      <c r="X30" s="3" t="s">
        <v>120</v>
      </c>
      <c r="Y30" s="3"/>
      <c r="Z30" s="3"/>
      <c r="AA30" s="3"/>
      <c r="AB30" s="3" t="s">
        <v>121</v>
      </c>
      <c r="AC30" s="3"/>
      <c r="AD30" s="3"/>
      <c r="AE30" s="3"/>
      <c r="AF30" s="3" t="s">
        <v>122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0.0162</v>
      </c>
      <c r="E32">
        <v>0.855827</v>
      </c>
      <c r="F32" t="s">
        <v>31</v>
      </c>
      <c r="G32">
        <v>0.0026</v>
      </c>
      <c r="H32">
        <v>0.0174</v>
      </c>
      <c r="I32">
        <v>0.862443</v>
      </c>
      <c r="J32" t="s">
        <v>31</v>
      </c>
      <c r="K32">
        <v>0.0026</v>
      </c>
      <c r="L32">
        <v>0.0186</v>
      </c>
      <c r="M32">
        <v>0.855074</v>
      </c>
      <c r="N32" t="s">
        <v>31</v>
      </c>
      <c r="O32">
        <v>0.0026</v>
      </c>
      <c r="P32">
        <v>0.0198</v>
      </c>
      <c r="Q32">
        <v>0.860453</v>
      </c>
      <c r="S32" s="4"/>
      <c r="T32" t="s">
        <v>31</v>
      </c>
      <c r="U32">
        <v>0.0013</v>
      </c>
      <c r="V32">
        <v>0.0162</v>
      </c>
      <c r="W32">
        <v>0.886587</v>
      </c>
      <c r="X32" t="s">
        <v>31</v>
      </c>
      <c r="Y32">
        <v>0.0026</v>
      </c>
      <c r="Z32">
        <v>0.0174</v>
      </c>
      <c r="AA32">
        <v>0.871407</v>
      </c>
      <c r="AB32" t="s">
        <v>31</v>
      </c>
      <c r="AC32">
        <v>0.0026</v>
      </c>
      <c r="AD32">
        <v>0.0186</v>
      </c>
      <c r="AE32">
        <v>0.868889</v>
      </c>
      <c r="AF32" t="s">
        <v>31</v>
      </c>
      <c r="AG32">
        <v>0.0026</v>
      </c>
      <c r="AH32">
        <v>0.0198</v>
      </c>
      <c r="AI32">
        <v>0.874349</v>
      </c>
    </row>
    <row r="33" spans="1:35">
      <c r="A33" s="4"/>
      <c r="B33" t="s">
        <v>32</v>
      </c>
      <c r="C33">
        <v>0.0108</v>
      </c>
      <c r="D33">
        <v>0.0153</v>
      </c>
      <c r="E33">
        <v>0.885036</v>
      </c>
      <c r="F33" t="s">
        <v>32</v>
      </c>
      <c r="G33">
        <v>0.0115</v>
      </c>
      <c r="H33">
        <v>0.0164</v>
      </c>
      <c r="I33">
        <v>0.890067</v>
      </c>
      <c r="J33" t="s">
        <v>32</v>
      </c>
      <c r="K33">
        <v>0.0122</v>
      </c>
      <c r="L33">
        <v>0.0174</v>
      </c>
      <c r="M33">
        <v>0.885503</v>
      </c>
      <c r="N33" t="s">
        <v>32</v>
      </c>
      <c r="O33">
        <v>0.0129</v>
      </c>
      <c r="P33">
        <v>0.0185</v>
      </c>
      <c r="Q33">
        <v>0.879885</v>
      </c>
      <c r="S33" s="4"/>
      <c r="T33" t="s">
        <v>32</v>
      </c>
      <c r="U33">
        <v>0.0057</v>
      </c>
      <c r="V33">
        <v>0.0137</v>
      </c>
      <c r="W33">
        <v>0.939347</v>
      </c>
      <c r="X33" t="s">
        <v>32</v>
      </c>
      <c r="Y33">
        <v>0.0062</v>
      </c>
      <c r="Z33">
        <v>0.0146</v>
      </c>
      <c r="AA33">
        <v>0.928969</v>
      </c>
      <c r="AB33" t="s">
        <v>32</v>
      </c>
      <c r="AC33">
        <v>0.0066</v>
      </c>
      <c r="AD33">
        <v>0.0154</v>
      </c>
      <c r="AE33">
        <v>0.893396</v>
      </c>
      <c r="AF33" t="s">
        <v>32</v>
      </c>
      <c r="AG33">
        <v>0.0069</v>
      </c>
      <c r="AH33">
        <v>0.0164</v>
      </c>
      <c r="AI33">
        <v>0.882081</v>
      </c>
    </row>
    <row r="34" spans="1:35">
      <c r="A34" s="4"/>
      <c r="B34" t="s">
        <v>33</v>
      </c>
      <c r="C34">
        <v>0.0116</v>
      </c>
      <c r="D34">
        <v>0.0133</v>
      </c>
      <c r="E34">
        <v>0.948762</v>
      </c>
      <c r="F34" t="s">
        <v>33</v>
      </c>
      <c r="G34">
        <v>0.0124</v>
      </c>
      <c r="H34">
        <v>0.0143</v>
      </c>
      <c r="I34">
        <v>0.934325</v>
      </c>
      <c r="J34" t="s">
        <v>33</v>
      </c>
      <c r="K34">
        <v>0.0132</v>
      </c>
      <c r="L34">
        <v>0.0152</v>
      </c>
      <c r="M34">
        <v>0.943913</v>
      </c>
      <c r="N34" t="s">
        <v>33</v>
      </c>
      <c r="O34">
        <v>0.014</v>
      </c>
      <c r="P34">
        <v>0.0162</v>
      </c>
      <c r="Q34">
        <v>0.94222</v>
      </c>
      <c r="S34" s="4"/>
      <c r="T34" t="s">
        <v>33</v>
      </c>
      <c r="U34">
        <v>0.0069</v>
      </c>
      <c r="V34">
        <v>0.0109</v>
      </c>
      <c r="W34">
        <v>0.954394</v>
      </c>
      <c r="X34" t="s">
        <v>33</v>
      </c>
      <c r="Y34">
        <v>0.0074</v>
      </c>
      <c r="Z34">
        <v>0.0117</v>
      </c>
      <c r="AA34">
        <v>0.950592</v>
      </c>
      <c r="AB34" t="s">
        <v>33</v>
      </c>
      <c r="AC34">
        <v>0.0079</v>
      </c>
      <c r="AD34">
        <v>0.0125</v>
      </c>
      <c r="AE34">
        <v>0.943257</v>
      </c>
      <c r="AF34" t="s">
        <v>33</v>
      </c>
      <c r="AG34">
        <v>0.0084</v>
      </c>
      <c r="AH34">
        <v>0.0133</v>
      </c>
      <c r="AI34">
        <v>0.944419</v>
      </c>
    </row>
    <row r="37" spans="1:35">
      <c r="A37" s="5" t="s">
        <v>35</v>
      </c>
      <c r="B37" s="3" t="s">
        <v>119</v>
      </c>
      <c r="C37" s="3"/>
      <c r="D37" s="3"/>
      <c r="E37" s="3"/>
      <c r="F37" s="3" t="s">
        <v>120</v>
      </c>
      <c r="G37" s="3"/>
      <c r="H37" s="3"/>
      <c r="I37" s="3"/>
      <c r="J37" s="3" t="s">
        <v>121</v>
      </c>
      <c r="K37" s="3"/>
      <c r="L37" s="3"/>
      <c r="M37" s="3"/>
      <c r="N37" s="3" t="s">
        <v>122</v>
      </c>
      <c r="O37" s="3"/>
      <c r="P37" s="3"/>
      <c r="Q37" s="3"/>
      <c r="S37" s="5" t="s">
        <v>35</v>
      </c>
      <c r="T37" s="3" t="s">
        <v>119</v>
      </c>
      <c r="U37" s="3"/>
      <c r="V37" s="3"/>
      <c r="W37" s="3"/>
      <c r="X37" s="3" t="s">
        <v>120</v>
      </c>
      <c r="Y37" s="3"/>
      <c r="Z37" s="3"/>
      <c r="AA37" s="3"/>
      <c r="AB37" s="3" t="s">
        <v>121</v>
      </c>
      <c r="AC37" s="3"/>
      <c r="AD37" s="3"/>
      <c r="AE37" s="3"/>
      <c r="AF37" s="3" t="s">
        <v>122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0.0162</v>
      </c>
      <c r="E39">
        <v>1.212188</v>
      </c>
      <c r="F39" t="s">
        <v>31</v>
      </c>
      <c r="G39">
        <v>0.0026</v>
      </c>
      <c r="H39">
        <v>0.0174</v>
      </c>
      <c r="I39">
        <v>1.211528</v>
      </c>
      <c r="J39" t="s">
        <v>31</v>
      </c>
      <c r="K39">
        <v>0.0026</v>
      </c>
      <c r="L39">
        <v>0.0186</v>
      </c>
      <c r="M39">
        <v>1.201123</v>
      </c>
      <c r="N39" t="s">
        <v>31</v>
      </c>
      <c r="O39">
        <v>0.0026</v>
      </c>
      <c r="P39">
        <v>0.0198</v>
      </c>
      <c r="Q39">
        <v>1.222192</v>
      </c>
      <c r="S39" s="5"/>
      <c r="T39" t="s">
        <v>31</v>
      </c>
      <c r="U39">
        <v>0.0013</v>
      </c>
      <c r="V39">
        <v>0.0162</v>
      </c>
      <c r="W39">
        <v>1.200655</v>
      </c>
      <c r="X39" t="s">
        <v>31</v>
      </c>
      <c r="Y39">
        <v>0.0026</v>
      </c>
      <c r="Z39">
        <v>0.0174</v>
      </c>
      <c r="AA39">
        <v>1.206424</v>
      </c>
      <c r="AB39" t="s">
        <v>31</v>
      </c>
      <c r="AC39">
        <v>0.0026</v>
      </c>
      <c r="AD39">
        <v>0.0186</v>
      </c>
      <c r="AE39">
        <v>1.205982</v>
      </c>
      <c r="AF39" t="s">
        <v>31</v>
      </c>
      <c r="AG39">
        <v>0.0026</v>
      </c>
      <c r="AH39">
        <v>0.0198</v>
      </c>
      <c r="AI39">
        <v>1.210412</v>
      </c>
    </row>
    <row r="40" spans="1:35">
      <c r="A40" s="5"/>
      <c r="B40" t="s">
        <v>32</v>
      </c>
      <c r="C40">
        <v>0.0108</v>
      </c>
      <c r="D40">
        <v>0.0153</v>
      </c>
      <c r="E40">
        <v>1.730687</v>
      </c>
      <c r="F40" t="s">
        <v>32</v>
      </c>
      <c r="G40">
        <v>0.0115</v>
      </c>
      <c r="H40">
        <v>0.016</v>
      </c>
      <c r="I40">
        <v>1.777048</v>
      </c>
      <c r="J40" t="s">
        <v>32</v>
      </c>
      <c r="K40">
        <v>0.0122</v>
      </c>
      <c r="L40">
        <v>0.0172</v>
      </c>
      <c r="M40">
        <v>1.749142</v>
      </c>
      <c r="N40" t="s">
        <v>32</v>
      </c>
      <c r="O40">
        <v>0.0129</v>
      </c>
      <c r="P40">
        <v>0.0183</v>
      </c>
      <c r="Q40">
        <v>1.71914</v>
      </c>
      <c r="S40" s="5"/>
      <c r="T40" t="s">
        <v>32</v>
      </c>
      <c r="U40">
        <v>0.0057</v>
      </c>
      <c r="V40">
        <v>0.0137</v>
      </c>
      <c r="W40">
        <v>1.788358</v>
      </c>
      <c r="X40" t="s">
        <v>32</v>
      </c>
      <c r="Y40">
        <v>0.0062</v>
      </c>
      <c r="Z40">
        <v>0.0137</v>
      </c>
      <c r="AA40">
        <v>1.788872</v>
      </c>
      <c r="AB40" t="s">
        <v>32</v>
      </c>
      <c r="AC40">
        <v>0.0067</v>
      </c>
      <c r="AD40">
        <v>0.0148</v>
      </c>
      <c r="AE40">
        <v>1.753431</v>
      </c>
      <c r="AF40" t="s">
        <v>32</v>
      </c>
      <c r="AG40">
        <v>0.0071</v>
      </c>
      <c r="AH40">
        <v>0.0158</v>
      </c>
      <c r="AI40">
        <v>1.79463</v>
      </c>
    </row>
    <row r="41" spans="1:35">
      <c r="A41" s="5"/>
      <c r="B41" t="s">
        <v>33</v>
      </c>
      <c r="C41">
        <v>0.0116</v>
      </c>
      <c r="D41">
        <v>0.0133</v>
      </c>
      <c r="E41">
        <v>7.461668</v>
      </c>
      <c r="F41" t="s">
        <v>33</v>
      </c>
      <c r="G41">
        <v>0.0127</v>
      </c>
      <c r="H41">
        <v>0.0143</v>
      </c>
      <c r="I41">
        <v>7.209736</v>
      </c>
      <c r="J41" t="s">
        <v>33</v>
      </c>
      <c r="K41">
        <v>0.0134</v>
      </c>
      <c r="L41">
        <v>0.0152</v>
      </c>
      <c r="M41">
        <v>8.839476</v>
      </c>
      <c r="N41" t="s">
        <v>33</v>
      </c>
      <c r="O41">
        <v>0.0142</v>
      </c>
      <c r="P41">
        <v>0.0162</v>
      </c>
      <c r="Q41">
        <v>9.574431</v>
      </c>
      <c r="S41" s="5"/>
      <c r="T41" t="s">
        <v>33</v>
      </c>
      <c r="U41">
        <v>0.0069</v>
      </c>
      <c r="V41">
        <v>0.0109</v>
      </c>
      <c r="W41">
        <v>7.821764</v>
      </c>
      <c r="X41" t="s">
        <v>33</v>
      </c>
      <c r="Y41">
        <v>0.0078</v>
      </c>
      <c r="Z41">
        <v>0.0117</v>
      </c>
      <c r="AA41">
        <v>6.226559</v>
      </c>
      <c r="AB41" t="s">
        <v>33</v>
      </c>
      <c r="AC41">
        <v>0.0084</v>
      </c>
      <c r="AD41">
        <v>0.0124</v>
      </c>
      <c r="AE41">
        <v>7.795716</v>
      </c>
      <c r="AF41" t="s">
        <v>33</v>
      </c>
      <c r="AG41">
        <v>0.0089</v>
      </c>
      <c r="AH41">
        <v>0.0132</v>
      </c>
      <c r="AI41">
        <v>7.889227</v>
      </c>
    </row>
    <row r="44" spans="1:35">
      <c r="A44" s="6" t="s">
        <v>36</v>
      </c>
      <c r="B44" s="3" t="s">
        <v>119</v>
      </c>
      <c r="C44" s="3"/>
      <c r="D44" s="3"/>
      <c r="E44" s="3"/>
      <c r="F44" s="3" t="s">
        <v>120</v>
      </c>
      <c r="G44" s="3"/>
      <c r="H44" s="3"/>
      <c r="I44" s="3"/>
      <c r="J44" s="3" t="s">
        <v>121</v>
      </c>
      <c r="K44" s="3"/>
      <c r="L44" s="3"/>
      <c r="M44" s="3"/>
      <c r="N44" s="3" t="s">
        <v>122</v>
      </c>
      <c r="O44" s="3"/>
      <c r="P44" s="3"/>
      <c r="Q44" s="3"/>
      <c r="S44" s="6" t="s">
        <v>36</v>
      </c>
      <c r="T44" s="3" t="s">
        <v>119</v>
      </c>
      <c r="U44" s="3"/>
      <c r="V44" s="3"/>
      <c r="W44" s="3"/>
      <c r="X44" s="3" t="s">
        <v>120</v>
      </c>
      <c r="Y44" s="3"/>
      <c r="Z44" s="3"/>
      <c r="AA44" s="3"/>
      <c r="AB44" s="3" t="s">
        <v>121</v>
      </c>
      <c r="AC44" s="3"/>
      <c r="AD44" s="3"/>
      <c r="AE44" s="3"/>
      <c r="AF44" s="3" t="s">
        <v>122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0.0127</v>
      </c>
      <c r="C46" s="7"/>
      <c r="D46" s="7"/>
      <c r="E46">
        <v>2.593546</v>
      </c>
      <c r="F46" s="7">
        <v>0.0137</v>
      </c>
      <c r="G46" s="7"/>
      <c r="H46" s="7"/>
      <c r="I46">
        <v>2.431836</v>
      </c>
      <c r="J46" s="7">
        <v>0.0146</v>
      </c>
      <c r="K46" s="7"/>
      <c r="L46" s="7"/>
      <c r="M46">
        <v>2.386414</v>
      </c>
      <c r="N46" s="7">
        <v>0.0154</v>
      </c>
      <c r="O46" s="7"/>
      <c r="P46" s="7"/>
      <c r="Q46">
        <v>2.430362</v>
      </c>
      <c r="S46" s="6"/>
      <c r="T46" s="7">
        <v>0.0096</v>
      </c>
      <c r="U46" s="7"/>
      <c r="V46" s="7"/>
      <c r="W46">
        <v>2.689961</v>
      </c>
      <c r="X46" s="7">
        <v>0.0102</v>
      </c>
      <c r="Y46" s="7"/>
      <c r="Z46" s="7"/>
      <c r="AA46">
        <v>2.67054</v>
      </c>
      <c r="AB46" s="7">
        <v>0.0109</v>
      </c>
      <c r="AC46" s="7"/>
      <c r="AD46" s="7"/>
      <c r="AE46">
        <v>2.691402</v>
      </c>
      <c r="AF46" s="7">
        <v>0.0115</v>
      </c>
      <c r="AG46" s="7"/>
      <c r="AH46" s="7"/>
      <c r="AI46">
        <v>2.706451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119</v>
      </c>
      <c r="C50" s="3"/>
      <c r="D50" s="3"/>
      <c r="E50" s="3"/>
      <c r="F50" s="3" t="s">
        <v>120</v>
      </c>
      <c r="G50" s="3"/>
      <c r="H50" s="3"/>
      <c r="I50" s="3"/>
      <c r="J50" s="3" t="s">
        <v>121</v>
      </c>
      <c r="K50" s="3"/>
      <c r="L50" s="3"/>
      <c r="M50" s="3"/>
      <c r="N50" s="3" t="s">
        <v>122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0.0162</v>
      </c>
      <c r="E52">
        <v>0.866498</v>
      </c>
      <c r="F52" t="s">
        <v>31</v>
      </c>
      <c r="G52">
        <v>0.0026</v>
      </c>
      <c r="H52">
        <v>0.0174</v>
      </c>
      <c r="I52">
        <v>0.85779</v>
      </c>
      <c r="J52" t="s">
        <v>31</v>
      </c>
      <c r="K52">
        <v>0.0026</v>
      </c>
      <c r="L52">
        <v>0.0186</v>
      </c>
      <c r="M52">
        <v>0.863785</v>
      </c>
      <c r="N52" t="s">
        <v>31</v>
      </c>
      <c r="O52">
        <v>0.0026</v>
      </c>
      <c r="P52">
        <v>0.0198</v>
      </c>
      <c r="Q52">
        <v>0.861163</v>
      </c>
    </row>
    <row r="53" spans="1:17">
      <c r="A53" s="4"/>
      <c r="B53" t="s">
        <v>32</v>
      </c>
      <c r="C53">
        <v>0.0027</v>
      </c>
      <c r="D53">
        <v>0.0093</v>
      </c>
      <c r="E53">
        <v>0.908925</v>
      </c>
      <c r="F53" t="s">
        <v>32</v>
      </c>
      <c r="G53">
        <v>0.0029</v>
      </c>
      <c r="H53">
        <v>0.0098</v>
      </c>
      <c r="I53">
        <v>0.886172</v>
      </c>
      <c r="J53" t="s">
        <v>32</v>
      </c>
      <c r="K53">
        <v>0.0031</v>
      </c>
      <c r="L53">
        <v>0.0102</v>
      </c>
      <c r="M53">
        <v>0.8919</v>
      </c>
      <c r="N53" t="s">
        <v>32</v>
      </c>
      <c r="O53">
        <v>0.0033</v>
      </c>
      <c r="P53">
        <v>0.0109</v>
      </c>
      <c r="Q53">
        <v>0.886794</v>
      </c>
    </row>
    <row r="54" spans="1:17">
      <c r="A54" s="4"/>
      <c r="B54" t="s">
        <v>33</v>
      </c>
      <c r="C54">
        <v>0.0035</v>
      </c>
      <c r="D54">
        <v>0.0068</v>
      </c>
      <c r="E54">
        <v>0.938683</v>
      </c>
      <c r="F54" t="s">
        <v>33</v>
      </c>
      <c r="G54">
        <v>0.0038</v>
      </c>
      <c r="H54">
        <v>0.0074</v>
      </c>
      <c r="I54">
        <v>0.943447</v>
      </c>
      <c r="J54" t="s">
        <v>33</v>
      </c>
      <c r="K54">
        <v>0.0041</v>
      </c>
      <c r="L54">
        <v>0.0079</v>
      </c>
      <c r="M54">
        <v>0.944106</v>
      </c>
      <c r="N54" t="s">
        <v>33</v>
      </c>
      <c r="O54">
        <v>0.0044</v>
      </c>
      <c r="P54">
        <v>0.0084</v>
      </c>
      <c r="Q54">
        <v>0.941903</v>
      </c>
    </row>
    <row r="57" spans="1:17">
      <c r="A57" s="5" t="s">
        <v>35</v>
      </c>
      <c r="B57" s="3" t="s">
        <v>119</v>
      </c>
      <c r="C57" s="3"/>
      <c r="D57" s="3"/>
      <c r="E57" s="3"/>
      <c r="F57" s="3" t="s">
        <v>120</v>
      </c>
      <c r="G57" s="3"/>
      <c r="H57" s="3"/>
      <c r="I57" s="3"/>
      <c r="J57" s="3" t="s">
        <v>121</v>
      </c>
      <c r="K57" s="3"/>
      <c r="L57" s="3"/>
      <c r="M57" s="3"/>
      <c r="N57" s="3" t="s">
        <v>122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0.0162</v>
      </c>
      <c r="E59">
        <v>1.206571</v>
      </c>
      <c r="F59" t="s">
        <v>31</v>
      </c>
      <c r="G59">
        <v>0.0026</v>
      </c>
      <c r="H59">
        <v>0.0174</v>
      </c>
      <c r="I59">
        <v>1.205297</v>
      </c>
      <c r="J59" t="s">
        <v>31</v>
      </c>
      <c r="K59">
        <v>0.0026</v>
      </c>
      <c r="L59">
        <v>0.0186</v>
      </c>
      <c r="M59">
        <v>1.206657</v>
      </c>
      <c r="N59" t="s">
        <v>31</v>
      </c>
      <c r="O59">
        <v>0.0026</v>
      </c>
      <c r="P59">
        <v>0.0198</v>
      </c>
      <c r="Q59">
        <v>1.221562</v>
      </c>
    </row>
    <row r="60" spans="1:17">
      <c r="A60" s="5"/>
      <c r="B60" t="s">
        <v>32</v>
      </c>
      <c r="C60">
        <v>0.0027</v>
      </c>
      <c r="D60">
        <v>0.0093</v>
      </c>
      <c r="E60">
        <v>1.689071</v>
      </c>
      <c r="F60" t="s">
        <v>32</v>
      </c>
      <c r="G60">
        <v>0.0032</v>
      </c>
      <c r="H60">
        <v>0.0079</v>
      </c>
      <c r="I60">
        <v>1.700907</v>
      </c>
      <c r="J60" t="s">
        <v>32</v>
      </c>
      <c r="K60">
        <v>0.0039</v>
      </c>
      <c r="L60">
        <v>0.0088</v>
      </c>
      <c r="M60">
        <v>1.66217</v>
      </c>
      <c r="N60" t="s">
        <v>32</v>
      </c>
      <c r="O60">
        <v>0.0039</v>
      </c>
      <c r="P60">
        <v>0.0096</v>
      </c>
      <c r="Q60">
        <v>1.66931</v>
      </c>
    </row>
    <row r="61" spans="1:17">
      <c r="A61" s="5"/>
      <c r="B61" t="s">
        <v>33</v>
      </c>
      <c r="C61">
        <v>0.0035</v>
      </c>
      <c r="D61">
        <v>0.0064</v>
      </c>
      <c r="E61">
        <v>5.609239</v>
      </c>
      <c r="F61" t="s">
        <v>33</v>
      </c>
      <c r="G61">
        <v>0.0043</v>
      </c>
      <c r="H61">
        <v>0.0069</v>
      </c>
      <c r="I61">
        <v>5.487872</v>
      </c>
      <c r="J61" t="s">
        <v>33</v>
      </c>
      <c r="K61">
        <v>0.0047</v>
      </c>
      <c r="L61">
        <v>0.0068</v>
      </c>
      <c r="M61">
        <v>6.192603</v>
      </c>
      <c r="N61" t="s">
        <v>33</v>
      </c>
      <c r="O61">
        <v>0.005</v>
      </c>
      <c r="P61">
        <v>0.0075</v>
      </c>
      <c r="Q61">
        <v>6.498055</v>
      </c>
    </row>
    <row r="64" spans="1:17">
      <c r="A64" s="6" t="s">
        <v>36</v>
      </c>
      <c r="B64" s="3" t="s">
        <v>119</v>
      </c>
      <c r="C64" s="3"/>
      <c r="D64" s="3"/>
      <c r="E64" s="3"/>
      <c r="F64" s="3" t="s">
        <v>120</v>
      </c>
      <c r="G64" s="3"/>
      <c r="H64" s="3"/>
      <c r="I64" s="3"/>
      <c r="J64" s="3" t="s">
        <v>121</v>
      </c>
      <c r="K64" s="3"/>
      <c r="L64" s="3"/>
      <c r="M64" s="3"/>
      <c r="N64" s="3" t="s">
        <v>122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0.0051</v>
      </c>
      <c r="C66" s="7"/>
      <c r="D66" s="7"/>
      <c r="E66">
        <v>2.670613</v>
      </c>
      <c r="F66" s="7"/>
      <c r="G66" s="7">
        <v>0.0056</v>
      </c>
      <c r="H66" s="7"/>
      <c r="I66">
        <v>2.707838</v>
      </c>
      <c r="J66" s="7">
        <v>0.006</v>
      </c>
      <c r="K66" s="7"/>
      <c r="L66" s="7"/>
      <c r="M66">
        <v>2.683055</v>
      </c>
      <c r="N66" s="7">
        <v>0.0064</v>
      </c>
      <c r="O66" s="7"/>
      <c r="P66" s="7"/>
      <c r="Q66">
        <v>2.692285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0.01626</v>
      </c>
      <c r="H73">
        <f t="shared" ref="H73:H75" si="2">E11+I11</f>
        <v>1.789506</v>
      </c>
      <c r="I73">
        <f t="shared" ref="I73:I75" si="3">0.05*G18+(1-0.05)*C18</f>
        <v>0.001365</v>
      </c>
      <c r="J73">
        <f t="shared" ref="J73:J75" si="4">0.05*H18+(1-0.05)*D18</f>
        <v>0.01626</v>
      </c>
      <c r="K73">
        <f t="shared" ref="K73:K75" si="5">I18+E18</f>
        <v>2.411388</v>
      </c>
      <c r="L73">
        <f>0.05*F25+(1-0.05)*B25</f>
        <v>0.015955</v>
      </c>
      <c r="M73">
        <f>I25+E25</f>
        <v>4.961988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0.01632</v>
      </c>
      <c r="U73">
        <f t="shared" ref="U73:U75" si="8">0.1*G18+(1-0.1)*C18</f>
        <v>0.00143</v>
      </c>
      <c r="V73">
        <f t="shared" ref="V73:V75" si="9">0.1*H18+(1-0.1)*D18</f>
        <v>0.01632</v>
      </c>
      <c r="X73">
        <f>0.1*F25+(1-0.1)*B25</f>
        <v>0.01601</v>
      </c>
    </row>
    <row r="74" spans="1:27">
      <c r="C74" s="4"/>
      <c r="D74" s="12"/>
      <c r="E74" t="s">
        <v>47</v>
      </c>
      <c r="F74">
        <f t="shared" si="0"/>
        <v>0.015955</v>
      </c>
      <c r="G74">
        <f t="shared" si="1"/>
        <v>0.01616</v>
      </c>
      <c r="H74">
        <f t="shared" si="2"/>
        <v>1.804537</v>
      </c>
      <c r="I74">
        <f t="shared" si="3"/>
        <v>0.015955</v>
      </c>
      <c r="J74">
        <f t="shared" si="4"/>
        <v>0.01616</v>
      </c>
      <c r="K74">
        <f t="shared" si="5"/>
        <v>3.482713</v>
      </c>
      <c r="P74" s="12"/>
      <c r="Q74" t="s">
        <v>47</v>
      </c>
      <c r="R74">
        <f t="shared" si="6"/>
        <v>0.01601</v>
      </c>
      <c r="S74">
        <f t="shared" si="7"/>
        <v>0.01622</v>
      </c>
      <c r="U74">
        <f t="shared" si="8"/>
        <v>0.01601</v>
      </c>
      <c r="V74">
        <f t="shared" si="9"/>
        <v>0.01622</v>
      </c>
    </row>
    <row r="75" spans="1:27">
      <c r="C75" s="4"/>
      <c r="D75" s="12"/>
      <c r="E75" t="s">
        <v>48</v>
      </c>
      <c r="F75">
        <f t="shared" si="0"/>
        <v>0.015955</v>
      </c>
      <c r="G75">
        <f t="shared" si="1"/>
        <v>0.015955</v>
      </c>
      <c r="H75">
        <f t="shared" si="2"/>
        <v>1.922091</v>
      </c>
      <c r="I75">
        <f t="shared" si="3"/>
        <v>0.015955</v>
      </c>
      <c r="J75">
        <f t="shared" si="4"/>
        <v>0.015955</v>
      </c>
      <c r="K75">
        <f t="shared" si="5"/>
        <v>11.745433</v>
      </c>
      <c r="P75" s="12"/>
      <c r="Q75" t="s">
        <v>48</v>
      </c>
      <c r="R75">
        <f t="shared" si="6"/>
        <v>0.01601</v>
      </c>
      <c r="S75">
        <f t="shared" si="7"/>
        <v>0.01601</v>
      </c>
      <c r="U75">
        <f t="shared" si="8"/>
        <v>0.01601</v>
      </c>
      <c r="V75">
        <f t="shared" si="9"/>
        <v>0.01601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0.01644</v>
      </c>
      <c r="I79">
        <f t="shared" ref="I79:I81" si="12">0.2*G18+(1-0.2)*C18</f>
        <v>0.00156</v>
      </c>
      <c r="J79">
        <f t="shared" ref="J79:J81" si="13">0.2*H18+(1-0.2)*D18</f>
        <v>0.01644</v>
      </c>
      <c r="L79">
        <f>0.2*F25+(1-0.2)*B25</f>
        <v>0.01612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0.01656</v>
      </c>
      <c r="U79">
        <f t="shared" ref="U79:U81" si="16">0.3*G18+(1-0.3)*C18</f>
        <v>0.00169</v>
      </c>
      <c r="V79">
        <f t="shared" ref="V79:V81" si="17">0.3*H18+(1-0.3)*D18</f>
        <v>0.01656</v>
      </c>
      <c r="X79">
        <f>0.3*F25+(1-0.3)*B25</f>
        <v>0.01623</v>
      </c>
    </row>
    <row r="80" spans="1:27">
      <c r="C80" s="4"/>
      <c r="D80" s="12"/>
      <c r="E80" t="s">
        <v>47</v>
      </c>
      <c r="F80">
        <f t="shared" si="10"/>
        <v>0.01612</v>
      </c>
      <c r="G80">
        <f t="shared" si="11"/>
        <v>0.01634</v>
      </c>
      <c r="I80">
        <f t="shared" si="12"/>
        <v>0.01612</v>
      </c>
      <c r="J80">
        <f t="shared" si="13"/>
        <v>0.01634</v>
      </c>
      <c r="P80" s="12"/>
      <c r="Q80" t="s">
        <v>47</v>
      </c>
      <c r="R80">
        <f t="shared" si="14"/>
        <v>0.01623</v>
      </c>
      <c r="S80">
        <f t="shared" si="15"/>
        <v>0.01646</v>
      </c>
      <c r="U80">
        <f t="shared" si="16"/>
        <v>0.01623</v>
      </c>
      <c r="V80">
        <f t="shared" si="17"/>
        <v>0.01646</v>
      </c>
    </row>
    <row r="81" spans="2:25">
      <c r="C81" s="4"/>
      <c r="D81" s="12"/>
      <c r="E81" t="s">
        <v>48</v>
      </c>
      <c r="F81">
        <f t="shared" si="10"/>
        <v>0.01612</v>
      </c>
      <c r="G81">
        <f t="shared" si="11"/>
        <v>0.01612</v>
      </c>
      <c r="I81">
        <f t="shared" si="12"/>
        <v>0.01612</v>
      </c>
      <c r="J81">
        <f t="shared" si="13"/>
        <v>0.01612</v>
      </c>
      <c r="P81" s="12"/>
      <c r="Q81" t="s">
        <v>48</v>
      </c>
      <c r="R81">
        <f t="shared" si="14"/>
        <v>0.01623</v>
      </c>
      <c r="S81">
        <f t="shared" si="15"/>
        <v>0.01623</v>
      </c>
      <c r="U81">
        <f t="shared" si="16"/>
        <v>0.01623</v>
      </c>
      <c r="V81">
        <f t="shared" si="17"/>
        <v>0.01623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0.01632</v>
      </c>
      <c r="H86">
        <f t="shared" ref="H86:H88" si="20">M11+I11+E11</f>
        <v>2.653094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0.01632</v>
      </c>
      <c r="K86">
        <f t="shared" ref="K86:K88" si="23">M18+I18+E18</f>
        <v>3.613642</v>
      </c>
      <c r="L86">
        <f>(0.05*(1-0.05)+0.05*(1-0.05))*F25+0.05*0.05*J25+(1-0.05*(1-0.05)-0.05*(1-0.05)-0.05*0.05)*B25</f>
        <v>0.01601025</v>
      </c>
      <c r="M86">
        <f>M25+I25+E25</f>
        <v>7.416559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0.01644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0.01644</v>
      </c>
      <c r="X86">
        <f>(0.1*0.9+0.1*0.9)*F25+0.1*0.1*J25+(1-0.1*0.9-0.1*0.9-0.1*0.1)*B25</f>
        <v>0.016121</v>
      </c>
    </row>
    <row r="87" spans="2:25">
      <c r="B87" s="4"/>
      <c r="C87" s="13"/>
      <c r="D87" s="12"/>
      <c r="E87" t="s">
        <v>47</v>
      </c>
      <c r="F87">
        <f t="shared" si="18"/>
        <v>0.01601025</v>
      </c>
      <c r="G87">
        <f t="shared" si="19"/>
        <v>0.01622</v>
      </c>
      <c r="H87">
        <f t="shared" si="20"/>
        <v>2.693181</v>
      </c>
      <c r="I87">
        <f t="shared" si="21"/>
        <v>0.01601025</v>
      </c>
      <c r="J87">
        <f t="shared" si="22"/>
        <v>0.01622</v>
      </c>
      <c r="K87">
        <f t="shared" si="23"/>
        <v>5.233039</v>
      </c>
      <c r="O87" s="13"/>
      <c r="P87" s="12"/>
      <c r="Q87" t="s">
        <v>47</v>
      </c>
      <c r="R87">
        <f t="shared" si="24"/>
        <v>0.016121</v>
      </c>
      <c r="S87">
        <f t="shared" si="25"/>
        <v>0.01634</v>
      </c>
      <c r="U87">
        <f t="shared" si="26"/>
        <v>0.016121</v>
      </c>
      <c r="V87">
        <f t="shared" si="27"/>
        <v>0.01634</v>
      </c>
    </row>
    <row r="88" spans="2:25">
      <c r="B88" s="4"/>
      <c r="C88" s="13"/>
      <c r="D88" s="12"/>
      <c r="E88" t="s">
        <v>48</v>
      </c>
      <c r="F88">
        <f t="shared" si="18"/>
        <v>0.01601025</v>
      </c>
      <c r="G88">
        <f t="shared" si="19"/>
        <v>0.01601025</v>
      </c>
      <c r="H88">
        <f t="shared" si="20"/>
        <v>2.868854</v>
      </c>
      <c r="I88">
        <f t="shared" si="21"/>
        <v>0.01601025</v>
      </c>
      <c r="J88">
        <f t="shared" si="22"/>
        <v>0.01601025</v>
      </c>
      <c r="K88">
        <f t="shared" si="23"/>
        <v>17.226623</v>
      </c>
      <c r="O88" s="13"/>
      <c r="P88" s="12"/>
      <c r="Q88" t="s">
        <v>48</v>
      </c>
      <c r="R88">
        <f t="shared" si="24"/>
        <v>0.016121</v>
      </c>
      <c r="S88">
        <f t="shared" si="25"/>
        <v>0.016121</v>
      </c>
      <c r="U88">
        <f t="shared" si="26"/>
        <v>0.016121</v>
      </c>
      <c r="V88">
        <f t="shared" si="27"/>
        <v>0.016121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0.01668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0.01668</v>
      </c>
      <c r="L92">
        <f>(0.2*0.8+0.2*0.8)*F25+0.2*0.2*J25+(1-0.2*0.8-0.2*0.8-0.2*0.2)*B25</f>
        <v>0.016344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0.01692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0.01692</v>
      </c>
      <c r="X92">
        <f>(0.3*0.7+0.3*0.7)*F25+0.3*0.3*J25+(1-0.3*0.7-0.3*0.7-0.3*0.3)*B25</f>
        <v>0.016569</v>
      </c>
    </row>
    <row r="93" spans="2:25">
      <c r="B93" s="4"/>
      <c r="C93" s="13"/>
      <c r="D93" s="12"/>
      <c r="E93" t="s">
        <v>47</v>
      </c>
      <c r="F93">
        <f t="shared" si="28"/>
        <v>0.016344</v>
      </c>
      <c r="G93">
        <f t="shared" si="29"/>
        <v>0.01658</v>
      </c>
      <c r="I93">
        <f t="shared" si="30"/>
        <v>0.016344</v>
      </c>
      <c r="J93">
        <f t="shared" si="31"/>
        <v>0.01658</v>
      </c>
      <c r="O93" s="13"/>
      <c r="P93" s="12"/>
      <c r="Q93" t="s">
        <v>47</v>
      </c>
      <c r="R93">
        <f t="shared" si="32"/>
        <v>0.016569</v>
      </c>
      <c r="S93">
        <f t="shared" si="33"/>
        <v>0.01682</v>
      </c>
      <c r="U93">
        <f t="shared" si="34"/>
        <v>0.016569</v>
      </c>
      <c r="V93">
        <f t="shared" si="35"/>
        <v>0.01682</v>
      </c>
    </row>
    <row r="94" spans="2:25">
      <c r="B94" s="4"/>
      <c r="C94" s="13"/>
      <c r="D94" s="12"/>
      <c r="E94" t="s">
        <v>48</v>
      </c>
      <c r="F94">
        <f t="shared" si="28"/>
        <v>0.016344</v>
      </c>
      <c r="G94">
        <f t="shared" si="29"/>
        <v>0.016344</v>
      </c>
      <c r="I94">
        <f t="shared" si="30"/>
        <v>0.016344</v>
      </c>
      <c r="J94">
        <f t="shared" si="31"/>
        <v>0.016344</v>
      </c>
      <c r="O94" s="13"/>
      <c r="P94" s="12"/>
      <c r="Q94" t="s">
        <v>48</v>
      </c>
      <c r="R94">
        <f t="shared" si="32"/>
        <v>0.016569</v>
      </c>
      <c r="S94">
        <f t="shared" si="33"/>
        <v>0.016569</v>
      </c>
      <c r="U94">
        <f t="shared" si="34"/>
        <v>0.016569</v>
      </c>
      <c r="V94">
        <f t="shared" si="35"/>
        <v>0.016569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0.01638</v>
      </c>
      <c r="H99">
        <f t="shared" ref="H99:H101" si="38">Q11+M11+I11+E11</f>
        <v>3.520692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0.01638</v>
      </c>
      <c r="K99">
        <f t="shared" ref="K99:K101" si="41">Q18+M18+E18+I18</f>
        <v>4.813439</v>
      </c>
      <c r="L99">
        <f>3*0.05*(1-0.05)*(1-0.05)*F25+3*0.05*0.05*(1-0.05)*J25+0.05*0.05*0.05*N25+(1-3*0.05*(1-0.05)*(1-0.05)-3*0.05*0.05*(1-0.05)-0.05*0.05*0.05)*B25</f>
        <v>0.0160657375</v>
      </c>
      <c r="M99">
        <f>Q25+M25+I25+E25</f>
        <v>9.871801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0.01656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0.01656</v>
      </c>
      <c r="X99">
        <f>3*0.1*(1-0.1)*(1-0.1)*F25+3*0.1*0.1*(1-0.1)*J25+0.1*0.1*0.1*N25+(1-3*0.1*(1-0.1)*(1-0.1)-3*0.1*0.1*(1-0.1)-0.1*0.1*0.1)*B25</f>
        <v>0.0162329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0.0160657375</v>
      </c>
      <c r="G100">
        <f t="shared" si="37"/>
        <v>0.01628</v>
      </c>
      <c r="H100">
        <f t="shared" si="38"/>
        <v>3.590271</v>
      </c>
      <c r="I100">
        <f t="shared" si="39"/>
        <v>0.0160657375</v>
      </c>
      <c r="J100">
        <f t="shared" si="40"/>
        <v>0.01628</v>
      </c>
      <c r="K100">
        <f t="shared" si="41"/>
        <v>6.942713</v>
      </c>
      <c r="N100" s="14"/>
      <c r="O100" s="13"/>
      <c r="P100" s="12"/>
      <c r="Q100" t="s">
        <v>47</v>
      </c>
      <c r="R100">
        <f t="shared" si="42"/>
        <v>0.0162329</v>
      </c>
      <c r="S100">
        <f t="shared" si="43"/>
        <v>0.01646</v>
      </c>
      <c r="U100">
        <f t="shared" si="44"/>
        <v>0.0162329</v>
      </c>
      <c r="V100">
        <f t="shared" si="45"/>
        <v>0.01646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0.0160657375</v>
      </c>
      <c r="G101">
        <f t="shared" si="37"/>
        <v>0.0160657375</v>
      </c>
      <c r="H101">
        <f t="shared" si="38"/>
        <v>3.816152</v>
      </c>
      <c r="I101">
        <f t="shared" si="39"/>
        <v>0.0160657375</v>
      </c>
      <c r="J101">
        <f t="shared" si="40"/>
        <v>0.0160657375</v>
      </c>
      <c r="K101">
        <f t="shared" si="41"/>
        <v>22.619712</v>
      </c>
      <c r="N101" s="14"/>
      <c r="O101" s="13"/>
      <c r="P101" s="12"/>
      <c r="Q101" t="s">
        <v>48</v>
      </c>
      <c r="R101">
        <f t="shared" si="42"/>
        <v>0.0162329</v>
      </c>
      <c r="S101">
        <f t="shared" si="43"/>
        <v>0.0162329</v>
      </c>
      <c r="U101">
        <f t="shared" si="44"/>
        <v>0.0162329</v>
      </c>
      <c r="V101">
        <f t="shared" si="45"/>
        <v>0.0162329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>3*0.2*(1-0.2)*(1-0.2)*G11+3*0.2*0.2*(1-0.2)*K11+0.2*0.2*0.2*O11+(1-3*0.2*(1-0.2)*(1-0.2)-3*0.2*0.2*(1-0.2)-0.2*0.2*0.2)*C11</f>
        <v>0.0019344</v>
      </c>
      <c r="G105">
        <f t="shared" ref="G105:G107" si="46">3*0.2*(1-0.2)*(1-0.2)*H11+3*0.2*0.2*(1-0.2)*L11+0.2*0.2*0.2*P11+(1-3*0.2*(1-0.2)*(1-0.2)-3*0.2*0.2*(1-0.2)-0.2*0.2*0.2)*D11</f>
        <v>0.01692</v>
      </c>
      <c r="I105">
        <f t="shared" ref="I105:I107" si="47">3*0.2*(1-0.2)*(1-0.2)*G18+3*0.2*0.2*(1-0.2)*K18+0.2*0.2*0.2*O18+(1-3*0.2*(1-0.2)*(1-0.2)-3*0.2*0.2*(1-0.2)-0.2*0.2*0.2)*C18</f>
        <v>0.0019344</v>
      </c>
      <c r="J105">
        <f t="shared" ref="J105:J107" si="48">3*0.2*(1-0.2)*(1-0.2)*H18+3*0.2*0.2*(1-0.2)*L18+0.2*0.2*0.2*P18+(1-3*0.2*(1-0.2)*(1-0.2)-3*0.2*0.2*(1-0.2)-0.2*0.2*0.2)*D18</f>
        <v>0.01692</v>
      </c>
      <c r="L105">
        <f>3*0.2*(1-0.2)*(1-0.2)*F25+3*0.2*0.2*(1-0.2)*J25+0.2*0.2*0.2*N25+(1-3*0.2*(1-0.2)*(1-0.2)-3*0.2*0.2*(1-0.2)-0.2*0.2*0.2)*B25</f>
        <v>0.0165712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49">3*0.3*(1-0.3)*(1-0.3)*G11+3*0.3*0.3*(1-0.3)*K11+0.3*0.3*0.3*O11+(1-3*0.3*(1-0.3)*(1-0.3)-3*0.3*0.3*(1-0.3)-0.3*0.3*0.3)*C11</f>
        <v>0.0021541</v>
      </c>
      <c r="S105">
        <f t="shared" ref="S105:S107" si="50">3*0.3*(1-0.3)*(1-0.3)*H11+3*0.3*0.3*(1-0.3)*L11+0.3*0.3*0.3*P11+(1-3*0.3*(1-0.3)*(1-0.3)-3*0.3*0.3*(1-0.3)-0.3*0.3*0.3)*D11</f>
        <v>0.01728</v>
      </c>
      <c r="U105">
        <f t="shared" ref="U105:U107" si="51">3*0.3*(1-0.3)*(1-0.3)*G18+3*0.3*0.3*(1-0.3)*K18+0.3*0.3*0.3*O18+(1-3*0.3*(1-0.3)*(1-0.3)-3*0.3*0.3*(1-0.3)-0.3*0.3*0.3)*C18</f>
        <v>0.0021541</v>
      </c>
      <c r="V105">
        <f t="shared" ref="V105:V107" si="52">3*0.3*(1-0.3)*(1-0.3)*H18+3*0.3*0.3*(1-0.3)*L18+0.3*0.3*0.3*P18+(1-3*0.3*(1-0.3)*(1-0.3)-3*0.3*0.3*(1-0.3)-0.3*0.3*0.3)*D18</f>
        <v>0.01728</v>
      </c>
      <c r="X105">
        <f>3*0.3*(1-0.3)*(1-0.3)*F25+3*0.3*0.3*(1-0.3)*J25+0.3*0.3*0.3*N25+(1-3*0.3*(1-0.3)*(1-0.3)-3*0.3*0.3*(1-0.3)-0.3*0.3*0.3)*B25</f>
        <v>0.0169143</v>
      </c>
    </row>
    <row r="106" spans="1:25">
      <c r="A106" s="4"/>
      <c r="B106" s="14"/>
      <c r="C106" s="13"/>
      <c r="D106" s="12"/>
      <c r="E106" t="s">
        <v>47</v>
      </c>
      <c r="F106">
        <f t="shared" ref="F106:F107" si="53">3*0.2*(1-0.2)*(1-0.2)*G12+3*0.2*0.2*(1-0.2)*K12+0.2*0.2*0.2*O12+(1-3*0.2*(1-0.2)*(1-0.2)-3*0.2*0.2*(1-0.2)-0.2*0.2*0.2)*C12</f>
        <v>0.0165712</v>
      </c>
      <c r="G106">
        <f t="shared" si="46"/>
        <v>0.01682</v>
      </c>
      <c r="I106">
        <f t="shared" si="47"/>
        <v>0.0165712</v>
      </c>
      <c r="J106">
        <f t="shared" si="48"/>
        <v>0.01682</v>
      </c>
      <c r="N106" s="14"/>
      <c r="O106" s="13"/>
      <c r="P106" s="12"/>
      <c r="Q106" t="s">
        <v>47</v>
      </c>
      <c r="R106">
        <f t="shared" si="49"/>
        <v>0.0169143</v>
      </c>
      <c r="S106">
        <f t="shared" si="50"/>
        <v>0.01718</v>
      </c>
      <c r="U106">
        <f t="shared" si="51"/>
        <v>0.0169143</v>
      </c>
      <c r="V106">
        <f t="shared" si="52"/>
        <v>0.01718</v>
      </c>
    </row>
    <row r="107" spans="1:25">
      <c r="A107" s="4"/>
      <c r="B107" s="14"/>
      <c r="C107" s="13"/>
      <c r="D107" s="12"/>
      <c r="E107" t="s">
        <v>48</v>
      </c>
      <c r="F107">
        <f t="shared" si="53"/>
        <v>0.0165712</v>
      </c>
      <c r="G107">
        <f t="shared" si="46"/>
        <v>0.0165712</v>
      </c>
      <c r="I107">
        <f t="shared" si="47"/>
        <v>0.0165712</v>
      </c>
      <c r="J107">
        <f t="shared" si="48"/>
        <v>0.0165712</v>
      </c>
      <c r="N107" s="14"/>
      <c r="O107" s="13"/>
      <c r="P107" s="12"/>
      <c r="Q107" t="s">
        <v>48</v>
      </c>
      <c r="R107">
        <f t="shared" si="49"/>
        <v>0.0169143</v>
      </c>
      <c r="S107">
        <f t="shared" si="50"/>
        <v>0.0169143</v>
      </c>
      <c r="U107">
        <f t="shared" si="51"/>
        <v>0.0169143</v>
      </c>
      <c r="V107">
        <f t="shared" si="52"/>
        <v>0.0169143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0.01626</v>
      </c>
      <c r="H112">
        <f t="shared" ref="H112:H114" si="56">AA11+W11</f>
        <v>1.721043</v>
      </c>
      <c r="I112">
        <f t="shared" ref="I112:I114" si="57">0.05*Y18+(1-0.05)*U18</f>
        <v>0.001365</v>
      </c>
      <c r="J112">
        <f t="shared" ref="J112:J114" si="58">0.05*Z18+(1-0.05)*V18</f>
        <v>0.01626</v>
      </c>
      <c r="K112">
        <f t="shared" ref="K112:K114" si="59">AA18+W18</f>
        <v>2.410821</v>
      </c>
      <c r="L112">
        <f>0.05*X25+(1-0.05)*T25</f>
        <v>0.01495</v>
      </c>
      <c r="M112">
        <f>AA25+W25</f>
        <v>4.89524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0.01632</v>
      </c>
      <c r="U112">
        <f t="shared" ref="U112:U114" si="62">0.1*Y18+(1-0.1)*U18</f>
        <v>0.00143</v>
      </c>
      <c r="V112">
        <f t="shared" ref="V112:V114" si="63">0.1*Z18+(1-0.1)*V18</f>
        <v>0.01632</v>
      </c>
      <c r="X112">
        <f>0.1*X25+(1-0.1)*T25</f>
        <v>0.015</v>
      </c>
    </row>
    <row r="113" spans="2:25">
      <c r="C113" s="4"/>
      <c r="D113" s="12"/>
      <c r="E113" t="s">
        <v>47</v>
      </c>
      <c r="F113">
        <f t="shared" si="54"/>
        <v>0.014655</v>
      </c>
      <c r="G113">
        <f t="shared" si="55"/>
        <v>0.01596</v>
      </c>
      <c r="H113">
        <f t="shared" si="56"/>
        <v>1.782125</v>
      </c>
      <c r="I113">
        <f t="shared" si="57"/>
        <v>0.014655</v>
      </c>
      <c r="J113">
        <f t="shared" si="58"/>
        <v>0.015955</v>
      </c>
      <c r="K113">
        <f t="shared" si="59"/>
        <v>3.515456</v>
      </c>
      <c r="P113" s="12"/>
      <c r="Q113" t="s">
        <v>47</v>
      </c>
      <c r="R113">
        <f t="shared" si="60"/>
        <v>0.01471</v>
      </c>
      <c r="S113">
        <f t="shared" si="61"/>
        <v>0.01602</v>
      </c>
      <c r="U113">
        <f t="shared" si="62"/>
        <v>0.01471</v>
      </c>
      <c r="V113">
        <f t="shared" si="63"/>
        <v>0.01601</v>
      </c>
    </row>
    <row r="114" spans="2:25">
      <c r="C114" s="4"/>
      <c r="D114" s="12"/>
      <c r="E114" t="s">
        <v>48</v>
      </c>
      <c r="F114">
        <f t="shared" si="54"/>
        <v>0.014755</v>
      </c>
      <c r="G114">
        <f t="shared" si="55"/>
        <v>0.014955</v>
      </c>
      <c r="H114">
        <f t="shared" si="56"/>
        <v>1.887348</v>
      </c>
      <c r="I114">
        <f t="shared" si="57"/>
        <v>0.01475</v>
      </c>
      <c r="J114">
        <f t="shared" si="58"/>
        <v>0.014955</v>
      </c>
      <c r="K114">
        <f t="shared" si="59"/>
        <v>11.195146</v>
      </c>
      <c r="P114" s="12"/>
      <c r="Q114" t="s">
        <v>48</v>
      </c>
      <c r="R114">
        <f t="shared" si="60"/>
        <v>0.01481</v>
      </c>
      <c r="S114">
        <f t="shared" si="61"/>
        <v>0.01501</v>
      </c>
      <c r="U114">
        <f t="shared" si="62"/>
        <v>0.0148</v>
      </c>
      <c r="V114">
        <f t="shared" si="63"/>
        <v>0.01501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0.01644</v>
      </c>
      <c r="I118">
        <f t="shared" ref="I118:I120" si="66">0.2*Y18+(1-0.2)*U18</f>
        <v>0.00156</v>
      </c>
      <c r="J118">
        <f t="shared" ref="J118:J120" si="67">0.2*Z18+(1-0.2)*V18</f>
        <v>0.01644</v>
      </c>
      <c r="L118">
        <f>0.2*X25+(1-0.2)*T25</f>
        <v>0.0151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0.01656</v>
      </c>
      <c r="U118">
        <f t="shared" ref="U118:U120" si="70">0.3*Y18+(1-0.3)*U18</f>
        <v>0.00169</v>
      </c>
      <c r="V118">
        <f t="shared" ref="V118:V120" si="71">0.3*Z18+(1-0.3)*V18</f>
        <v>0.01656</v>
      </c>
      <c r="X118">
        <f>0.3*X25+(1-0.3)*T25</f>
        <v>0.0152</v>
      </c>
    </row>
    <row r="119" spans="2:25">
      <c r="C119" s="4"/>
      <c r="D119" s="12"/>
      <c r="E119" t="s">
        <v>47</v>
      </c>
      <c r="F119">
        <f t="shared" si="64"/>
        <v>0.01482</v>
      </c>
      <c r="G119">
        <f t="shared" si="65"/>
        <v>0.01614</v>
      </c>
      <c r="I119">
        <f t="shared" si="66"/>
        <v>0.01482</v>
      </c>
      <c r="J119">
        <f t="shared" si="67"/>
        <v>0.01612</v>
      </c>
      <c r="P119" s="12"/>
      <c r="Q119" t="s">
        <v>47</v>
      </c>
      <c r="R119">
        <f t="shared" si="68"/>
        <v>0.01493</v>
      </c>
      <c r="S119">
        <f t="shared" si="69"/>
        <v>0.01626</v>
      </c>
      <c r="U119">
        <f t="shared" si="70"/>
        <v>0.01493</v>
      </c>
      <c r="V119">
        <f t="shared" si="71"/>
        <v>0.01623</v>
      </c>
    </row>
    <row r="120" spans="2:25">
      <c r="C120" s="4"/>
      <c r="D120" s="12"/>
      <c r="E120" t="s">
        <v>48</v>
      </c>
      <c r="F120">
        <f t="shared" si="64"/>
        <v>0.01492</v>
      </c>
      <c r="G120">
        <f t="shared" si="65"/>
        <v>0.01512</v>
      </c>
      <c r="I120">
        <f t="shared" si="66"/>
        <v>0.0149</v>
      </c>
      <c r="J120">
        <f t="shared" si="67"/>
        <v>0.01512</v>
      </c>
      <c r="P120" s="12"/>
      <c r="Q120" t="s">
        <v>48</v>
      </c>
      <c r="R120">
        <f t="shared" si="68"/>
        <v>0.01503</v>
      </c>
      <c r="S120">
        <f t="shared" si="69"/>
        <v>0.01523</v>
      </c>
      <c r="U120">
        <f t="shared" si="70"/>
        <v>0.015</v>
      </c>
      <c r="V120">
        <f t="shared" si="71"/>
        <v>0.01523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0.01632</v>
      </c>
      <c r="H125">
        <f t="shared" ref="H125:H127" si="74">AE11+AA11+W11</f>
        <v>2.580517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0.01632</v>
      </c>
      <c r="K125">
        <f t="shared" ref="K125:K127" si="77">AE18+AA18+W18</f>
        <v>3.613365</v>
      </c>
      <c r="L125">
        <f>(0.05*(1-0.05)+0.05*(1-0.05))*X25+0.05*0.05*AB25+(1-0.05*(1-0.05)-0.05*(1-0.05)-0.05*0.05)*T25</f>
        <v>0.01500025</v>
      </c>
      <c r="M125">
        <f>AE25+AA25+W25</f>
        <v>7.303816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0.01644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0.01644</v>
      </c>
      <c r="X125">
        <f>(0.1*0.9+0.1*0.9)*X25+0.1*0.1*AB25+(1-0.1*0.9-0.1*0.9-0.1*0.1)*T25</f>
        <v>0.015101</v>
      </c>
    </row>
    <row r="126" spans="2:25">
      <c r="B126" s="4"/>
      <c r="C126" s="13"/>
      <c r="D126" s="12"/>
      <c r="E126" t="s">
        <v>47</v>
      </c>
      <c r="F126">
        <f t="shared" si="72"/>
        <v>0.01470975</v>
      </c>
      <c r="G126">
        <f t="shared" si="73"/>
        <v>0.01602</v>
      </c>
      <c r="H126">
        <f t="shared" si="74"/>
        <v>2.670656</v>
      </c>
      <c r="I126">
        <f t="shared" si="75"/>
        <v>0.01470975</v>
      </c>
      <c r="J126">
        <f t="shared" si="76"/>
        <v>0.01601025</v>
      </c>
      <c r="K126">
        <f t="shared" si="77"/>
        <v>5.249368</v>
      </c>
      <c r="O126" s="13"/>
      <c r="P126" s="12"/>
      <c r="Q126" t="s">
        <v>47</v>
      </c>
      <c r="R126">
        <f t="shared" si="78"/>
        <v>0.014819</v>
      </c>
      <c r="S126">
        <f t="shared" si="79"/>
        <v>0.01614</v>
      </c>
      <c r="U126">
        <f t="shared" si="80"/>
        <v>0.014819</v>
      </c>
      <c r="V126">
        <f t="shared" si="81"/>
        <v>0.016121</v>
      </c>
    </row>
    <row r="127" spans="2:25">
      <c r="B127" s="4"/>
      <c r="C127" s="13"/>
      <c r="D127" s="12"/>
      <c r="E127" t="s">
        <v>48</v>
      </c>
      <c r="F127">
        <f t="shared" si="72"/>
        <v>0.01480975</v>
      </c>
      <c r="G127">
        <f t="shared" si="73"/>
        <v>0.01501</v>
      </c>
      <c r="H127">
        <f t="shared" si="74"/>
        <v>2.844521</v>
      </c>
      <c r="I127">
        <f t="shared" si="75"/>
        <v>0.01480025</v>
      </c>
      <c r="J127">
        <f t="shared" si="76"/>
        <v>0.01501</v>
      </c>
      <c r="K127">
        <f t="shared" si="77"/>
        <v>17.346506</v>
      </c>
      <c r="O127" s="13"/>
      <c r="P127" s="12"/>
      <c r="Q127" t="s">
        <v>48</v>
      </c>
      <c r="R127">
        <f t="shared" si="78"/>
        <v>0.014919</v>
      </c>
      <c r="S127">
        <f t="shared" si="79"/>
        <v>0.01512</v>
      </c>
      <c r="U127">
        <f t="shared" si="80"/>
        <v>0.014901</v>
      </c>
      <c r="V127">
        <f t="shared" si="81"/>
        <v>0.01512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0.01668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0.01668</v>
      </c>
      <c r="L131">
        <f>(0.2*0.8+0.2*0.8)*X25+0.2*0.2*AB25+(1-0.2*0.8-0.2*0.8-0.2*0.2)*T25</f>
        <v>0.015304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0.01692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0.01692</v>
      </c>
      <c r="X131">
        <f>(0.3*0.7+0.3*0.7)*X25+0.3*0.3*AB25+(1-0.3*0.7-0.3*0.7-0.3*0.3)*T25</f>
        <v>0.015509</v>
      </c>
    </row>
    <row r="132" spans="1:25">
      <c r="B132" s="4"/>
      <c r="C132" s="13"/>
      <c r="D132" s="12"/>
      <c r="E132" t="s">
        <v>47</v>
      </c>
      <c r="F132">
        <f t="shared" si="82"/>
        <v>0.015036</v>
      </c>
      <c r="G132">
        <f t="shared" si="83"/>
        <v>0.01638</v>
      </c>
      <c r="I132">
        <f t="shared" si="84"/>
        <v>0.015036</v>
      </c>
      <c r="J132">
        <f t="shared" si="85"/>
        <v>0.016344</v>
      </c>
      <c r="O132" s="13"/>
      <c r="P132" s="12"/>
      <c r="Q132" t="s">
        <v>47</v>
      </c>
      <c r="R132">
        <f t="shared" si="86"/>
        <v>0.015251</v>
      </c>
      <c r="S132">
        <f t="shared" si="87"/>
        <v>0.01662</v>
      </c>
      <c r="U132">
        <f t="shared" si="88"/>
        <v>0.015251</v>
      </c>
      <c r="V132">
        <f t="shared" si="89"/>
        <v>0.016569</v>
      </c>
    </row>
    <row r="133" spans="1:25">
      <c r="B133" s="4"/>
      <c r="C133" s="13"/>
      <c r="D133" s="12"/>
      <c r="E133" t="s">
        <v>48</v>
      </c>
      <c r="F133">
        <f t="shared" si="82"/>
        <v>0.015136</v>
      </c>
      <c r="G133">
        <f t="shared" si="83"/>
        <v>0.01534</v>
      </c>
      <c r="I133">
        <f t="shared" si="84"/>
        <v>0.015104</v>
      </c>
      <c r="J133">
        <f t="shared" si="85"/>
        <v>0.01534</v>
      </c>
      <c r="O133" s="13"/>
      <c r="P133" s="12"/>
      <c r="Q133" t="s">
        <v>48</v>
      </c>
      <c r="R133">
        <f t="shared" si="86"/>
        <v>0.015351</v>
      </c>
      <c r="S133">
        <f t="shared" si="87"/>
        <v>0.01556</v>
      </c>
      <c r="U133">
        <f t="shared" si="88"/>
        <v>0.015309</v>
      </c>
      <c r="V133">
        <f t="shared" si="89"/>
        <v>0.01556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0.01638</v>
      </c>
      <c r="H138">
        <f t="shared" ref="H138:H140" si="92">AI11+AE11+AA11+W11</f>
        <v>3.443706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0.01638</v>
      </c>
      <c r="K138">
        <f t="shared" ref="K138:K140" si="95">AI18+AE18+AA18+W18</f>
        <v>4.812302</v>
      </c>
      <c r="L138">
        <f>3*0.05*(1-0.05)*(1-0.05)*X25+3*0.05*0.05*(1-0.05)*AB25+0.05*0.05*0.05*AF25+(1-3*0.05*(1-0.05)*(1-0.05)-3*0.05*0.05*(1-0.05)-0.05*0.05*0.05)*T25</f>
        <v>0.0150507375</v>
      </c>
      <c r="M138">
        <f>AI25+AE25+AA25+W25</f>
        <v>9.72045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0.01656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0.01656</v>
      </c>
      <c r="X138">
        <f>3*0.1*(1-0.1)*(1-0.1)*X25+3*0.1*0.1*(1-0.1)*AB25+0.1*0.1*0.1*AF25+(1-3*0.1*(1-0.1)*(1-0.1)-3*0.1*0.1*(1-0.1)-0.1*0.1*0.1)*T25</f>
        <v>0.0152029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0.0147642625</v>
      </c>
      <c r="G139">
        <f t="shared" si="91"/>
        <v>0.0160799875</v>
      </c>
      <c r="H139">
        <f t="shared" si="92"/>
        <v>3.568887</v>
      </c>
      <c r="I139">
        <f t="shared" si="93"/>
        <v>0.0147642625</v>
      </c>
      <c r="J139">
        <f t="shared" si="94"/>
        <v>0.016065725</v>
      </c>
      <c r="K139">
        <f t="shared" si="95"/>
        <v>6.958208</v>
      </c>
      <c r="N139" s="14"/>
      <c r="O139" s="13"/>
      <c r="P139" s="12"/>
      <c r="Q139" t="s">
        <v>47</v>
      </c>
      <c r="R139">
        <f t="shared" si="96"/>
        <v>0.0149271</v>
      </c>
      <c r="S139">
        <f t="shared" si="97"/>
        <v>0.0162599</v>
      </c>
      <c r="U139">
        <f t="shared" si="98"/>
        <v>0.0149271</v>
      </c>
      <c r="V139">
        <f t="shared" si="99"/>
        <v>0.0162328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0.0148642625</v>
      </c>
      <c r="G140">
        <f t="shared" si="91"/>
        <v>0.0150649875</v>
      </c>
      <c r="H140">
        <f t="shared" si="92"/>
        <v>3.787254</v>
      </c>
      <c r="I140">
        <f t="shared" si="93"/>
        <v>0.014850725</v>
      </c>
      <c r="J140">
        <f t="shared" si="94"/>
        <v>0.0150649875</v>
      </c>
      <c r="K140">
        <f t="shared" si="95"/>
        <v>23.595545</v>
      </c>
      <c r="N140" s="14"/>
      <c r="O140" s="13"/>
      <c r="P140" s="12"/>
      <c r="Q140" t="s">
        <v>48</v>
      </c>
      <c r="R140">
        <f t="shared" si="96"/>
        <v>0.0150271</v>
      </c>
      <c r="S140">
        <f t="shared" si="97"/>
        <v>0.0152299</v>
      </c>
      <c r="U140">
        <f t="shared" si="98"/>
        <v>0.0150028</v>
      </c>
      <c r="V140">
        <f t="shared" si="99"/>
        <v>0.0152299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0.01692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0.01692</v>
      </c>
      <c r="L144">
        <f>3*0.2*(1-0.2)*(1-0.2)*X25+3*0.2*0.2*(1-0.2)*AB25+0.2*0.2*0.2*AF25+(1-3*0.2*(1-0.2)*(1-0.2)-3*0.2*0.2*(1-0.2)-0.2*0.2*0.2)*T25</f>
        <v>0.0155112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0.01728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0.01728</v>
      </c>
      <c r="X144">
        <f>3*0.3*(1-0.3)*(1-0.3)*X25+3*0.3*0.3*(1-0.3)*AB25+0.3*0.3*0.3*AF25+(1-3*0.3*(1-0.3)*(1-0.3)-3*0.3*0.3*(1-0.3)-0.3*0.3*0.3)*T25</f>
        <v>0.0158243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0.0152488</v>
      </c>
      <c r="G145">
        <f t="shared" si="101"/>
        <v>0.0166192</v>
      </c>
      <c r="I145">
        <f t="shared" si="102"/>
        <v>0.0152488</v>
      </c>
      <c r="J145">
        <f t="shared" si="103"/>
        <v>0.0165704</v>
      </c>
      <c r="N145" s="14"/>
      <c r="O145" s="13"/>
      <c r="P145" s="12"/>
      <c r="Q145" t="s">
        <v>47</v>
      </c>
      <c r="R145">
        <f t="shared" si="104"/>
        <v>0.0155657</v>
      </c>
      <c r="S145">
        <f t="shared" si="105"/>
        <v>0.0169773</v>
      </c>
      <c r="U145">
        <f t="shared" si="106"/>
        <v>0.0155657</v>
      </c>
      <c r="V145">
        <f t="shared" si="107"/>
        <v>0.0169116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0.0153488</v>
      </c>
      <c r="G146">
        <f t="shared" si="101"/>
        <v>0.0155592</v>
      </c>
      <c r="I146">
        <f t="shared" si="102"/>
        <v>0.0153104</v>
      </c>
      <c r="J146">
        <f t="shared" si="103"/>
        <v>0.0155592</v>
      </c>
      <c r="N146" s="14"/>
      <c r="O146" s="13"/>
      <c r="P146" s="12"/>
      <c r="Q146" t="s">
        <v>48</v>
      </c>
      <c r="R146">
        <f t="shared" si="104"/>
        <v>0.0156657</v>
      </c>
      <c r="S146">
        <f t="shared" si="105"/>
        <v>0.0158873</v>
      </c>
      <c r="U146">
        <f t="shared" si="106"/>
        <v>0.0156216</v>
      </c>
      <c r="V146">
        <f t="shared" si="107"/>
        <v>0.0158873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0.01626</v>
      </c>
      <c r="H151">
        <f t="shared" ref="H151:H153" si="110">I32++E32</f>
        <v>1.71827</v>
      </c>
      <c r="I151">
        <f t="shared" ref="I151:I153" si="111">0.05*G39+(1-0.05)*C39</f>
        <v>0.001365</v>
      </c>
      <c r="J151">
        <f t="shared" ref="J151:J153" si="112">0.05*H39+(1-0.05)*D39</f>
        <v>0.01626</v>
      </c>
      <c r="K151">
        <f t="shared" ref="K151:K153" si="113">I39+E39</f>
        <v>2.423716</v>
      </c>
      <c r="L151">
        <f>0.05*F46+(1-0.05)*B46</f>
        <v>0.01275</v>
      </c>
      <c r="M151">
        <f>I46+E46</f>
        <v>5.025382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0.01632</v>
      </c>
      <c r="U151">
        <f t="shared" ref="U151:U153" si="116">0.1*G39+(1-0.1)*C39</f>
        <v>0.00143</v>
      </c>
      <c r="V151">
        <f t="shared" ref="V151:V153" si="117">0.1*H39+(1-0.1)*D39</f>
        <v>0.01632</v>
      </c>
      <c r="X151">
        <f>0.1*F46+(1-0.1)*B46</f>
        <v>0.0128</v>
      </c>
    </row>
    <row r="152" spans="1:25">
      <c r="C152" s="4"/>
      <c r="D152" s="12"/>
      <c r="E152" t="s">
        <v>47</v>
      </c>
      <c r="F152">
        <f t="shared" si="108"/>
        <v>0.010835</v>
      </c>
      <c r="G152">
        <f t="shared" si="109"/>
        <v>0.015355</v>
      </c>
      <c r="H152">
        <f t="shared" si="110"/>
        <v>1.775103</v>
      </c>
      <c r="I152">
        <f t="shared" si="111"/>
        <v>0.010835</v>
      </c>
      <c r="J152">
        <f t="shared" si="112"/>
        <v>0.015335</v>
      </c>
      <c r="K152">
        <f t="shared" si="113"/>
        <v>3.507735</v>
      </c>
      <c r="P152" s="12"/>
      <c r="Q152" t="s">
        <v>47</v>
      </c>
      <c r="R152">
        <f t="shared" si="114"/>
        <v>0.01087</v>
      </c>
      <c r="S152">
        <f t="shared" si="115"/>
        <v>0.01541</v>
      </c>
      <c r="U152">
        <f t="shared" si="116"/>
        <v>0.01087</v>
      </c>
      <c r="V152">
        <f t="shared" si="117"/>
        <v>0.01537</v>
      </c>
    </row>
    <row r="153" spans="1:25">
      <c r="C153" s="4"/>
      <c r="D153" s="12"/>
      <c r="E153" t="s">
        <v>48</v>
      </c>
      <c r="F153">
        <f t="shared" si="108"/>
        <v>0.01164</v>
      </c>
      <c r="G153">
        <f t="shared" si="109"/>
        <v>0.01335</v>
      </c>
      <c r="H153">
        <f t="shared" si="110"/>
        <v>1.883087</v>
      </c>
      <c r="I153">
        <f t="shared" si="111"/>
        <v>0.011655</v>
      </c>
      <c r="J153">
        <f t="shared" si="112"/>
        <v>0.01335</v>
      </c>
      <c r="K153">
        <f t="shared" si="113"/>
        <v>14.671404</v>
      </c>
      <c r="P153" s="12"/>
      <c r="Q153" t="s">
        <v>48</v>
      </c>
      <c r="R153">
        <f t="shared" si="114"/>
        <v>0.01168</v>
      </c>
      <c r="S153">
        <f t="shared" si="115"/>
        <v>0.0134</v>
      </c>
      <c r="U153">
        <f t="shared" si="116"/>
        <v>0.01171</v>
      </c>
      <c r="V153">
        <f t="shared" si="117"/>
        <v>0.0134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0.01644</v>
      </c>
      <c r="I157">
        <f t="shared" ref="I157:I159" si="120">0.2*G39+(1-0.2)*C39</f>
        <v>0.00156</v>
      </c>
      <c r="J157">
        <f t="shared" ref="J157:J159" si="121">0.2*H39+(1-0.2)*D39</f>
        <v>0.01644</v>
      </c>
      <c r="L157">
        <f>0.2*F46+(1-0.2)*B46</f>
        <v>0.0129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0.01656</v>
      </c>
      <c r="U157">
        <f t="shared" ref="U157:U159" si="124">0.3*G39+(1-0.3)*C39</f>
        <v>0.00169</v>
      </c>
      <c r="V157">
        <f t="shared" ref="V157:V159" si="125">0.3*H39+(1-0.3)*D39</f>
        <v>0.01656</v>
      </c>
      <c r="X157">
        <f>0.3*F46+(1-0.3)*B46</f>
        <v>0.013</v>
      </c>
    </row>
    <row r="158" spans="1:25">
      <c r="C158" s="4"/>
      <c r="D158" s="12"/>
      <c r="E158" t="s">
        <v>47</v>
      </c>
      <c r="F158">
        <f t="shared" si="118"/>
        <v>0.01094</v>
      </c>
      <c r="G158">
        <f t="shared" si="119"/>
        <v>0.01552</v>
      </c>
      <c r="I158">
        <f t="shared" si="120"/>
        <v>0.01094</v>
      </c>
      <c r="J158">
        <f t="shared" si="121"/>
        <v>0.01544</v>
      </c>
      <c r="P158" s="12"/>
      <c r="Q158" t="s">
        <v>47</v>
      </c>
      <c r="R158">
        <f t="shared" si="122"/>
        <v>0.01101</v>
      </c>
      <c r="S158">
        <f t="shared" si="123"/>
        <v>0.01563</v>
      </c>
      <c r="U158">
        <f t="shared" si="124"/>
        <v>0.01101</v>
      </c>
      <c r="V158">
        <f t="shared" si="125"/>
        <v>0.01551</v>
      </c>
    </row>
    <row r="159" spans="1:25">
      <c r="C159" s="4"/>
      <c r="D159" s="12"/>
      <c r="E159" t="s">
        <v>48</v>
      </c>
      <c r="F159">
        <f t="shared" si="118"/>
        <v>0.01176</v>
      </c>
      <c r="G159">
        <f t="shared" si="119"/>
        <v>0.0135</v>
      </c>
      <c r="I159">
        <f t="shared" si="120"/>
        <v>0.01182</v>
      </c>
      <c r="J159">
        <f t="shared" si="121"/>
        <v>0.0135</v>
      </c>
      <c r="P159" s="12"/>
      <c r="Q159" t="s">
        <v>48</v>
      </c>
      <c r="R159">
        <f t="shared" si="122"/>
        <v>0.01184</v>
      </c>
      <c r="S159">
        <f t="shared" si="123"/>
        <v>0.0136</v>
      </c>
      <c r="U159">
        <f t="shared" si="124"/>
        <v>0.01193</v>
      </c>
      <c r="V159">
        <f t="shared" si="125"/>
        <v>0.0136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0.01632</v>
      </c>
      <c r="H164">
        <f t="shared" ref="H164:H166" si="128">M32+I32+E32</f>
        <v>2.573344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0.01632</v>
      </c>
      <c r="K164">
        <f t="shared" ref="K164:K166" si="131">M39+I39+E39</f>
        <v>3.624839</v>
      </c>
      <c r="L164">
        <f>(0.05*(1-0.05)+0.05*(1-0.05))*F46+0.05*0.05*J46+(1-0.05*(1-0.05)-0.05*(1-0.05)-0.05*0.05)*B46</f>
        <v>0.01279975</v>
      </c>
      <c r="M164">
        <f>M46+I46+E46</f>
        <v>7.411796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0.01644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0.01644</v>
      </c>
      <c r="X164">
        <f>(0.1*0.9+0.1*0.9)*F46+0.1*0.1*J46+(1-0.1*0.9-0.1*0.9-0.1*0.1)*B46</f>
        <v>0.012899</v>
      </c>
    </row>
    <row r="165" spans="2:25">
      <c r="B165" s="4"/>
      <c r="C165" s="13"/>
      <c r="D165" s="12"/>
      <c r="E165" t="s">
        <v>47</v>
      </c>
      <c r="F165">
        <f t="shared" si="126"/>
        <v>0.01087</v>
      </c>
      <c r="G165">
        <f t="shared" si="127"/>
        <v>0.01540975</v>
      </c>
      <c r="H165">
        <f t="shared" si="128"/>
        <v>2.660606</v>
      </c>
      <c r="I165">
        <f t="shared" si="129"/>
        <v>0.01087</v>
      </c>
      <c r="J165">
        <f t="shared" si="130"/>
        <v>0.01537125</v>
      </c>
      <c r="K165">
        <f t="shared" si="131"/>
        <v>5.256877</v>
      </c>
      <c r="O165" s="13"/>
      <c r="P165" s="12"/>
      <c r="Q165" t="s">
        <v>47</v>
      </c>
      <c r="R165">
        <f t="shared" si="132"/>
        <v>0.01094</v>
      </c>
      <c r="S165">
        <f t="shared" si="133"/>
        <v>0.015519</v>
      </c>
      <c r="U165">
        <f t="shared" si="134"/>
        <v>0.01094</v>
      </c>
      <c r="V165">
        <f t="shared" si="135"/>
        <v>0.015445</v>
      </c>
    </row>
    <row r="166" spans="2:25">
      <c r="B166" s="4"/>
      <c r="C166" s="13"/>
      <c r="D166" s="12"/>
      <c r="E166" t="s">
        <v>48</v>
      </c>
      <c r="F166">
        <f t="shared" si="126"/>
        <v>0.01168</v>
      </c>
      <c r="G166">
        <f t="shared" si="127"/>
        <v>0.01339975</v>
      </c>
      <c r="H166">
        <f t="shared" si="128"/>
        <v>2.827</v>
      </c>
      <c r="I166">
        <f t="shared" si="129"/>
        <v>0.011709</v>
      </c>
      <c r="J166">
        <f t="shared" si="130"/>
        <v>0.01339975</v>
      </c>
      <c r="K166">
        <f t="shared" si="131"/>
        <v>23.51088</v>
      </c>
      <c r="O166" s="13"/>
      <c r="P166" s="12"/>
      <c r="Q166" t="s">
        <v>48</v>
      </c>
      <c r="R166">
        <f t="shared" si="132"/>
        <v>0.01176</v>
      </c>
      <c r="S166">
        <f t="shared" si="133"/>
        <v>0.013499</v>
      </c>
      <c r="U166">
        <f t="shared" si="134"/>
        <v>0.011816</v>
      </c>
      <c r="V166">
        <f t="shared" si="135"/>
        <v>0.013499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0.01668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0.01668</v>
      </c>
      <c r="L170">
        <f>(0.2*0.8+0.2*0.8)*F46+0.2*0.2*J46+(1-0.2*0.8-0.2*0.8-0.2*0.2)*B46</f>
        <v>0.013096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0.01692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0.01692</v>
      </c>
      <c r="X170">
        <f>(0.3*0.7+0.3*0.7)*F46+0.3*0.3*J46+(1-0.3*0.7-0.3*0.7-0.3*0.3)*B46</f>
        <v>0.013291</v>
      </c>
    </row>
    <row r="171" spans="2:25">
      <c r="B171" s="4"/>
      <c r="C171" s="13"/>
      <c r="D171" s="12"/>
      <c r="E171" t="s">
        <v>47</v>
      </c>
      <c r="F171">
        <f t="shared" si="136"/>
        <v>0.01108</v>
      </c>
      <c r="G171">
        <f t="shared" si="137"/>
        <v>0.015736</v>
      </c>
      <c r="I171">
        <f t="shared" si="138"/>
        <v>0.01108</v>
      </c>
      <c r="J171">
        <f t="shared" si="139"/>
        <v>0.0156</v>
      </c>
      <c r="O171" s="13"/>
      <c r="P171" s="12"/>
      <c r="Q171" t="s">
        <v>47</v>
      </c>
      <c r="R171">
        <f t="shared" si="140"/>
        <v>0.01122</v>
      </c>
      <c r="S171">
        <f t="shared" si="141"/>
        <v>0.015951</v>
      </c>
      <c r="U171">
        <f t="shared" si="142"/>
        <v>0.01122</v>
      </c>
      <c r="V171">
        <f t="shared" si="143"/>
        <v>0.015765</v>
      </c>
    </row>
    <row r="172" spans="2:25">
      <c r="B172" s="4"/>
      <c r="C172" s="13"/>
      <c r="D172" s="12"/>
      <c r="E172" t="s">
        <v>48</v>
      </c>
      <c r="F172">
        <f t="shared" si="136"/>
        <v>0.01192</v>
      </c>
      <c r="G172">
        <f t="shared" si="137"/>
        <v>0.013696</v>
      </c>
      <c r="I172">
        <f t="shared" si="138"/>
        <v>0.012024</v>
      </c>
      <c r="J172">
        <f t="shared" si="139"/>
        <v>0.013696</v>
      </c>
      <c r="O172" s="13"/>
      <c r="P172" s="12"/>
      <c r="Q172" t="s">
        <v>48</v>
      </c>
      <c r="R172">
        <f t="shared" si="140"/>
        <v>0.01208</v>
      </c>
      <c r="S172">
        <f t="shared" si="141"/>
        <v>0.013891</v>
      </c>
      <c r="U172">
        <f t="shared" si="142"/>
        <v>0.012224</v>
      </c>
      <c r="V172">
        <f t="shared" si="143"/>
        <v>0.013891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0.01638</v>
      </c>
      <c r="H177">
        <f t="shared" ref="H177:H179" si="146">Q32+M32+I32+E32</f>
        <v>3.433797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0.01638</v>
      </c>
      <c r="K177">
        <f t="shared" ref="K177:K179" si="149">Q39+M39+I39+E39</f>
        <v>4.847031</v>
      </c>
      <c r="L177">
        <f>3*0.05*(1-0.05)*(1-0.05)*F46+3*0.05*0.05*(1-0.05)*J46+0.05*0.05*0.05*N46+(1-3*0.05*(1-0.05)*(1-0.05)-3*0.05*0.05*(1-0.05)-0.05*0.05*0.05)*B46</f>
        <v>0.01284925</v>
      </c>
      <c r="M177">
        <f>Q46+M46+I46+E46</f>
        <v>9.842158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0.01656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0.01656</v>
      </c>
      <c r="X177">
        <f>3*0.1*(1-0.1)*(1-0.1)*F46+3*0.1*0.1*(1-0.1)*J46+0.1*0.1*0.1*N46+(1-3*0.1*(1-0.1)*(1-0.1)-3*0.1*0.1*(1-0.1)-0.1*0.1*0.1)*B46</f>
        <v>0.012997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0.010905</v>
      </c>
      <c r="G178">
        <f t="shared" si="145"/>
        <v>0.015464275</v>
      </c>
      <c r="H178">
        <f t="shared" si="146"/>
        <v>3.540491</v>
      </c>
      <c r="I178">
        <f t="shared" si="147"/>
        <v>0.010905</v>
      </c>
      <c r="J178">
        <f t="shared" si="148"/>
        <v>0.015408675</v>
      </c>
      <c r="K178">
        <f t="shared" si="149"/>
        <v>6.976017</v>
      </c>
      <c r="N178" s="14"/>
      <c r="O178" s="13"/>
      <c r="P178" s="12"/>
      <c r="Q178" t="s">
        <v>47</v>
      </c>
      <c r="R178">
        <f t="shared" si="150"/>
        <v>0.01101</v>
      </c>
      <c r="S178">
        <f t="shared" si="151"/>
        <v>0.0156272</v>
      </c>
      <c r="U178">
        <f t="shared" si="152"/>
        <v>0.01101</v>
      </c>
      <c r="V178">
        <f t="shared" si="153"/>
        <v>0.0155244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0.01172</v>
      </c>
      <c r="G179">
        <f t="shared" si="145"/>
        <v>0.013449275</v>
      </c>
      <c r="H179">
        <f t="shared" si="146"/>
        <v>3.76922</v>
      </c>
      <c r="I179">
        <f t="shared" si="147"/>
        <v>0.0117620625</v>
      </c>
      <c r="J179">
        <f t="shared" si="148"/>
        <v>0.013449275</v>
      </c>
      <c r="K179">
        <f t="shared" si="149"/>
        <v>33.085311</v>
      </c>
      <c r="N179" s="14"/>
      <c r="O179" s="13"/>
      <c r="P179" s="12"/>
      <c r="Q179" t="s">
        <v>48</v>
      </c>
      <c r="R179">
        <f t="shared" si="150"/>
        <v>0.01184</v>
      </c>
      <c r="S179">
        <f t="shared" si="151"/>
        <v>0.0135972</v>
      </c>
      <c r="U179">
        <f t="shared" si="152"/>
        <v>0.0119185</v>
      </c>
      <c r="V179">
        <f t="shared" si="153"/>
        <v>0.0135972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0.01692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0.01692</v>
      </c>
      <c r="L183">
        <f>3*0.2*(1-0.2)*(1-0.2)*F46+3*0.2*0.2*(1-0.2)*J46+0.2*0.2*0.2*N46+(1-3*0.2*(1-0.2)*(1-0.2)-3*0.2*0.2*(1-0.2)-0.2*0.2*0.2)*B46</f>
        <v>0.013288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0.01728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0.01728</v>
      </c>
      <c r="X183">
        <f>3*0.3*(1-0.3)*(1-0.3)*F46+3*0.3*0.3*(1-0.3)*J46+0.3*0.3*0.3*N46+(1-3*0.3*(1-0.3)*(1-0.3)-3*0.3*0.3*(1-0.3)-0.3*0.3*0.3)*B46</f>
        <v>0.013573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0.01122</v>
      </c>
      <c r="G184">
        <f t="shared" si="155"/>
        <v>0.0159496</v>
      </c>
      <c r="I184">
        <f t="shared" si="156"/>
        <v>0.01122</v>
      </c>
      <c r="J184">
        <f t="shared" si="157"/>
        <v>0.0157752</v>
      </c>
      <c r="N184" s="14"/>
      <c r="O184" s="13"/>
      <c r="P184" s="12"/>
      <c r="Q184" t="s">
        <v>47</v>
      </c>
      <c r="R184">
        <f t="shared" si="158"/>
        <v>0.01143</v>
      </c>
      <c r="S184">
        <f t="shared" si="159"/>
        <v>0.0162684</v>
      </c>
      <c r="U184">
        <f t="shared" si="160"/>
        <v>0.01143</v>
      </c>
      <c r="V184">
        <f t="shared" si="161"/>
        <v>0.0160488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0.01208</v>
      </c>
      <c r="G185">
        <f t="shared" si="155"/>
        <v>0.0138896</v>
      </c>
      <c r="I185">
        <f t="shared" si="156"/>
        <v>0.012216</v>
      </c>
      <c r="J185">
        <f t="shared" si="157"/>
        <v>0.0138896</v>
      </c>
      <c r="N185" s="14"/>
      <c r="O185" s="13"/>
      <c r="P185" s="12"/>
      <c r="Q185" t="s">
        <v>48</v>
      </c>
      <c r="R185">
        <f t="shared" si="158"/>
        <v>0.01232</v>
      </c>
      <c r="S185">
        <f t="shared" si="159"/>
        <v>0.0141784</v>
      </c>
      <c r="U185">
        <f t="shared" si="160"/>
        <v>0.0124955</v>
      </c>
      <c r="V185">
        <f t="shared" si="161"/>
        <v>0.0141784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0.01626</v>
      </c>
      <c r="H190">
        <f t="shared" ref="H190:H192" si="164">AA32+W32</f>
        <v>1.757994</v>
      </c>
      <c r="I190">
        <f t="shared" ref="I190:I192" si="165">0.05*Y39+(1-0.05)*U39</f>
        <v>0.001365</v>
      </c>
      <c r="J190">
        <f t="shared" ref="J190:J192" si="166">0.05*Z39+(1-0.05)*V39</f>
        <v>0.01626</v>
      </c>
      <c r="K190">
        <f t="shared" ref="K190:K192" si="167">AA39+W39</f>
        <v>2.407079</v>
      </c>
      <c r="L190">
        <f>0.05*X46+(1-0.05)*T46</f>
        <v>0.00963</v>
      </c>
      <c r="M190">
        <f>AA46+W46</f>
        <v>5.360501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0.01632</v>
      </c>
      <c r="U190">
        <f t="shared" ref="U190:U192" si="170">0.1*Y39+(1-0.1)*U39</f>
        <v>0.00143</v>
      </c>
      <c r="V190">
        <f t="shared" ref="V190:V192" si="171">0.1*Z39+(1-0.1)*V39</f>
        <v>0.01632</v>
      </c>
      <c r="X190">
        <f>0.1*X46+(1-0.1)*T46</f>
        <v>0.00966</v>
      </c>
    </row>
    <row r="191" spans="1:25">
      <c r="C191" s="4"/>
      <c r="D191" s="12"/>
      <c r="E191" t="s">
        <v>47</v>
      </c>
      <c r="F191">
        <f t="shared" si="162"/>
        <v>0.005725</v>
      </c>
      <c r="G191">
        <f t="shared" si="163"/>
        <v>0.013745</v>
      </c>
      <c r="H191">
        <f t="shared" si="164"/>
        <v>1.868316</v>
      </c>
      <c r="I191">
        <f t="shared" si="165"/>
        <v>0.005725</v>
      </c>
      <c r="J191">
        <f t="shared" si="166"/>
        <v>0.0137</v>
      </c>
      <c r="K191">
        <f t="shared" si="167"/>
        <v>3.57723</v>
      </c>
      <c r="P191" s="12"/>
      <c r="Q191" t="s">
        <v>47</v>
      </c>
      <c r="R191">
        <f t="shared" si="168"/>
        <v>0.00575</v>
      </c>
      <c r="S191">
        <f t="shared" si="169"/>
        <v>0.01379</v>
      </c>
      <c r="U191">
        <f t="shared" si="170"/>
        <v>0.00575</v>
      </c>
      <c r="V191">
        <f t="shared" si="171"/>
        <v>0.0137</v>
      </c>
    </row>
    <row r="192" spans="1:25">
      <c r="C192" s="4"/>
      <c r="D192" s="12"/>
      <c r="E192" t="s">
        <v>48</v>
      </c>
      <c r="F192">
        <f t="shared" si="162"/>
        <v>0.006925</v>
      </c>
      <c r="G192">
        <f t="shared" si="163"/>
        <v>0.01094</v>
      </c>
      <c r="H192">
        <f t="shared" si="164"/>
        <v>1.904986</v>
      </c>
      <c r="I192">
        <f t="shared" si="165"/>
        <v>0.006945</v>
      </c>
      <c r="J192">
        <f t="shared" si="166"/>
        <v>0.01094</v>
      </c>
      <c r="K192">
        <f t="shared" si="167"/>
        <v>14.048323</v>
      </c>
      <c r="P192" s="12"/>
      <c r="Q192" t="s">
        <v>48</v>
      </c>
      <c r="R192">
        <f t="shared" si="168"/>
        <v>0.00695</v>
      </c>
      <c r="S192">
        <f t="shared" si="169"/>
        <v>0.01098</v>
      </c>
      <c r="U192">
        <f t="shared" si="170"/>
        <v>0.00699</v>
      </c>
      <c r="V192">
        <f t="shared" si="171"/>
        <v>0.01098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0.01644</v>
      </c>
      <c r="I196">
        <f t="shared" ref="I196:I198" si="174">0.2*Y39+(1-0.2)*U39</f>
        <v>0.00156</v>
      </c>
      <c r="J196">
        <f t="shared" ref="J196:J198" si="175">0.2*Z39+(1-0.2)*V39</f>
        <v>0.01644</v>
      </c>
      <c r="L196">
        <f>0.2*X46+(1-0.2)*T46</f>
        <v>0.00972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0.01656</v>
      </c>
      <c r="U196">
        <f t="shared" ref="U196:U198" si="178">0.3*Y39+(1-0.3)*U39</f>
        <v>0.00169</v>
      </c>
      <c r="V196">
        <f t="shared" ref="V196:V198" si="179">0.3*Z39+(1-0.3)*V39</f>
        <v>0.01656</v>
      </c>
      <c r="X196">
        <f>0.3*X46+(1-0.3)*T46</f>
        <v>0.00978</v>
      </c>
    </row>
    <row r="197" spans="2:25">
      <c r="C197" s="4"/>
      <c r="D197" s="12"/>
      <c r="E197" t="s">
        <v>47</v>
      </c>
      <c r="F197">
        <f t="shared" si="172"/>
        <v>0.0058</v>
      </c>
      <c r="G197">
        <f t="shared" si="173"/>
        <v>0.01388</v>
      </c>
      <c r="I197">
        <f t="shared" si="174"/>
        <v>0.0058</v>
      </c>
      <c r="J197">
        <f t="shared" si="175"/>
        <v>0.0137</v>
      </c>
      <c r="P197" s="12"/>
      <c r="Q197" t="s">
        <v>47</v>
      </c>
      <c r="R197">
        <f t="shared" si="176"/>
        <v>0.00585</v>
      </c>
      <c r="S197">
        <f t="shared" si="177"/>
        <v>0.01397</v>
      </c>
      <c r="U197">
        <f t="shared" si="178"/>
        <v>0.00585</v>
      </c>
      <c r="V197">
        <f t="shared" si="179"/>
        <v>0.0137</v>
      </c>
    </row>
    <row r="198" spans="2:25">
      <c r="C198" s="4"/>
      <c r="D198" s="12"/>
      <c r="E198" t="s">
        <v>48</v>
      </c>
      <c r="F198">
        <f t="shared" si="172"/>
        <v>0.007</v>
      </c>
      <c r="G198">
        <f t="shared" si="173"/>
        <v>0.01106</v>
      </c>
      <c r="I198">
        <f t="shared" si="174"/>
        <v>0.00708</v>
      </c>
      <c r="J198">
        <f t="shared" si="175"/>
        <v>0.01106</v>
      </c>
      <c r="P198" s="12"/>
      <c r="Q198" t="s">
        <v>48</v>
      </c>
      <c r="R198">
        <f t="shared" si="176"/>
        <v>0.00705</v>
      </c>
      <c r="S198">
        <f t="shared" si="177"/>
        <v>0.01114</v>
      </c>
      <c r="U198">
        <f t="shared" si="178"/>
        <v>0.00717</v>
      </c>
      <c r="V198">
        <f t="shared" si="179"/>
        <v>0.01114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0.01632</v>
      </c>
      <c r="H203">
        <f t="shared" ref="H203:H205" si="182">AE32+AA32+W32</f>
        <v>2.626883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0.01632</v>
      </c>
      <c r="K203">
        <f t="shared" ref="K203:K205" si="185">AE39+AA39+W39</f>
        <v>3.613061</v>
      </c>
      <c r="L203">
        <f>(0.05*(1-0.05)+0.05*(1-0.05))*X46+0.05*0.05*AB46+(1-0.05*(1-0.05)-0.05*(1-0.05)-0.05*0.05)*T46</f>
        <v>0.00966025</v>
      </c>
      <c r="M203">
        <f>AE46+AA46+W46</f>
        <v>8.051903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0.01644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0.01644</v>
      </c>
      <c r="X203">
        <f>(0.1*0.9+0.1*0.9)*X46+0.1*0.1*AB46+(1-0.1*0.9-0.1*0.9-0.1*0.1)*T46</f>
        <v>0.009721</v>
      </c>
    </row>
    <row r="204" spans="2:25">
      <c r="B204" s="4"/>
      <c r="C204" s="13"/>
      <c r="D204" s="12"/>
      <c r="E204" t="s">
        <v>47</v>
      </c>
      <c r="F204">
        <f t="shared" si="180"/>
        <v>0.00574975</v>
      </c>
      <c r="G204">
        <f t="shared" si="181"/>
        <v>0.01378975</v>
      </c>
      <c r="H204">
        <f t="shared" si="182"/>
        <v>2.761712</v>
      </c>
      <c r="I204">
        <f t="shared" si="183"/>
        <v>0.00575</v>
      </c>
      <c r="J204">
        <f t="shared" si="184"/>
        <v>0.01370275</v>
      </c>
      <c r="K204">
        <f t="shared" si="185"/>
        <v>5.330661</v>
      </c>
      <c r="O204" s="13"/>
      <c r="P204" s="12"/>
      <c r="Q204" t="s">
        <v>47</v>
      </c>
      <c r="R204">
        <f t="shared" si="186"/>
        <v>0.005799</v>
      </c>
      <c r="S204">
        <f t="shared" si="187"/>
        <v>0.013879</v>
      </c>
      <c r="U204">
        <f t="shared" si="188"/>
        <v>0.0058</v>
      </c>
      <c r="V204">
        <f t="shared" si="189"/>
        <v>0.013711</v>
      </c>
    </row>
    <row r="205" spans="2:25">
      <c r="B205" s="4"/>
      <c r="C205" s="13"/>
      <c r="D205" s="12"/>
      <c r="E205" t="s">
        <v>48</v>
      </c>
      <c r="F205">
        <f t="shared" si="180"/>
        <v>0.00695</v>
      </c>
      <c r="G205">
        <f t="shared" si="181"/>
        <v>0.01098</v>
      </c>
      <c r="H205">
        <f t="shared" si="182"/>
        <v>2.848243</v>
      </c>
      <c r="I205">
        <f t="shared" si="183"/>
        <v>0.00698925</v>
      </c>
      <c r="J205">
        <f t="shared" si="184"/>
        <v>0.01097975</v>
      </c>
      <c r="K205">
        <f t="shared" si="185"/>
        <v>21.844039</v>
      </c>
      <c r="O205" s="13"/>
      <c r="P205" s="12"/>
      <c r="Q205" t="s">
        <v>48</v>
      </c>
      <c r="R205">
        <f t="shared" si="186"/>
        <v>0.007</v>
      </c>
      <c r="S205">
        <f t="shared" si="187"/>
        <v>0.01106</v>
      </c>
      <c r="U205">
        <f t="shared" si="188"/>
        <v>0.007077</v>
      </c>
      <c r="V205">
        <f t="shared" si="189"/>
        <v>0.011059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0.01668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0.01668</v>
      </c>
      <c r="L209">
        <f>(0.2*0.8+0.2*0.8)*X46+0.2*0.2*AB46+(1-0.2*0.8-0.2*0.8-0.2*0.2)*T46</f>
        <v>0.009844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0.01692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0.01692</v>
      </c>
      <c r="X209">
        <f>(0.3*0.7+0.3*0.7)*X46+0.3*0.3*AB46+(1-0.3*0.7-0.3*0.7-0.3*0.3)*T46</f>
        <v>0.009969</v>
      </c>
    </row>
    <row r="210" spans="1:25">
      <c r="B210" s="4"/>
      <c r="C210" s="13"/>
      <c r="D210" s="12"/>
      <c r="E210" t="s">
        <v>47</v>
      </c>
      <c r="F210">
        <f t="shared" si="190"/>
        <v>0.005896</v>
      </c>
      <c r="G210">
        <f t="shared" si="191"/>
        <v>0.014056</v>
      </c>
      <c r="I210">
        <f t="shared" si="192"/>
        <v>0.0059</v>
      </c>
      <c r="J210">
        <f t="shared" si="193"/>
        <v>0.013744</v>
      </c>
      <c r="O210" s="13"/>
      <c r="P210" s="12"/>
      <c r="Q210" t="s">
        <v>47</v>
      </c>
      <c r="R210">
        <f t="shared" si="194"/>
        <v>0.005991</v>
      </c>
      <c r="S210">
        <f t="shared" si="195"/>
        <v>0.014231</v>
      </c>
      <c r="U210">
        <f t="shared" si="196"/>
        <v>0.006</v>
      </c>
      <c r="V210">
        <f t="shared" si="197"/>
        <v>0.013799</v>
      </c>
    </row>
    <row r="211" spans="1:25">
      <c r="B211" s="4"/>
      <c r="C211" s="13"/>
      <c r="D211" s="12"/>
      <c r="E211" t="s">
        <v>48</v>
      </c>
      <c r="F211">
        <f t="shared" si="190"/>
        <v>0.0071</v>
      </c>
      <c r="G211">
        <f t="shared" si="191"/>
        <v>0.01122</v>
      </c>
      <c r="I211">
        <f t="shared" si="192"/>
        <v>0.007248</v>
      </c>
      <c r="J211">
        <f t="shared" si="193"/>
        <v>0.011216</v>
      </c>
      <c r="O211" s="13"/>
      <c r="P211" s="12"/>
      <c r="Q211" t="s">
        <v>48</v>
      </c>
      <c r="R211">
        <f t="shared" si="194"/>
        <v>0.0072</v>
      </c>
      <c r="S211">
        <f t="shared" si="195"/>
        <v>0.01138</v>
      </c>
      <c r="U211">
        <f t="shared" si="196"/>
        <v>0.007413</v>
      </c>
      <c r="V211">
        <f t="shared" si="197"/>
        <v>0.011371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0.01638</v>
      </c>
      <c r="H216">
        <f t="shared" ref="H216:H218" si="200">AI32+AE32+AA32+W32</f>
        <v>3.501232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0.01638</v>
      </c>
      <c r="K216">
        <f t="shared" ref="K216:K218" si="203">AI39+AE39+AA39+W39</f>
        <v>4.823473</v>
      </c>
      <c r="L216">
        <f>3*0.05*(1-0.05)*(1-0.05)*X46+3*0.05*0.05*(1-0.05)*AB46+0.05*0.05*0.05*AF46+(1-3*0.05*(1-0.05)*(1-0.05)-3*0.05*0.05*(1-0.05)-0.05*0.05*0.05)*T46</f>
        <v>0.009690725</v>
      </c>
      <c r="M216">
        <f>AI46+AE46+AA46+W46</f>
        <v>10.758354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0.01656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0.01656</v>
      </c>
      <c r="X216">
        <f>3*0.1*(1-0.1)*(1-0.1)*X46+3*0.1*0.1*(1-0.1)*AB46+0.1*0.1*0.1*AF46+(1-3*0.1*(1-0.1)*(1-0.1)-3*0.1*0.1*(1-0.1)-0.1*0.1*0.1)*T46</f>
        <v>0.0097828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0.00577425</v>
      </c>
      <c r="G217">
        <f t="shared" si="199"/>
        <v>0.0138342875</v>
      </c>
      <c r="H217">
        <f t="shared" si="200"/>
        <v>3.643793</v>
      </c>
      <c r="I217">
        <f t="shared" si="201"/>
        <v>0.0057749875</v>
      </c>
      <c r="J217">
        <f t="shared" si="202"/>
        <v>0.0137081</v>
      </c>
      <c r="K217">
        <f t="shared" si="203"/>
        <v>7.125291</v>
      </c>
      <c r="N217" s="14"/>
      <c r="O217" s="13"/>
      <c r="P217" s="12"/>
      <c r="Q217" t="s">
        <v>47</v>
      </c>
      <c r="R217">
        <f t="shared" si="204"/>
        <v>0.005847</v>
      </c>
      <c r="S217">
        <f t="shared" si="205"/>
        <v>0.0139673</v>
      </c>
      <c r="U217">
        <f t="shared" si="206"/>
        <v>0.0058499</v>
      </c>
      <c r="V217">
        <f t="shared" si="207"/>
        <v>0.0137318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0.006975</v>
      </c>
      <c r="G218">
        <f t="shared" si="199"/>
        <v>0.01102</v>
      </c>
      <c r="H218">
        <f t="shared" si="200"/>
        <v>3.792662</v>
      </c>
      <c r="I218">
        <f t="shared" si="201"/>
        <v>0.007032775</v>
      </c>
      <c r="J218">
        <f t="shared" si="202"/>
        <v>0.011019275</v>
      </c>
      <c r="K218">
        <f t="shared" si="203"/>
        <v>29.733266</v>
      </c>
      <c r="N218" s="14"/>
      <c r="O218" s="13"/>
      <c r="P218" s="12"/>
      <c r="Q218" t="s">
        <v>48</v>
      </c>
      <c r="R218">
        <f t="shared" si="204"/>
        <v>0.00705</v>
      </c>
      <c r="S218">
        <f t="shared" si="205"/>
        <v>0.01114</v>
      </c>
      <c r="U218">
        <f t="shared" si="206"/>
        <v>0.0071612</v>
      </c>
      <c r="V218">
        <f t="shared" si="207"/>
        <v>0.0111372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0.01692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0.01692</v>
      </c>
      <c r="L222">
        <f>3*0.2*(1-0.2)*(1-0.2)*X46+3*0.2*0.2*(1-0.2)*AB46+0.2*0.2*0.2*AF46+(1-3*0.2*(1-0.2)*(1-0.2)-3*0.2*0.2*(1-0.2)-0.2*0.2*0.2)*T46</f>
        <v>0.0099704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0.01728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0.01728</v>
      </c>
      <c r="X222">
        <f>3*0.3*(1-0.3)*(1-0.3)*X46+3*0.3*0.3*(1-0.3)*AB46+0.3*0.3*0.3*AF46+(1-3*0.3*(1-0.3)*(1-0.3)-3*0.3*0.3*(1-0.3)-0.3*0.3*0.3)*T46</f>
        <v>0.0101616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0.005988</v>
      </c>
      <c r="G223">
        <f t="shared" si="209"/>
        <v>0.0142304</v>
      </c>
      <c r="I223">
        <f t="shared" si="210"/>
        <v>0.0059992</v>
      </c>
      <c r="J223">
        <f t="shared" si="211"/>
        <v>0.0138224</v>
      </c>
      <c r="N223" s="14"/>
      <c r="O223" s="13"/>
      <c r="P223" s="12"/>
      <c r="Q223" t="s">
        <v>47</v>
      </c>
      <c r="R223">
        <f t="shared" si="212"/>
        <v>0.006123</v>
      </c>
      <c r="S223">
        <f t="shared" si="213"/>
        <v>0.0144911</v>
      </c>
      <c r="U223">
        <f t="shared" si="214"/>
        <v>0.0061473</v>
      </c>
      <c r="V223">
        <f t="shared" si="215"/>
        <v>0.0139646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0.0072</v>
      </c>
      <c r="G224">
        <f t="shared" si="209"/>
        <v>0.01138</v>
      </c>
      <c r="I224">
        <f t="shared" si="210"/>
        <v>0.0074056</v>
      </c>
      <c r="J224">
        <f t="shared" si="211"/>
        <v>0.0113696</v>
      </c>
      <c r="N224" s="14"/>
      <c r="O224" s="13"/>
      <c r="P224" s="12"/>
      <c r="Q224" t="s">
        <v>48</v>
      </c>
      <c r="R224">
        <f t="shared" si="212"/>
        <v>0.00735</v>
      </c>
      <c r="S224">
        <f t="shared" si="213"/>
        <v>0.01162</v>
      </c>
      <c r="U224">
        <f t="shared" si="214"/>
        <v>0.0076344</v>
      </c>
      <c r="V224">
        <f t="shared" si="215"/>
        <v>0.0115984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0.01626</v>
      </c>
      <c r="H229">
        <f t="shared" ref="H229:H231" si="218">I52+E52</f>
        <v>1.724288</v>
      </c>
      <c r="I229">
        <f t="shared" ref="I229:I231" si="219">0.05*G59+(1-0.05)*C59</f>
        <v>0.001365</v>
      </c>
      <c r="J229">
        <f t="shared" ref="J229:J231" si="220">0.05*H59+(1-0.05)*D59</f>
        <v>0.01626</v>
      </c>
      <c r="K229">
        <f t="shared" ref="K229:K231" si="221">I59+E59</f>
        <v>2.411868</v>
      </c>
      <c r="L229">
        <f>0.05*G66+(1-0.05)*B66</f>
        <v>0.005125</v>
      </c>
      <c r="M229">
        <f>I66+E66</f>
        <v>5.378451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0.01632</v>
      </c>
      <c r="U229">
        <f t="shared" ref="U229:U231" si="224">0.1*G59+(1-0.1)*C59</f>
        <v>0.00143</v>
      </c>
      <c r="V229">
        <f t="shared" ref="V229:V231" si="225">0.1*H59+(1-0.1)*D59</f>
        <v>0.01632</v>
      </c>
      <c r="X229">
        <f>0.1*G66+(1-0.1)*B66</f>
        <v>0.00515</v>
      </c>
    </row>
    <row r="230" spans="1:25">
      <c r="C230" s="4"/>
      <c r="D230" s="12"/>
      <c r="E230" t="s">
        <v>47</v>
      </c>
      <c r="F230">
        <f t="shared" si="216"/>
        <v>0.00271</v>
      </c>
      <c r="G230">
        <f t="shared" si="217"/>
        <v>0.009325</v>
      </c>
      <c r="H230">
        <f t="shared" si="218"/>
        <v>1.795097</v>
      </c>
      <c r="I230">
        <f t="shared" si="219"/>
        <v>0.002725</v>
      </c>
      <c r="J230">
        <f t="shared" si="220"/>
        <v>0.00923</v>
      </c>
      <c r="K230">
        <f t="shared" si="221"/>
        <v>3.389978</v>
      </c>
      <c r="P230" s="12"/>
      <c r="Q230" t="s">
        <v>47</v>
      </c>
      <c r="R230">
        <f t="shared" si="222"/>
        <v>0.00272</v>
      </c>
      <c r="S230">
        <f t="shared" si="223"/>
        <v>0.00935</v>
      </c>
      <c r="U230">
        <f t="shared" si="224"/>
        <v>0.00275</v>
      </c>
      <c r="V230">
        <f t="shared" si="225"/>
        <v>0.00916</v>
      </c>
    </row>
    <row r="231" spans="1:25">
      <c r="C231" s="4"/>
      <c r="D231" s="12"/>
      <c r="E231" t="s">
        <v>48</v>
      </c>
      <c r="F231">
        <f t="shared" si="216"/>
        <v>0.003515</v>
      </c>
      <c r="G231">
        <f t="shared" si="217"/>
        <v>0.00683</v>
      </c>
      <c r="H231">
        <f t="shared" si="218"/>
        <v>1.88213</v>
      </c>
      <c r="I231">
        <f t="shared" si="219"/>
        <v>0.00354</v>
      </c>
      <c r="J231">
        <f t="shared" si="220"/>
        <v>0.006425</v>
      </c>
      <c r="K231">
        <f t="shared" si="221"/>
        <v>11.097111</v>
      </c>
      <c r="P231" s="12"/>
      <c r="Q231" t="s">
        <v>48</v>
      </c>
      <c r="R231">
        <f t="shared" si="222"/>
        <v>0.00353</v>
      </c>
      <c r="S231">
        <f t="shared" si="223"/>
        <v>0.00686</v>
      </c>
      <c r="U231">
        <f t="shared" si="224"/>
        <v>0.00358</v>
      </c>
      <c r="V231">
        <f t="shared" si="225"/>
        <v>0.00645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0.01644</v>
      </c>
      <c r="I235">
        <f t="shared" ref="I235:I237" si="228">0.2*G59+(1-0.2)*C59</f>
        <v>0.00156</v>
      </c>
      <c r="J235">
        <f t="shared" ref="J235:J237" si="229">0.2*H59+(1-0.2)*D59</f>
        <v>0.01644</v>
      </c>
      <c r="L235">
        <f>0.2*G66+(1-0.2)*B66</f>
        <v>0.0052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0.01656</v>
      </c>
      <c r="U235">
        <f t="shared" ref="U235:U237" si="232">0.3*G59+(1-0.3)*C59</f>
        <v>0.00169</v>
      </c>
      <c r="V235">
        <f t="shared" ref="V235:V237" si="233">0.3*H59+(1-0.3)*D59</f>
        <v>0.01656</v>
      </c>
      <c r="X235">
        <f>0.3*G66+(1-0.3)*B66</f>
        <v>0.00525</v>
      </c>
    </row>
    <row r="236" spans="1:25">
      <c r="C236" s="4"/>
      <c r="D236" s="12"/>
      <c r="E236" t="s">
        <v>47</v>
      </c>
      <c r="F236">
        <f t="shared" si="226"/>
        <v>0.00274</v>
      </c>
      <c r="G236">
        <f t="shared" si="227"/>
        <v>0.0094</v>
      </c>
      <c r="I236">
        <f t="shared" si="228"/>
        <v>0.0028</v>
      </c>
      <c r="J236">
        <f t="shared" si="229"/>
        <v>0.00902</v>
      </c>
      <c r="P236" s="12"/>
      <c r="Q236" t="s">
        <v>47</v>
      </c>
      <c r="R236">
        <f t="shared" si="230"/>
        <v>0.00276</v>
      </c>
      <c r="S236">
        <f t="shared" si="231"/>
        <v>0.00945</v>
      </c>
      <c r="U236">
        <f t="shared" si="232"/>
        <v>0.00285</v>
      </c>
      <c r="V236">
        <f t="shared" si="233"/>
        <v>0.00888</v>
      </c>
    </row>
    <row r="237" spans="1:25">
      <c r="C237" s="4"/>
      <c r="D237" s="12"/>
      <c r="E237" t="s">
        <v>48</v>
      </c>
      <c r="F237">
        <f t="shared" si="226"/>
        <v>0.00356</v>
      </c>
      <c r="G237">
        <f t="shared" si="227"/>
        <v>0.00692</v>
      </c>
      <c r="I237">
        <f t="shared" si="228"/>
        <v>0.00366</v>
      </c>
      <c r="J237">
        <f t="shared" si="229"/>
        <v>0.0065</v>
      </c>
      <c r="P237" s="12"/>
      <c r="Q237" t="s">
        <v>48</v>
      </c>
      <c r="R237">
        <f t="shared" si="230"/>
        <v>0.00359</v>
      </c>
      <c r="S237">
        <f t="shared" si="231"/>
        <v>0.00698</v>
      </c>
      <c r="U237">
        <f t="shared" si="232"/>
        <v>0.00374</v>
      </c>
      <c r="V237">
        <f t="shared" si="233"/>
        <v>0.00655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0.01632</v>
      </c>
      <c r="H242">
        <f t="shared" ref="H242:H244" si="236">M52+I52+E52</f>
        <v>2.588073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0.01632</v>
      </c>
      <c r="K242">
        <f t="shared" ref="K242:K244" si="239">M59+I59+E59</f>
        <v>3.618525</v>
      </c>
      <c r="L242">
        <f>(0.05*(1-0.05)+0.05*(1-0.05))*G66+0.05*0.05*J66+(1-0.05*(1-0.05)-0.05*(1-0.05)-0.05*0.05)*B66</f>
        <v>0.00514975</v>
      </c>
      <c r="M242">
        <f>M66+I66+E66</f>
        <v>8.061506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0.01644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0.01644</v>
      </c>
      <c r="X242">
        <f>(0.1*0.9+0.1*0.9)*G66+0.1*0.1*J66+(1-0.1*0.9-0.1*0.9-0.1*0.1)*B66</f>
        <v>0.005199</v>
      </c>
    </row>
    <row r="243" spans="1:25">
      <c r="B243" s="4"/>
      <c r="C243" s="13"/>
      <c r="D243" s="12"/>
      <c r="E243" t="s">
        <v>47</v>
      </c>
      <c r="F243">
        <f t="shared" si="234"/>
        <v>0.00272</v>
      </c>
      <c r="G243">
        <f t="shared" si="235"/>
        <v>0.00934975</v>
      </c>
      <c r="H243">
        <f t="shared" si="236"/>
        <v>2.686997</v>
      </c>
      <c r="I243">
        <f t="shared" si="237"/>
        <v>0.0027505</v>
      </c>
      <c r="J243">
        <f t="shared" si="238"/>
        <v>0.00916575</v>
      </c>
      <c r="K243">
        <f t="shared" si="239"/>
        <v>5.052148</v>
      </c>
      <c r="O243" s="13"/>
      <c r="P243" s="12"/>
      <c r="Q243" t="s">
        <v>47</v>
      </c>
      <c r="R243">
        <f t="shared" si="240"/>
        <v>0.00274</v>
      </c>
      <c r="S243">
        <f t="shared" si="241"/>
        <v>0.009399</v>
      </c>
      <c r="U243">
        <f t="shared" si="242"/>
        <v>0.002802</v>
      </c>
      <c r="V243">
        <f t="shared" si="243"/>
        <v>0.009043</v>
      </c>
    </row>
    <row r="244" spans="1:25">
      <c r="B244" s="4"/>
      <c r="C244" s="13"/>
      <c r="D244" s="12"/>
      <c r="E244" t="s">
        <v>48</v>
      </c>
      <c r="F244">
        <f t="shared" si="234"/>
        <v>0.00353</v>
      </c>
      <c r="G244">
        <f t="shared" si="235"/>
        <v>0.00685975</v>
      </c>
      <c r="H244">
        <f t="shared" si="236"/>
        <v>2.826236</v>
      </c>
      <c r="I244">
        <f t="shared" si="237"/>
        <v>0.003579</v>
      </c>
      <c r="J244">
        <f t="shared" si="238"/>
        <v>0.0064485</v>
      </c>
      <c r="K244">
        <f t="shared" si="239"/>
        <v>17.289714</v>
      </c>
      <c r="O244" s="13"/>
      <c r="P244" s="12"/>
      <c r="Q244" t="s">
        <v>48</v>
      </c>
      <c r="R244">
        <f t="shared" si="240"/>
        <v>0.00356</v>
      </c>
      <c r="S244">
        <f t="shared" si="241"/>
        <v>0.006919</v>
      </c>
      <c r="U244">
        <f t="shared" si="242"/>
        <v>0.003656</v>
      </c>
      <c r="V244">
        <f t="shared" si="243"/>
        <v>0.006494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0.01668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0.01668</v>
      </c>
      <c r="L248">
        <f>(0.2*0.8+0.2*0.8)*G66+0.2*0.2*J66+(1-0.2*0.8-0.2*0.8-0.2*0.2)*B66</f>
        <v>0.005296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0.01692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0.01692</v>
      </c>
      <c r="X248">
        <f>(0.3*0.7+0.3*0.7)*G66+0.3*0.3*J66+(1-0.3*0.7-0.3*0.7-0.3*0.3)*B66</f>
        <v>0.005391</v>
      </c>
    </row>
    <row r="249" spans="1:25">
      <c r="B249" s="4"/>
      <c r="C249" s="13"/>
      <c r="D249" s="12"/>
      <c r="E249" t="s">
        <v>47</v>
      </c>
      <c r="F249">
        <f t="shared" si="244"/>
        <v>0.00278</v>
      </c>
      <c r="G249">
        <f t="shared" si="245"/>
        <v>0.009496</v>
      </c>
      <c r="I249">
        <f t="shared" si="246"/>
        <v>0.002908</v>
      </c>
      <c r="J249">
        <f t="shared" si="247"/>
        <v>0.008832</v>
      </c>
      <c r="O249" s="13"/>
      <c r="P249" s="12"/>
      <c r="Q249" t="s">
        <v>47</v>
      </c>
      <c r="R249">
        <f t="shared" si="248"/>
        <v>0.00282</v>
      </c>
      <c r="S249">
        <f t="shared" si="249"/>
        <v>0.009591</v>
      </c>
      <c r="U249">
        <f t="shared" si="250"/>
        <v>0.003018</v>
      </c>
      <c r="V249">
        <f t="shared" si="251"/>
        <v>0.008667</v>
      </c>
    </row>
    <row r="250" spans="1:25">
      <c r="B250" s="4"/>
      <c r="C250" s="13"/>
      <c r="D250" s="12"/>
      <c r="E250" t="s">
        <v>48</v>
      </c>
      <c r="F250">
        <f t="shared" si="244"/>
        <v>0.00362</v>
      </c>
      <c r="G250">
        <f t="shared" si="245"/>
        <v>0.007036</v>
      </c>
      <c r="I250">
        <f t="shared" si="246"/>
        <v>0.003804</v>
      </c>
      <c r="J250">
        <f t="shared" si="247"/>
        <v>0.006576</v>
      </c>
      <c r="O250" s="13"/>
      <c r="P250" s="12"/>
      <c r="Q250" t="s">
        <v>48</v>
      </c>
      <c r="R250">
        <f t="shared" si="248"/>
        <v>0.00368</v>
      </c>
      <c r="S250">
        <f t="shared" si="249"/>
        <v>0.007151</v>
      </c>
      <c r="U250">
        <f t="shared" si="250"/>
        <v>0.003944</v>
      </c>
      <c r="V250">
        <f t="shared" si="251"/>
        <v>0.006646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0.01638</v>
      </c>
      <c r="H255">
        <f t="shared" ref="H255:H257" si="254">Q52+M52+I52+E52</f>
        <v>3.449236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0.01638</v>
      </c>
      <c r="K255">
        <f t="shared" ref="K255:K257" si="257">Q59+M59+I59+E59</f>
        <v>4.840087</v>
      </c>
      <c r="L255">
        <f>3*0.05*(1-0.05)*(1-0.05)*G66+3*0.05*0.05*(1-0.05)*J66+0.05*0.05*0.05*N66+(1-3*0.05*(1-0.05)*(1-0.05)-3*0.05*0.05*(1-0.05)-0.05*0.05*0.05)*B66</f>
        <v>0.0051742625</v>
      </c>
      <c r="M255">
        <f>Q66+M66+I66+E66</f>
        <v>10.753791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0.01656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0.01656</v>
      </c>
      <c r="X255">
        <f>3*0.1*(1-0.1)*(1-0.1)*G66+3*0.1*0.1*(1-0.1)*J66+0.1*0.1*0.1*N66+(1-3*0.1*(1-0.1)*(1-0.1)-3*0.1*0.1*(1-0.1)-0.1*0.1*0.1)*B66</f>
        <v>0.0052471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0.00273</v>
      </c>
      <c r="G256">
        <f t="shared" si="253"/>
        <v>0.0093743</v>
      </c>
      <c r="H256">
        <f t="shared" si="254"/>
        <v>3.573791</v>
      </c>
      <c r="I256">
        <f t="shared" si="255"/>
        <v>0.0027763875</v>
      </c>
      <c r="J256">
        <f t="shared" si="256"/>
        <v>0.00910695</v>
      </c>
      <c r="K256">
        <f t="shared" si="257"/>
        <v>6.721458</v>
      </c>
      <c r="N256" s="14"/>
      <c r="O256" s="13"/>
      <c r="P256" s="12"/>
      <c r="Q256" t="s">
        <v>47</v>
      </c>
      <c r="R256">
        <f t="shared" si="258"/>
        <v>0.00276</v>
      </c>
      <c r="S256">
        <f t="shared" si="259"/>
        <v>0.0094474</v>
      </c>
      <c r="U256">
        <f t="shared" si="260"/>
        <v>0.0028551</v>
      </c>
      <c r="V256">
        <f t="shared" si="261"/>
        <v>0.0089466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0.003545</v>
      </c>
      <c r="G257">
        <f t="shared" si="253"/>
        <v>0.0068892625</v>
      </c>
      <c r="H257">
        <f t="shared" si="254"/>
        <v>3.768139</v>
      </c>
      <c r="I257">
        <f t="shared" si="255"/>
        <v>0.0036170375</v>
      </c>
      <c r="J257">
        <f t="shared" si="256"/>
        <v>0.006470675</v>
      </c>
      <c r="K257">
        <f t="shared" si="257"/>
        <v>23.787769</v>
      </c>
      <c r="N257" s="14"/>
      <c r="O257" s="13"/>
      <c r="P257" s="12"/>
      <c r="Q257" t="s">
        <v>48</v>
      </c>
      <c r="R257">
        <f t="shared" si="258"/>
        <v>0.00359</v>
      </c>
      <c r="S257">
        <f t="shared" si="259"/>
        <v>0.0069771</v>
      </c>
      <c r="U257">
        <f t="shared" si="260"/>
        <v>0.0037283</v>
      </c>
      <c r="V257">
        <f t="shared" si="261"/>
        <v>0.0065334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0.01692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0.01692</v>
      </c>
      <c r="L261">
        <f>3*0.2*(1-0.2)*(1-0.2)*G66+3*0.2*0.2*(1-0.2)*J66+0.2*0.2*0.2*N66+(1-3*0.2*(1-0.2)*(1-0.2)-3*0.2*0.2*(1-0.2)-0.2*0.2*0.2)*B66</f>
        <v>0.0053888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0.01728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0.01728</v>
      </c>
      <c r="X261">
        <f>3*0.3*(1-0.3)*(1-0.3)*G66+3*0.3*0.3*(1-0.3)*J66+0.3*0.3*0.3*N66+(1-3*0.3*(1-0.3)*(1-0.3)-3*0.3*0.3*(1-0.3)-0.3*0.3*0.3)*B66</f>
        <v>0.0055257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0.00282</v>
      </c>
      <c r="G262">
        <f t="shared" si="263"/>
        <v>0.0095912</v>
      </c>
      <c r="I262">
        <f t="shared" si="264"/>
        <v>0.0030168</v>
      </c>
      <c r="J262">
        <f t="shared" si="265"/>
        <v>0.0087168</v>
      </c>
      <c r="N262" s="14"/>
      <c r="O262" s="13"/>
      <c r="P262" s="12"/>
      <c r="Q262" t="s">
        <v>47</v>
      </c>
      <c r="R262">
        <f t="shared" si="266"/>
        <v>0.00288</v>
      </c>
      <c r="S262">
        <f t="shared" si="267"/>
        <v>0.0097338</v>
      </c>
      <c r="U262">
        <f t="shared" si="268"/>
        <v>0.0031797</v>
      </c>
      <c r="V262">
        <f t="shared" si="269"/>
        <v>0.0085962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0.00368</v>
      </c>
      <c r="G263">
        <f t="shared" si="263"/>
        <v>0.0071488</v>
      </c>
      <c r="I263">
        <f t="shared" si="264"/>
        <v>0.0039344</v>
      </c>
      <c r="J263">
        <f t="shared" si="265"/>
        <v>0.0066392</v>
      </c>
      <c r="N263" s="14"/>
      <c r="O263" s="13"/>
      <c r="P263" s="12"/>
      <c r="Q263" t="s">
        <v>48</v>
      </c>
      <c r="R263">
        <f t="shared" si="266"/>
        <v>0.00377</v>
      </c>
      <c r="S263">
        <f t="shared" si="267"/>
        <v>0.0073157</v>
      </c>
      <c r="U263">
        <f t="shared" si="268"/>
        <v>0.0041201</v>
      </c>
      <c r="V263">
        <f t="shared" si="269"/>
        <v>0.0067258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12.3333333333333" customWidth="1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123</v>
      </c>
      <c r="C9" s="3"/>
      <c r="D9" s="3"/>
      <c r="E9" s="3"/>
      <c r="F9" s="3" t="s">
        <v>124</v>
      </c>
      <c r="G9" s="3"/>
      <c r="H9" s="3"/>
      <c r="I9" s="3"/>
      <c r="J9" s="3" t="s">
        <v>125</v>
      </c>
      <c r="K9" s="3"/>
      <c r="L9" s="3"/>
      <c r="M9" s="3"/>
      <c r="N9" s="3" t="s">
        <v>126</v>
      </c>
      <c r="O9" s="3"/>
      <c r="P9" s="3"/>
      <c r="Q9" s="3"/>
      <c r="S9" s="4" t="s">
        <v>23</v>
      </c>
      <c r="T9" s="3" t="s">
        <v>123</v>
      </c>
      <c r="U9" s="3"/>
      <c r="V9" s="3"/>
      <c r="W9" s="3"/>
      <c r="X9" s="3" t="s">
        <v>124</v>
      </c>
      <c r="Y9" s="3"/>
      <c r="Z9" s="3"/>
      <c r="AA9" s="3"/>
      <c r="AB9" s="3" t="s">
        <v>125</v>
      </c>
      <c r="AC9" s="3"/>
      <c r="AD9" s="3"/>
      <c r="AE9" s="3"/>
      <c r="AF9" s="3" t="s">
        <v>126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0.0148</v>
      </c>
      <c r="E11">
        <v>0.902917</v>
      </c>
      <c r="F11" t="s">
        <v>31</v>
      </c>
      <c r="G11">
        <v>0.0026</v>
      </c>
      <c r="H11">
        <v>0.0161</v>
      </c>
      <c r="I11">
        <v>0.924897</v>
      </c>
      <c r="J11" t="s">
        <v>31</v>
      </c>
      <c r="K11">
        <v>0.0026</v>
      </c>
      <c r="L11">
        <v>0.0173</v>
      </c>
      <c r="M11">
        <v>0.931272</v>
      </c>
      <c r="N11" t="s">
        <v>31</v>
      </c>
      <c r="O11">
        <v>0.0026</v>
      </c>
      <c r="P11">
        <v>0.0185</v>
      </c>
      <c r="Q11">
        <v>0.915543</v>
      </c>
      <c r="S11" s="4"/>
      <c r="T11" t="s">
        <v>31</v>
      </c>
      <c r="U11">
        <v>0.0013</v>
      </c>
      <c r="V11">
        <v>0.0148</v>
      </c>
      <c r="W11">
        <v>0.925768</v>
      </c>
      <c r="X11" t="s">
        <v>31</v>
      </c>
      <c r="Y11">
        <v>0.0026</v>
      </c>
      <c r="Z11">
        <v>0.0161</v>
      </c>
      <c r="AA11">
        <v>0.938595</v>
      </c>
      <c r="AB11" t="s">
        <v>31</v>
      </c>
      <c r="AC11">
        <v>0.0026</v>
      </c>
      <c r="AD11">
        <v>0.0173</v>
      </c>
      <c r="AE11">
        <v>0.927352</v>
      </c>
      <c r="AF11" t="s">
        <v>31</v>
      </c>
      <c r="AG11">
        <v>0.0026</v>
      </c>
      <c r="AH11">
        <v>0.0185</v>
      </c>
      <c r="AI11">
        <v>0.93601</v>
      </c>
    </row>
    <row r="12" spans="1:35">
      <c r="A12" s="4"/>
      <c r="B12" t="s">
        <v>32</v>
      </c>
      <c r="C12">
        <v>0.0146</v>
      </c>
      <c r="D12">
        <v>0.0148</v>
      </c>
      <c r="E12">
        <v>0.948109</v>
      </c>
      <c r="F12" t="s">
        <v>32</v>
      </c>
      <c r="G12">
        <v>0.0157</v>
      </c>
      <c r="H12">
        <v>0.016</v>
      </c>
      <c r="I12">
        <v>0.953829</v>
      </c>
      <c r="J12" t="s">
        <v>32</v>
      </c>
      <c r="K12">
        <v>0.0169</v>
      </c>
      <c r="L12">
        <v>0.0172</v>
      </c>
      <c r="M12">
        <v>0.942403</v>
      </c>
      <c r="N12" t="s">
        <v>32</v>
      </c>
      <c r="O12">
        <v>0.0181</v>
      </c>
      <c r="P12">
        <v>0.0184</v>
      </c>
      <c r="Q12">
        <v>0.951146</v>
      </c>
      <c r="S12" s="4"/>
      <c r="T12" t="s">
        <v>32</v>
      </c>
      <c r="U12">
        <v>0.0135</v>
      </c>
      <c r="V12">
        <v>0.0146</v>
      </c>
      <c r="W12">
        <v>0.956169</v>
      </c>
      <c r="X12" t="s">
        <v>32</v>
      </c>
      <c r="Y12">
        <v>0.0146</v>
      </c>
      <c r="Z12">
        <v>0.0158</v>
      </c>
      <c r="AA12">
        <v>0.957513</v>
      </c>
      <c r="AB12" t="s">
        <v>32</v>
      </c>
      <c r="AC12">
        <v>0.0156</v>
      </c>
      <c r="AD12">
        <v>0.0169</v>
      </c>
      <c r="AE12">
        <v>0.972411</v>
      </c>
      <c r="AF12" t="s">
        <v>32</v>
      </c>
      <c r="AG12">
        <v>0.0167</v>
      </c>
      <c r="AH12">
        <v>0.0181</v>
      </c>
      <c r="AI12">
        <v>0.975675</v>
      </c>
    </row>
    <row r="13" spans="1:35">
      <c r="A13" s="4"/>
      <c r="B13" t="s">
        <v>33</v>
      </c>
      <c r="C13">
        <v>0.0146</v>
      </c>
      <c r="D13">
        <v>0.0146</v>
      </c>
      <c r="E13">
        <v>0.987708</v>
      </c>
      <c r="F13" t="s">
        <v>33</v>
      </c>
      <c r="G13">
        <v>0.0157</v>
      </c>
      <c r="H13">
        <v>0.0158</v>
      </c>
      <c r="I13">
        <v>0.995223</v>
      </c>
      <c r="J13" t="s">
        <v>33</v>
      </c>
      <c r="K13">
        <v>0.0169</v>
      </c>
      <c r="L13">
        <v>0.0169</v>
      </c>
      <c r="M13">
        <v>0.996065</v>
      </c>
      <c r="N13" t="s">
        <v>33</v>
      </c>
      <c r="O13">
        <v>0.0181</v>
      </c>
      <c r="P13">
        <v>0.0181</v>
      </c>
      <c r="Q13">
        <v>0.990678</v>
      </c>
      <c r="S13" s="4"/>
      <c r="T13" t="s">
        <v>33</v>
      </c>
      <c r="U13">
        <v>0.0136</v>
      </c>
      <c r="V13">
        <v>0.0138</v>
      </c>
      <c r="W13">
        <v>0.991982</v>
      </c>
      <c r="X13" t="s">
        <v>33</v>
      </c>
      <c r="Y13">
        <v>0.0147</v>
      </c>
      <c r="Z13">
        <v>0.0149</v>
      </c>
      <c r="AA13">
        <v>0.99733</v>
      </c>
      <c r="AB13" t="s">
        <v>33</v>
      </c>
      <c r="AC13">
        <v>0.0157</v>
      </c>
      <c r="AD13">
        <v>0.0159</v>
      </c>
      <c r="AE13">
        <v>1.005531</v>
      </c>
      <c r="AF13" t="s">
        <v>33</v>
      </c>
      <c r="AG13">
        <v>0.0168</v>
      </c>
      <c r="AH13">
        <v>0.017</v>
      </c>
      <c r="AI13">
        <v>0.990498</v>
      </c>
    </row>
    <row r="16" spans="1:35">
      <c r="A16" s="5" t="s">
        <v>35</v>
      </c>
      <c r="B16" s="3" t="s">
        <v>123</v>
      </c>
      <c r="C16" s="3"/>
      <c r="D16" s="3"/>
      <c r="E16" s="3"/>
      <c r="F16" s="3" t="s">
        <v>124</v>
      </c>
      <c r="G16" s="3"/>
      <c r="H16" s="3"/>
      <c r="I16" s="3"/>
      <c r="J16" s="3" t="s">
        <v>125</v>
      </c>
      <c r="K16" s="3"/>
      <c r="L16" s="3"/>
      <c r="M16" s="3"/>
      <c r="N16" s="3" t="s">
        <v>126</v>
      </c>
      <c r="O16" s="3"/>
      <c r="P16" s="3"/>
      <c r="Q16" s="3"/>
      <c r="S16" s="5" t="s">
        <v>35</v>
      </c>
      <c r="T16" s="3" t="s">
        <v>123</v>
      </c>
      <c r="U16" s="3"/>
      <c r="V16" s="3"/>
      <c r="W16" s="3"/>
      <c r="X16" s="3" t="s">
        <v>124</v>
      </c>
      <c r="Y16" s="3"/>
      <c r="Z16" s="3"/>
      <c r="AA16" s="3"/>
      <c r="AB16" s="3" t="s">
        <v>125</v>
      </c>
      <c r="AC16" s="3"/>
      <c r="AD16" s="3"/>
      <c r="AE16" s="3"/>
      <c r="AF16" s="3" t="s">
        <v>126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0.0148</v>
      </c>
      <c r="E18">
        <v>1.037592</v>
      </c>
      <c r="F18" t="s">
        <v>31</v>
      </c>
      <c r="G18">
        <v>0.0026</v>
      </c>
      <c r="H18">
        <v>0.0161</v>
      </c>
      <c r="I18">
        <v>1.002663</v>
      </c>
      <c r="J18" t="s">
        <v>31</v>
      </c>
      <c r="K18">
        <v>0.0026</v>
      </c>
      <c r="L18">
        <v>0.0173</v>
      </c>
      <c r="M18">
        <v>0.999181</v>
      </c>
      <c r="N18" t="s">
        <v>31</v>
      </c>
      <c r="O18">
        <v>0.0026</v>
      </c>
      <c r="P18">
        <v>0.0185</v>
      </c>
      <c r="Q18">
        <v>1.01678</v>
      </c>
      <c r="S18" s="5"/>
      <c r="T18" t="s">
        <v>31</v>
      </c>
      <c r="U18">
        <v>0.0013</v>
      </c>
      <c r="V18">
        <v>0.0148</v>
      </c>
      <c r="W18">
        <v>1.016555</v>
      </c>
      <c r="X18" t="s">
        <v>31</v>
      </c>
      <c r="Y18">
        <v>0.0026</v>
      </c>
      <c r="Z18">
        <v>0.0161</v>
      </c>
      <c r="AA18">
        <v>0.936542</v>
      </c>
      <c r="AB18" t="s">
        <v>31</v>
      </c>
      <c r="AC18">
        <v>0.0026</v>
      </c>
      <c r="AD18">
        <v>0.0173</v>
      </c>
      <c r="AE18">
        <v>0.942234</v>
      </c>
      <c r="AF18" t="s">
        <v>31</v>
      </c>
      <c r="AG18">
        <v>0.0026</v>
      </c>
      <c r="AH18">
        <v>0.0185</v>
      </c>
      <c r="AI18">
        <v>0.931866</v>
      </c>
    </row>
    <row r="19" spans="1:35">
      <c r="A19" s="5"/>
      <c r="B19" t="s">
        <v>32</v>
      </c>
      <c r="C19">
        <v>0.0146</v>
      </c>
      <c r="D19">
        <v>0.0148</v>
      </c>
      <c r="E19">
        <v>1.153518</v>
      </c>
      <c r="F19" t="s">
        <v>32</v>
      </c>
      <c r="G19">
        <v>0.0157</v>
      </c>
      <c r="H19">
        <v>0.0157</v>
      </c>
      <c r="I19">
        <v>1.202656</v>
      </c>
      <c r="J19" t="s">
        <v>32</v>
      </c>
      <c r="K19">
        <v>0.0169</v>
      </c>
      <c r="L19">
        <v>0.0172</v>
      </c>
      <c r="M19">
        <v>1.19697</v>
      </c>
      <c r="N19" t="s">
        <v>32</v>
      </c>
      <c r="O19">
        <v>0.0181</v>
      </c>
      <c r="P19">
        <v>0.0184</v>
      </c>
      <c r="Q19">
        <v>1.172627</v>
      </c>
      <c r="S19" s="5"/>
      <c r="T19" t="s">
        <v>32</v>
      </c>
      <c r="U19">
        <v>0.0135</v>
      </c>
      <c r="V19">
        <v>0.0146</v>
      </c>
      <c r="W19">
        <v>1.453739</v>
      </c>
      <c r="X19" t="s">
        <v>32</v>
      </c>
      <c r="Y19">
        <v>0.0146</v>
      </c>
      <c r="Z19">
        <v>0.0157</v>
      </c>
      <c r="AA19">
        <v>1.206495</v>
      </c>
      <c r="AB19" t="s">
        <v>32</v>
      </c>
      <c r="AC19">
        <v>0.0156</v>
      </c>
      <c r="AD19">
        <v>0.0168</v>
      </c>
      <c r="AE19">
        <v>1.214841</v>
      </c>
      <c r="AF19" t="s">
        <v>32</v>
      </c>
      <c r="AG19">
        <v>0.0167</v>
      </c>
      <c r="AH19">
        <v>0.018</v>
      </c>
      <c r="AI19">
        <v>1.453648</v>
      </c>
    </row>
    <row r="20" spans="1:35">
      <c r="A20" s="5"/>
      <c r="B20" t="s">
        <v>33</v>
      </c>
      <c r="C20">
        <v>0.0146</v>
      </c>
      <c r="D20">
        <v>0.0146</v>
      </c>
      <c r="E20">
        <v>2.015411</v>
      </c>
      <c r="F20" t="s">
        <v>33</v>
      </c>
      <c r="G20">
        <v>0.0157</v>
      </c>
      <c r="H20">
        <v>0.0158</v>
      </c>
      <c r="I20">
        <v>2.258507</v>
      </c>
      <c r="J20" t="s">
        <v>33</v>
      </c>
      <c r="K20">
        <v>0.0169</v>
      </c>
      <c r="L20">
        <v>0.0169</v>
      </c>
      <c r="M20">
        <v>1.914906</v>
      </c>
      <c r="N20" t="s">
        <v>33</v>
      </c>
      <c r="O20">
        <v>0.0181</v>
      </c>
      <c r="P20">
        <v>0.0181</v>
      </c>
      <c r="Q20">
        <v>2.213729</v>
      </c>
      <c r="S20" s="5"/>
      <c r="T20" t="s">
        <v>33</v>
      </c>
      <c r="U20">
        <v>0.0136</v>
      </c>
      <c r="V20">
        <v>0.0138</v>
      </c>
      <c r="W20">
        <v>2.456742</v>
      </c>
      <c r="X20" t="s">
        <v>33</v>
      </c>
      <c r="Y20">
        <v>0.0147</v>
      </c>
      <c r="Z20">
        <v>0.0149</v>
      </c>
      <c r="AA20">
        <v>2.401774</v>
      </c>
      <c r="AB20" t="s">
        <v>33</v>
      </c>
      <c r="AC20">
        <v>0.0157</v>
      </c>
      <c r="AD20">
        <v>0.0159</v>
      </c>
      <c r="AE20">
        <v>2.435481</v>
      </c>
      <c r="AF20" t="s">
        <v>33</v>
      </c>
      <c r="AG20">
        <v>0.0168</v>
      </c>
      <c r="AH20">
        <v>0.017</v>
      </c>
      <c r="AI20">
        <v>2.117255</v>
      </c>
    </row>
    <row r="23" spans="1:35">
      <c r="A23" s="6" t="s">
        <v>36</v>
      </c>
      <c r="B23" s="3" t="s">
        <v>123</v>
      </c>
      <c r="C23" s="3"/>
      <c r="D23" s="3"/>
      <c r="E23" s="3"/>
      <c r="F23" s="3" t="s">
        <v>124</v>
      </c>
      <c r="G23" s="3"/>
      <c r="H23" s="3"/>
      <c r="I23" s="3"/>
      <c r="J23" s="3" t="s">
        <v>125</v>
      </c>
      <c r="K23" s="3"/>
      <c r="L23" s="3"/>
      <c r="M23" s="3"/>
      <c r="N23" s="3" t="s">
        <v>126</v>
      </c>
      <c r="O23" s="3"/>
      <c r="P23" s="3"/>
      <c r="Q23" s="3"/>
      <c r="S23" s="6" t="s">
        <v>36</v>
      </c>
      <c r="T23" s="3" t="s">
        <v>123</v>
      </c>
      <c r="U23" s="3"/>
      <c r="V23" s="3"/>
      <c r="W23" s="3"/>
      <c r="X23" s="3" t="s">
        <v>124</v>
      </c>
      <c r="Y23" s="3"/>
      <c r="Z23" s="3"/>
      <c r="AA23" s="3"/>
      <c r="AB23" s="3" t="s">
        <v>125</v>
      </c>
      <c r="AC23" s="3"/>
      <c r="AD23" s="3"/>
      <c r="AE23" s="3"/>
      <c r="AF23" s="3" t="s">
        <v>126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ht="21" customHeight="1" spans="1:35">
      <c r="A25" s="6"/>
      <c r="B25" s="7">
        <v>0.0146</v>
      </c>
      <c r="C25" s="7"/>
      <c r="D25" s="7"/>
      <c r="E25">
        <v>2.404237</v>
      </c>
      <c r="F25" s="7">
        <v>0.0158</v>
      </c>
      <c r="G25" s="7"/>
      <c r="H25" s="7"/>
      <c r="I25">
        <v>2.801183</v>
      </c>
      <c r="J25" s="15">
        <v>0.0169</v>
      </c>
      <c r="K25" s="15"/>
      <c r="L25" s="15"/>
      <c r="M25">
        <v>2.4034</v>
      </c>
      <c r="N25" s="7">
        <v>0.0181</v>
      </c>
      <c r="O25" s="7"/>
      <c r="P25" s="7"/>
      <c r="Q25">
        <v>2.799298</v>
      </c>
      <c r="S25" s="6"/>
      <c r="T25" s="7">
        <v>0.0137</v>
      </c>
      <c r="U25" s="7"/>
      <c r="V25" s="7"/>
      <c r="W25">
        <v>2.427969</v>
      </c>
      <c r="X25" s="7">
        <v>0.0148</v>
      </c>
      <c r="Y25" s="7"/>
      <c r="Z25" s="7"/>
      <c r="AA25">
        <v>2.433871</v>
      </c>
      <c r="AB25" s="7">
        <v>0.0159</v>
      </c>
      <c r="AC25" s="7"/>
      <c r="AD25" s="7"/>
      <c r="AE25">
        <v>2.526813</v>
      </c>
      <c r="AF25" s="7">
        <v>0.017</v>
      </c>
      <c r="AG25" s="7"/>
      <c r="AH25" s="7"/>
      <c r="AI25">
        <v>2.504137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123</v>
      </c>
      <c r="C30" s="3"/>
      <c r="D30" s="3"/>
      <c r="E30" s="3"/>
      <c r="F30" s="3" t="s">
        <v>124</v>
      </c>
      <c r="G30" s="3"/>
      <c r="H30" s="3"/>
      <c r="I30" s="3"/>
      <c r="J30" s="3" t="s">
        <v>125</v>
      </c>
      <c r="K30" s="3"/>
      <c r="L30" s="3"/>
      <c r="M30" s="3"/>
      <c r="N30" s="3" t="s">
        <v>126</v>
      </c>
      <c r="O30" s="3"/>
      <c r="P30" s="3"/>
      <c r="Q30" s="3"/>
      <c r="S30" s="4" t="s">
        <v>23</v>
      </c>
      <c r="T30" s="3" t="s">
        <v>123</v>
      </c>
      <c r="U30" s="3"/>
      <c r="V30" s="3"/>
      <c r="W30" s="3"/>
      <c r="X30" s="3" t="s">
        <v>124</v>
      </c>
      <c r="Y30" s="3"/>
      <c r="Z30" s="3"/>
      <c r="AA30" s="3"/>
      <c r="AB30" s="3" t="s">
        <v>125</v>
      </c>
      <c r="AC30" s="3"/>
      <c r="AD30" s="3"/>
      <c r="AE30" s="3"/>
      <c r="AF30" s="3" t="s">
        <v>126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0.0148</v>
      </c>
      <c r="E32">
        <v>0.924884</v>
      </c>
      <c r="F32" t="s">
        <v>31</v>
      </c>
      <c r="G32">
        <v>0.0026</v>
      </c>
      <c r="H32">
        <v>0.0161</v>
      </c>
      <c r="I32">
        <v>0.89897</v>
      </c>
      <c r="J32" t="s">
        <v>31</v>
      </c>
      <c r="K32">
        <v>0.0026</v>
      </c>
      <c r="L32">
        <v>0.0173</v>
      </c>
      <c r="M32">
        <v>0.89077</v>
      </c>
      <c r="N32" t="s">
        <v>31</v>
      </c>
      <c r="O32">
        <v>0.0026</v>
      </c>
      <c r="P32">
        <v>0.0185</v>
      </c>
      <c r="Q32">
        <v>0.934658</v>
      </c>
      <c r="S32" s="4"/>
      <c r="T32" t="s">
        <v>31</v>
      </c>
      <c r="U32">
        <v>0.0013</v>
      </c>
      <c r="V32">
        <v>0.0148</v>
      </c>
      <c r="W32">
        <v>0.891651</v>
      </c>
      <c r="X32" t="s">
        <v>31</v>
      </c>
      <c r="Y32">
        <v>0.0026</v>
      </c>
      <c r="Z32">
        <v>0.0161</v>
      </c>
      <c r="AA32">
        <v>0.964507</v>
      </c>
      <c r="AB32" t="s">
        <v>31</v>
      </c>
      <c r="AC32">
        <v>0.0026</v>
      </c>
      <c r="AD32">
        <v>0.0173</v>
      </c>
      <c r="AE32">
        <v>0.935598</v>
      </c>
      <c r="AF32" t="s">
        <v>31</v>
      </c>
      <c r="AG32">
        <v>0.0026</v>
      </c>
      <c r="AH32">
        <v>0.0185</v>
      </c>
      <c r="AI32">
        <v>0.943859</v>
      </c>
    </row>
    <row r="33" spans="1:35">
      <c r="A33" s="4"/>
      <c r="B33" t="s">
        <v>32</v>
      </c>
      <c r="C33">
        <v>0.0104</v>
      </c>
      <c r="D33">
        <v>0.014</v>
      </c>
      <c r="E33">
        <v>0.928782</v>
      </c>
      <c r="F33" t="s">
        <v>32</v>
      </c>
      <c r="G33">
        <v>0.0111</v>
      </c>
      <c r="H33">
        <v>0.0151</v>
      </c>
      <c r="I33">
        <v>0.924277</v>
      </c>
      <c r="J33" t="s">
        <v>32</v>
      </c>
      <c r="K33">
        <v>0.0119</v>
      </c>
      <c r="L33">
        <v>0.0162</v>
      </c>
      <c r="M33">
        <v>0.931993</v>
      </c>
      <c r="N33" t="s">
        <v>32</v>
      </c>
      <c r="O33">
        <v>0.0126</v>
      </c>
      <c r="P33">
        <v>0.0173</v>
      </c>
      <c r="Q33">
        <v>1.157262</v>
      </c>
      <c r="S33" s="4"/>
      <c r="T33" t="s">
        <v>32</v>
      </c>
      <c r="U33">
        <v>0.0057</v>
      </c>
      <c r="V33">
        <v>0.0125</v>
      </c>
      <c r="W33">
        <v>0.962224</v>
      </c>
      <c r="X33" t="s">
        <v>32</v>
      </c>
      <c r="Y33">
        <v>0.0061</v>
      </c>
      <c r="Z33">
        <v>0.0135</v>
      </c>
      <c r="AA33">
        <v>0.961301</v>
      </c>
      <c r="AB33" t="s">
        <v>32</v>
      </c>
      <c r="AC33">
        <v>0.0066</v>
      </c>
      <c r="AD33">
        <v>0.0143</v>
      </c>
      <c r="AE33">
        <v>0.965884</v>
      </c>
      <c r="AF33" t="s">
        <v>32</v>
      </c>
      <c r="AG33">
        <v>0.007</v>
      </c>
      <c r="AH33">
        <v>0.0153</v>
      </c>
      <c r="AI33">
        <v>0.95774</v>
      </c>
    </row>
    <row r="34" spans="1:35">
      <c r="A34" s="4"/>
      <c r="B34" t="s">
        <v>33</v>
      </c>
      <c r="C34">
        <v>0.011</v>
      </c>
      <c r="D34">
        <v>0.0123</v>
      </c>
      <c r="E34">
        <v>0.964407</v>
      </c>
      <c r="F34" t="s">
        <v>33</v>
      </c>
      <c r="G34">
        <v>0.0119</v>
      </c>
      <c r="H34">
        <v>0.0133</v>
      </c>
      <c r="I34">
        <v>0.952239</v>
      </c>
      <c r="J34" t="s">
        <v>33</v>
      </c>
      <c r="K34">
        <v>0.0127</v>
      </c>
      <c r="L34">
        <v>0.0143</v>
      </c>
      <c r="M34">
        <v>0.954739</v>
      </c>
      <c r="N34" t="s">
        <v>33</v>
      </c>
      <c r="O34">
        <v>0.0135</v>
      </c>
      <c r="P34">
        <v>0.0152</v>
      </c>
      <c r="Q34">
        <v>0.997755</v>
      </c>
      <c r="S34" s="4"/>
      <c r="T34" t="s">
        <v>33</v>
      </c>
      <c r="U34">
        <v>0.0067</v>
      </c>
      <c r="V34">
        <v>0.0101</v>
      </c>
      <c r="W34">
        <v>0.995661</v>
      </c>
      <c r="X34" t="s">
        <v>33</v>
      </c>
      <c r="Y34">
        <v>0.0072</v>
      </c>
      <c r="Z34">
        <v>0.0109</v>
      </c>
      <c r="AA34">
        <v>0.994508</v>
      </c>
      <c r="AB34" t="s">
        <v>33</v>
      </c>
      <c r="AC34">
        <v>0.0077</v>
      </c>
      <c r="AD34">
        <v>0.0117</v>
      </c>
      <c r="AE34">
        <v>0.988979</v>
      </c>
      <c r="AF34" t="s">
        <v>33</v>
      </c>
      <c r="AG34">
        <v>0.0083</v>
      </c>
      <c r="AH34">
        <v>0.0125</v>
      </c>
      <c r="AI34">
        <v>0.991898</v>
      </c>
    </row>
    <row r="37" spans="1:35">
      <c r="A37" s="5" t="s">
        <v>35</v>
      </c>
      <c r="B37" s="3" t="s">
        <v>123</v>
      </c>
      <c r="C37" s="3"/>
      <c r="D37" s="3"/>
      <c r="E37" s="3"/>
      <c r="F37" s="3" t="s">
        <v>124</v>
      </c>
      <c r="G37" s="3"/>
      <c r="H37" s="3"/>
      <c r="I37" s="3"/>
      <c r="J37" s="3" t="s">
        <v>125</v>
      </c>
      <c r="K37" s="3"/>
      <c r="L37" s="3"/>
      <c r="M37" s="3"/>
      <c r="N37" s="3" t="s">
        <v>126</v>
      </c>
      <c r="O37" s="3"/>
      <c r="P37" s="3"/>
      <c r="Q37" s="3"/>
      <c r="S37" s="5" t="s">
        <v>35</v>
      </c>
      <c r="T37" s="3" t="s">
        <v>123</v>
      </c>
      <c r="U37" s="3"/>
      <c r="V37" s="3"/>
      <c r="W37" s="3"/>
      <c r="X37" s="3" t="s">
        <v>124</v>
      </c>
      <c r="Y37" s="3"/>
      <c r="Z37" s="3"/>
      <c r="AA37" s="3"/>
      <c r="AB37" s="3" t="s">
        <v>125</v>
      </c>
      <c r="AC37" s="3"/>
      <c r="AD37" s="3"/>
      <c r="AE37" s="3"/>
      <c r="AF37" s="3" t="s">
        <v>126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0.0148</v>
      </c>
      <c r="E39">
        <v>1.033924</v>
      </c>
      <c r="F39" t="s">
        <v>31</v>
      </c>
      <c r="G39">
        <v>0.0026</v>
      </c>
      <c r="H39">
        <v>0.0161</v>
      </c>
      <c r="I39">
        <v>1.033667</v>
      </c>
      <c r="J39" t="s">
        <v>31</v>
      </c>
      <c r="K39">
        <v>0.0026</v>
      </c>
      <c r="L39">
        <v>0.0173</v>
      </c>
      <c r="M39">
        <v>1.0235</v>
      </c>
      <c r="N39" t="s">
        <v>31</v>
      </c>
      <c r="O39">
        <v>0.0026</v>
      </c>
      <c r="P39">
        <v>0.0185</v>
      </c>
      <c r="Q39">
        <v>0.97214</v>
      </c>
      <c r="S39" s="5"/>
      <c r="T39" t="s">
        <v>31</v>
      </c>
      <c r="U39">
        <v>0.0013</v>
      </c>
      <c r="V39">
        <v>0.0148</v>
      </c>
      <c r="W39">
        <v>1.00661</v>
      </c>
      <c r="X39" t="s">
        <v>31</v>
      </c>
      <c r="Y39">
        <v>0.0026</v>
      </c>
      <c r="Z39">
        <v>0.0161</v>
      </c>
      <c r="AA39">
        <v>0.915157</v>
      </c>
      <c r="AB39" t="s">
        <v>31</v>
      </c>
      <c r="AC39">
        <v>0.0026</v>
      </c>
      <c r="AD39">
        <v>0.0173</v>
      </c>
      <c r="AE39">
        <v>1.008677</v>
      </c>
      <c r="AF39" t="s">
        <v>31</v>
      </c>
      <c r="AG39">
        <v>0.0026</v>
      </c>
      <c r="AH39">
        <v>0.0185</v>
      </c>
      <c r="AI39">
        <v>0.961495</v>
      </c>
    </row>
    <row r="40" spans="1:35">
      <c r="A40" s="5"/>
      <c r="B40" t="s">
        <v>32</v>
      </c>
      <c r="C40">
        <v>0.0104</v>
      </c>
      <c r="D40">
        <v>0.014</v>
      </c>
      <c r="E40">
        <v>1.411423</v>
      </c>
      <c r="F40" t="s">
        <v>32</v>
      </c>
      <c r="G40">
        <v>0.0111</v>
      </c>
      <c r="H40">
        <v>0.0148</v>
      </c>
      <c r="I40">
        <v>1.449201</v>
      </c>
      <c r="J40" t="s">
        <v>32</v>
      </c>
      <c r="K40">
        <v>0.0119</v>
      </c>
      <c r="L40">
        <v>0.0159</v>
      </c>
      <c r="M40">
        <v>1.427309</v>
      </c>
      <c r="N40" t="s">
        <v>32</v>
      </c>
      <c r="O40">
        <v>0.0126</v>
      </c>
      <c r="P40">
        <v>0.0171</v>
      </c>
      <c r="Q40">
        <v>1.395915</v>
      </c>
      <c r="S40" s="5"/>
      <c r="T40" t="s">
        <v>32</v>
      </c>
      <c r="U40">
        <v>0.0057</v>
      </c>
      <c r="V40">
        <v>0.0125</v>
      </c>
      <c r="W40">
        <v>1.182181</v>
      </c>
      <c r="X40" t="s">
        <v>32</v>
      </c>
      <c r="Y40">
        <v>0.0061</v>
      </c>
      <c r="Z40">
        <v>0.0127</v>
      </c>
      <c r="AA40">
        <v>1.444701</v>
      </c>
      <c r="AB40" t="s">
        <v>32</v>
      </c>
      <c r="AC40">
        <v>0.0066</v>
      </c>
      <c r="AD40">
        <v>0.0138</v>
      </c>
      <c r="AE40">
        <v>1.193312</v>
      </c>
      <c r="AF40" t="s">
        <v>32</v>
      </c>
      <c r="AG40">
        <v>0.007</v>
      </c>
      <c r="AH40">
        <v>0.0148</v>
      </c>
      <c r="AI40">
        <v>1.172061</v>
      </c>
    </row>
    <row r="41" spans="1:35">
      <c r="A41" s="5"/>
      <c r="B41" t="s">
        <v>33</v>
      </c>
      <c r="C41">
        <v>0.011</v>
      </c>
      <c r="D41">
        <v>0.0123</v>
      </c>
      <c r="E41">
        <v>2.444967</v>
      </c>
      <c r="F41" t="s">
        <v>33</v>
      </c>
      <c r="G41">
        <v>0.012</v>
      </c>
      <c r="H41">
        <v>0.0133</v>
      </c>
      <c r="I41">
        <v>2.513662</v>
      </c>
      <c r="J41" t="s">
        <v>33</v>
      </c>
      <c r="K41">
        <v>0.0129</v>
      </c>
      <c r="L41">
        <v>0.0143</v>
      </c>
      <c r="M41">
        <v>2.708735</v>
      </c>
      <c r="N41" t="s">
        <v>33</v>
      </c>
      <c r="O41">
        <v>0.0137</v>
      </c>
      <c r="P41">
        <v>0.0152</v>
      </c>
      <c r="Q41">
        <v>2.623725</v>
      </c>
      <c r="S41" s="5"/>
      <c r="T41" t="s">
        <v>33</v>
      </c>
      <c r="U41">
        <v>0.0067</v>
      </c>
      <c r="V41">
        <v>0.0101</v>
      </c>
      <c r="W41">
        <v>2.729244</v>
      </c>
      <c r="X41" t="s">
        <v>33</v>
      </c>
      <c r="Y41">
        <v>0.0075</v>
      </c>
      <c r="Z41">
        <v>0.0109</v>
      </c>
      <c r="AA41">
        <v>2.934808</v>
      </c>
      <c r="AB41" t="s">
        <v>33</v>
      </c>
      <c r="AC41">
        <v>0.0082</v>
      </c>
      <c r="AD41">
        <v>0.0117</v>
      </c>
      <c r="AE41">
        <v>2.49646</v>
      </c>
      <c r="AF41" t="s">
        <v>33</v>
      </c>
      <c r="AG41">
        <v>0.0087</v>
      </c>
      <c r="AH41">
        <v>0.0124</v>
      </c>
      <c r="AI41">
        <v>2.483699</v>
      </c>
    </row>
    <row r="44" spans="1:35">
      <c r="A44" s="6" t="s">
        <v>36</v>
      </c>
      <c r="B44" s="3" t="s">
        <v>123</v>
      </c>
      <c r="C44" s="3"/>
      <c r="D44" s="3"/>
      <c r="E44" s="3"/>
      <c r="F44" s="3" t="s">
        <v>124</v>
      </c>
      <c r="G44" s="3"/>
      <c r="H44" s="3"/>
      <c r="I44" s="3"/>
      <c r="J44" s="3" t="s">
        <v>125</v>
      </c>
      <c r="K44" s="3"/>
      <c r="L44" s="3"/>
      <c r="M44" s="3"/>
      <c r="N44" s="3" t="s">
        <v>126</v>
      </c>
      <c r="O44" s="3"/>
      <c r="P44" s="3"/>
      <c r="Q44" s="3"/>
      <c r="S44" s="6" t="s">
        <v>36</v>
      </c>
      <c r="T44" s="3" t="s">
        <v>123</v>
      </c>
      <c r="U44" s="3"/>
      <c r="V44" s="3"/>
      <c r="W44" s="3"/>
      <c r="X44" s="3" t="s">
        <v>124</v>
      </c>
      <c r="Y44" s="3"/>
      <c r="Z44" s="3"/>
      <c r="AA44" s="3"/>
      <c r="AB44" s="3" t="s">
        <v>125</v>
      </c>
      <c r="AC44" s="3"/>
      <c r="AD44" s="3"/>
      <c r="AE44" s="3"/>
      <c r="AF44" s="3" t="s">
        <v>126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0.0119</v>
      </c>
      <c r="C46" s="7"/>
      <c r="D46" s="7"/>
      <c r="E46">
        <v>2.392042</v>
      </c>
      <c r="F46" s="7">
        <v>0.0129</v>
      </c>
      <c r="G46" s="7"/>
      <c r="H46" s="7"/>
      <c r="I46">
        <v>2.386716</v>
      </c>
      <c r="J46" s="7">
        <v>0.0137</v>
      </c>
      <c r="K46" s="7"/>
      <c r="L46" s="7"/>
      <c r="M46">
        <v>2.80253</v>
      </c>
      <c r="N46" s="7">
        <v>0.0146</v>
      </c>
      <c r="O46" s="7"/>
      <c r="P46" s="7"/>
      <c r="Q46">
        <v>2.821734</v>
      </c>
      <c r="S46" s="6"/>
      <c r="T46" s="7">
        <v>0.009</v>
      </c>
      <c r="U46" s="7"/>
      <c r="V46" s="7"/>
      <c r="W46">
        <v>2.421948</v>
      </c>
      <c r="X46" s="7">
        <v>0.0097</v>
      </c>
      <c r="Y46" s="7"/>
      <c r="Z46" s="7"/>
      <c r="AA46">
        <v>2.376031</v>
      </c>
      <c r="AB46" s="7">
        <v>0.0104</v>
      </c>
      <c r="AC46" s="7"/>
      <c r="AD46" s="7"/>
      <c r="AE46">
        <v>2.406601</v>
      </c>
      <c r="AF46" s="7">
        <v>0.0111</v>
      </c>
      <c r="AG46" s="7"/>
      <c r="AH46" s="7"/>
      <c r="AI46">
        <v>2.376378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123</v>
      </c>
      <c r="C50" s="3"/>
      <c r="D50" s="3"/>
      <c r="E50" s="3"/>
      <c r="F50" s="3" t="s">
        <v>124</v>
      </c>
      <c r="G50" s="3"/>
      <c r="H50" s="3"/>
      <c r="I50" s="3"/>
      <c r="J50" s="3" t="s">
        <v>125</v>
      </c>
      <c r="K50" s="3"/>
      <c r="L50" s="3"/>
      <c r="M50" s="3"/>
      <c r="N50" s="3" t="s">
        <v>126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0.0148</v>
      </c>
      <c r="E52">
        <v>0.887919</v>
      </c>
      <c r="F52" t="s">
        <v>31</v>
      </c>
      <c r="G52">
        <v>0.0026</v>
      </c>
      <c r="H52">
        <v>0.0161</v>
      </c>
      <c r="I52">
        <v>0.929502</v>
      </c>
      <c r="J52" t="s">
        <v>31</v>
      </c>
      <c r="K52">
        <v>0.0026</v>
      </c>
      <c r="L52">
        <v>0.0173</v>
      </c>
      <c r="M52">
        <v>0.930565</v>
      </c>
      <c r="N52" t="s">
        <v>31</v>
      </c>
      <c r="O52">
        <v>0.0026</v>
      </c>
      <c r="P52">
        <v>0.0185</v>
      </c>
      <c r="Q52">
        <v>0.941351</v>
      </c>
    </row>
    <row r="53" spans="1:17">
      <c r="A53" s="4"/>
      <c r="B53" t="s">
        <v>32</v>
      </c>
      <c r="C53">
        <v>0.0027</v>
      </c>
      <c r="D53">
        <v>0.0086</v>
      </c>
      <c r="E53">
        <v>0.950925</v>
      </c>
      <c r="F53" t="s">
        <v>32</v>
      </c>
      <c r="G53">
        <v>0.0029</v>
      </c>
      <c r="H53">
        <v>0.0091</v>
      </c>
      <c r="I53">
        <v>0.971577</v>
      </c>
      <c r="J53" t="s">
        <v>32</v>
      </c>
      <c r="K53">
        <v>0.0031</v>
      </c>
      <c r="L53">
        <v>0.0095</v>
      </c>
      <c r="M53">
        <v>1.157831</v>
      </c>
      <c r="N53" t="s">
        <v>32</v>
      </c>
      <c r="O53">
        <v>0.0034</v>
      </c>
      <c r="P53">
        <v>0.0102</v>
      </c>
      <c r="Q53">
        <v>1.156761</v>
      </c>
    </row>
    <row r="54" spans="1:17">
      <c r="A54" s="4"/>
      <c r="B54" t="s">
        <v>33</v>
      </c>
      <c r="C54">
        <v>0.0035</v>
      </c>
      <c r="D54">
        <v>0.0064</v>
      </c>
      <c r="E54">
        <v>1.201055</v>
      </c>
      <c r="F54" t="s">
        <v>33</v>
      </c>
      <c r="G54">
        <v>0.0038</v>
      </c>
      <c r="H54">
        <v>0.007</v>
      </c>
      <c r="I54">
        <v>1.070445</v>
      </c>
      <c r="J54" t="s">
        <v>33</v>
      </c>
      <c r="K54">
        <v>0.0041</v>
      </c>
      <c r="L54">
        <v>0.0075</v>
      </c>
      <c r="M54">
        <v>1.200235</v>
      </c>
      <c r="N54" t="s">
        <v>33</v>
      </c>
      <c r="O54">
        <v>0.0044</v>
      </c>
      <c r="P54">
        <v>0.0081</v>
      </c>
      <c r="Q54">
        <v>1.201355</v>
      </c>
    </row>
    <row r="57" spans="1:17">
      <c r="A57" s="5" t="s">
        <v>35</v>
      </c>
      <c r="B57" s="3" t="s">
        <v>123</v>
      </c>
      <c r="C57" s="3"/>
      <c r="D57" s="3"/>
      <c r="E57" s="3"/>
      <c r="F57" s="3" t="s">
        <v>124</v>
      </c>
      <c r="G57" s="3"/>
      <c r="H57" s="3"/>
      <c r="I57" s="3"/>
      <c r="J57" s="3" t="s">
        <v>125</v>
      </c>
      <c r="K57" s="3"/>
      <c r="L57" s="3"/>
      <c r="M57" s="3"/>
      <c r="N57" s="3" t="s">
        <v>126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0.0148</v>
      </c>
      <c r="E59">
        <v>1.009235</v>
      </c>
      <c r="F59" t="s">
        <v>31</v>
      </c>
      <c r="G59">
        <v>0.0026</v>
      </c>
      <c r="H59">
        <v>0.0161</v>
      </c>
      <c r="I59">
        <v>1.006532</v>
      </c>
      <c r="J59" t="s">
        <v>31</v>
      </c>
      <c r="K59">
        <v>0.0026</v>
      </c>
      <c r="L59">
        <v>0.0173</v>
      </c>
      <c r="M59">
        <v>1.218033</v>
      </c>
      <c r="N59" t="s">
        <v>31</v>
      </c>
      <c r="O59">
        <v>0.0026</v>
      </c>
      <c r="P59">
        <v>0.0185</v>
      </c>
      <c r="Q59">
        <v>1.010079</v>
      </c>
    </row>
    <row r="60" spans="1:17">
      <c r="A60" s="5"/>
      <c r="B60" t="s">
        <v>32</v>
      </c>
      <c r="C60">
        <v>0.0027</v>
      </c>
      <c r="D60">
        <v>0.0086</v>
      </c>
      <c r="E60">
        <v>1.394396</v>
      </c>
      <c r="F60" t="s">
        <v>32</v>
      </c>
      <c r="G60">
        <v>0.0032</v>
      </c>
      <c r="H60">
        <v>0.0075</v>
      </c>
      <c r="I60">
        <v>1.163362</v>
      </c>
      <c r="J60" t="s">
        <v>32</v>
      </c>
      <c r="K60">
        <v>0.0039</v>
      </c>
      <c r="L60">
        <v>0.0083</v>
      </c>
      <c r="M60">
        <v>1.391335</v>
      </c>
      <c r="N60" t="s">
        <v>32</v>
      </c>
      <c r="O60">
        <v>0.0039</v>
      </c>
      <c r="P60">
        <v>0.0091</v>
      </c>
      <c r="Q60">
        <v>1.375432</v>
      </c>
    </row>
    <row r="61" spans="1:17">
      <c r="A61" s="5"/>
      <c r="B61" t="s">
        <v>33</v>
      </c>
      <c r="C61">
        <v>0.0035</v>
      </c>
      <c r="D61">
        <v>0.0064</v>
      </c>
      <c r="E61">
        <v>2.585893</v>
      </c>
      <c r="F61" t="s">
        <v>33</v>
      </c>
      <c r="G61">
        <v>0.0043</v>
      </c>
      <c r="H61">
        <v>0.0065</v>
      </c>
      <c r="I61">
        <v>2.040992</v>
      </c>
      <c r="J61" t="s">
        <v>33</v>
      </c>
      <c r="K61">
        <v>0.0046</v>
      </c>
      <c r="L61">
        <v>0.0065</v>
      </c>
      <c r="M61">
        <v>2.117748</v>
      </c>
      <c r="N61" t="s">
        <v>33</v>
      </c>
      <c r="O61">
        <v>0.005</v>
      </c>
      <c r="P61">
        <v>0.0072</v>
      </c>
      <c r="Q61">
        <v>1.921566</v>
      </c>
    </row>
    <row r="64" spans="1:17">
      <c r="A64" s="6" t="s">
        <v>36</v>
      </c>
      <c r="B64" s="3" t="s">
        <v>123</v>
      </c>
      <c r="C64" s="3"/>
      <c r="D64" s="3"/>
      <c r="E64" s="3"/>
      <c r="F64" s="3" t="s">
        <v>124</v>
      </c>
      <c r="G64" s="3"/>
      <c r="H64" s="3"/>
      <c r="I64" s="3"/>
      <c r="J64" s="3" t="s">
        <v>125</v>
      </c>
      <c r="K64" s="3"/>
      <c r="L64" s="3"/>
      <c r="M64" s="3"/>
      <c r="N64" s="3" t="s">
        <v>126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0.0049</v>
      </c>
      <c r="C66" s="7"/>
      <c r="D66" s="7"/>
      <c r="E66">
        <v>2.403836</v>
      </c>
      <c r="F66" s="7"/>
      <c r="G66" s="7">
        <v>0.0054</v>
      </c>
      <c r="H66" s="7"/>
      <c r="I66">
        <v>2.436376</v>
      </c>
      <c r="J66" s="7">
        <v>0.0058</v>
      </c>
      <c r="K66" s="7"/>
      <c r="L66" s="7"/>
      <c r="M66">
        <v>2.372937</v>
      </c>
      <c r="N66" s="7">
        <v>0.0063</v>
      </c>
      <c r="O66" s="7"/>
      <c r="P66" s="7"/>
      <c r="Q66">
        <v>2.402697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0.014865</v>
      </c>
      <c r="H73">
        <f t="shared" ref="H73:H75" si="2">E11+I11</f>
        <v>1.827814</v>
      </c>
      <c r="I73">
        <f t="shared" ref="I73:I75" si="3">0.05*G18+(1-0.05)*C18</f>
        <v>0.001365</v>
      </c>
      <c r="J73">
        <f t="shared" ref="J73:J75" si="4">0.05*H18+(1-0.05)*D18</f>
        <v>0.014865</v>
      </c>
      <c r="K73">
        <f t="shared" ref="K73:K75" si="5">I18+E18</f>
        <v>2.040255</v>
      </c>
      <c r="L73">
        <f>0.05*F25+(1-0.05)*B25</f>
        <v>0.01466</v>
      </c>
      <c r="M73">
        <f>I25+E25</f>
        <v>5.20542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0.01493</v>
      </c>
      <c r="U73">
        <f t="shared" ref="U73:U75" si="8">0.1*G18+(1-0.1)*C18</f>
        <v>0.00143</v>
      </c>
      <c r="V73">
        <f t="shared" ref="V73:V75" si="9">0.1*H18+(1-0.1)*D18</f>
        <v>0.01493</v>
      </c>
      <c r="X73">
        <f>0.1*F25+(1-0.1)*B25</f>
        <v>0.01472</v>
      </c>
    </row>
    <row r="74" spans="1:27">
      <c r="C74" s="4"/>
      <c r="D74" s="12"/>
      <c r="E74" t="s">
        <v>47</v>
      </c>
      <c r="F74">
        <f t="shared" si="0"/>
        <v>0.014655</v>
      </c>
      <c r="G74">
        <f t="shared" si="1"/>
        <v>0.01486</v>
      </c>
      <c r="H74">
        <f t="shared" si="2"/>
        <v>1.901938</v>
      </c>
      <c r="I74">
        <f t="shared" si="3"/>
        <v>0.014655</v>
      </c>
      <c r="J74">
        <f t="shared" si="4"/>
        <v>0.014845</v>
      </c>
      <c r="K74">
        <f t="shared" si="5"/>
        <v>2.356174</v>
      </c>
      <c r="P74" s="12"/>
      <c r="Q74" t="s">
        <v>47</v>
      </c>
      <c r="R74">
        <f t="shared" si="6"/>
        <v>0.01471</v>
      </c>
      <c r="S74">
        <f t="shared" si="7"/>
        <v>0.01492</v>
      </c>
      <c r="U74">
        <f t="shared" si="8"/>
        <v>0.01471</v>
      </c>
      <c r="V74">
        <f t="shared" si="9"/>
        <v>0.01489</v>
      </c>
    </row>
    <row r="75" spans="1:27">
      <c r="C75" s="4"/>
      <c r="D75" s="12"/>
      <c r="E75" t="s">
        <v>48</v>
      </c>
      <c r="F75">
        <f t="shared" si="0"/>
        <v>0.014655</v>
      </c>
      <c r="G75">
        <f t="shared" si="1"/>
        <v>0.01466</v>
      </c>
      <c r="H75">
        <f t="shared" si="2"/>
        <v>1.982931</v>
      </c>
      <c r="I75">
        <f t="shared" si="3"/>
        <v>0.014655</v>
      </c>
      <c r="J75">
        <f t="shared" si="4"/>
        <v>0.01466</v>
      </c>
      <c r="K75">
        <f t="shared" si="5"/>
        <v>4.273918</v>
      </c>
      <c r="P75" s="12"/>
      <c r="Q75" t="s">
        <v>48</v>
      </c>
      <c r="R75">
        <f t="shared" si="6"/>
        <v>0.01471</v>
      </c>
      <c r="S75">
        <f t="shared" si="7"/>
        <v>0.01472</v>
      </c>
      <c r="U75">
        <f t="shared" si="8"/>
        <v>0.01471</v>
      </c>
      <c r="V75">
        <f t="shared" si="9"/>
        <v>0.01472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0.01506</v>
      </c>
      <c r="I79">
        <f t="shared" ref="I79:I81" si="12">0.2*G18+(1-0.2)*C18</f>
        <v>0.00156</v>
      </c>
      <c r="J79">
        <f t="shared" ref="J79:J81" si="13">0.2*H18+(1-0.2)*D18</f>
        <v>0.01506</v>
      </c>
      <c r="L79">
        <f>0.2*F25+(1-0.2)*B25</f>
        <v>0.01484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0.01519</v>
      </c>
      <c r="U79">
        <f t="shared" ref="U79:U81" si="16">0.3*G18+(1-0.3)*C18</f>
        <v>0.00169</v>
      </c>
      <c r="V79">
        <f t="shared" ref="V79:V81" si="17">0.3*H18+(1-0.3)*D18</f>
        <v>0.01519</v>
      </c>
      <c r="X79">
        <f>0.3*F25+(1-0.3)*B25</f>
        <v>0.01496</v>
      </c>
    </row>
    <row r="80" spans="1:27">
      <c r="C80" s="4"/>
      <c r="D80" s="12"/>
      <c r="E80" t="s">
        <v>47</v>
      </c>
      <c r="F80">
        <f t="shared" si="10"/>
        <v>0.01482</v>
      </c>
      <c r="G80">
        <f t="shared" si="11"/>
        <v>0.01504</v>
      </c>
      <c r="I80">
        <f t="shared" si="12"/>
        <v>0.01482</v>
      </c>
      <c r="J80">
        <f t="shared" si="13"/>
        <v>0.01498</v>
      </c>
      <c r="P80" s="12"/>
      <c r="Q80" t="s">
        <v>47</v>
      </c>
      <c r="R80">
        <f t="shared" si="14"/>
        <v>0.01493</v>
      </c>
      <c r="S80">
        <f t="shared" si="15"/>
        <v>0.01516</v>
      </c>
      <c r="U80">
        <f t="shared" si="16"/>
        <v>0.01493</v>
      </c>
      <c r="V80">
        <f t="shared" si="17"/>
        <v>0.01507</v>
      </c>
    </row>
    <row r="81" spans="2:25">
      <c r="C81" s="4"/>
      <c r="D81" s="12"/>
      <c r="E81" t="s">
        <v>48</v>
      </c>
      <c r="F81">
        <f t="shared" si="10"/>
        <v>0.01482</v>
      </c>
      <c r="G81">
        <f t="shared" si="11"/>
        <v>0.01484</v>
      </c>
      <c r="I81">
        <f t="shared" si="12"/>
        <v>0.01482</v>
      </c>
      <c r="J81">
        <f t="shared" si="13"/>
        <v>0.01484</v>
      </c>
      <c r="P81" s="12"/>
      <c r="Q81" t="s">
        <v>48</v>
      </c>
      <c r="R81">
        <f t="shared" si="14"/>
        <v>0.01493</v>
      </c>
      <c r="S81">
        <f t="shared" si="15"/>
        <v>0.01496</v>
      </c>
      <c r="U81">
        <f t="shared" si="16"/>
        <v>0.01493</v>
      </c>
      <c r="V81">
        <f t="shared" si="17"/>
        <v>0.01496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0.01492975</v>
      </c>
      <c r="H86">
        <f t="shared" ref="H86:H88" si="20">M11+I11+E11</f>
        <v>2.759086</v>
      </c>
      <c r="I86">
        <f>(0.05*(1-0.05)+0.05*(1-0.05))*G18+0.05*0.05*K18+(1-0.05*(1-0.05)-0.05*(1-0.05)-0.05*0.05)*C18</f>
        <v>0.00142675</v>
      </c>
      <c r="J86">
        <f>(0.05*(1-0.05)+0.05*(1-0.05))*H18+0.05*0.05*L18+(1-0.05*(1-0.05)-0.05*(1-0.05)-0.05*0.05)*D18</f>
        <v>0.01492975</v>
      </c>
      <c r="K86">
        <f t="shared" ref="K86:K88" si="21">M18+I18+E18</f>
        <v>3.039436</v>
      </c>
      <c r="L86">
        <f>(0.05*(1-0.05)+0.05*(1-0.05))*F25+0.05*0.05*J25+(1-0.05*(1-0.05)-0.05*(1-0.05)-0.05*0.05)*B25</f>
        <v>0.01471975</v>
      </c>
      <c r="M86">
        <f>M25+I25+E25</f>
        <v>7.60882</v>
      </c>
      <c r="O86" s="13" t="s">
        <v>52</v>
      </c>
      <c r="P86" s="12" t="s">
        <v>46</v>
      </c>
      <c r="Q86" t="s">
        <v>45</v>
      </c>
      <c r="R86">
        <f t="shared" ref="R86:R88" si="22">(0.1*0.9+0.1*0.9)*G11+0.1*0.1*K11+(1-0.1*0.9-0.1*0.9-0.1*0.1)*C11</f>
        <v>0.001547</v>
      </c>
      <c r="S86">
        <f t="shared" ref="S86:S88" si="23">(0.1*0.9+0.1*0.9)*H11+0.1*0.1*L11+(1-0.1*0.9-0.1*0.9-0.1*0.1)*D11</f>
        <v>0.015059</v>
      </c>
      <c r="U86">
        <f t="shared" ref="U86:U88" si="24">(0.1*0.9+0.1*0.9)*G18+0.1*0.1*K18+(1-0.1*0.9-0.1*0.9-0.1*0.1)*C18</f>
        <v>0.001547</v>
      </c>
      <c r="V86">
        <f t="shared" ref="V86:V88" si="25">(0.1*0.9+0.1*0.9)*H18+0.1*0.1*L18+(1-0.1*0.9-0.1*0.9-0.1*0.1)*D18</f>
        <v>0.015059</v>
      </c>
      <c r="X86">
        <f>(0.1*0.9+0.1*0.9)*F25+0.1*0.1*J25+(1-0.1*0.9-0.1*0.9-0.1*0.1)*B25</f>
        <v>0.014839</v>
      </c>
    </row>
    <row r="87" spans="2:25">
      <c r="B87" s="4"/>
      <c r="C87" s="13"/>
      <c r="D87" s="12"/>
      <c r="E87" t="s">
        <v>47</v>
      </c>
      <c r="F87">
        <f t="shared" si="18"/>
        <v>0.01471025</v>
      </c>
      <c r="G87">
        <f t="shared" si="19"/>
        <v>0.01492</v>
      </c>
      <c r="H87">
        <f t="shared" si="20"/>
        <v>2.844341</v>
      </c>
      <c r="I87">
        <f t="shared" ref="I87:I88" si="26">(0.05*(1-0.05)+0.05*(1-0.05))*G19+0.05*0.05*K19+(1-0.05*(1-0.05)-0.05*(1-0.05)-0.05*0.05)*C19</f>
        <v>0.01471025</v>
      </c>
      <c r="J87">
        <f t="shared" ref="J87:J88" si="27">(0.05*(1-0.05)+0.05*(1-0.05))*H19+0.05*0.05*L19+(1-0.05*(1-0.05)-0.05*(1-0.05)-0.05*0.05)*D19</f>
        <v>0.0148915</v>
      </c>
      <c r="K87">
        <f t="shared" si="21"/>
        <v>3.553144</v>
      </c>
      <c r="O87" s="13"/>
      <c r="P87" s="12"/>
      <c r="Q87" t="s">
        <v>47</v>
      </c>
      <c r="R87">
        <f t="shared" si="22"/>
        <v>0.014821</v>
      </c>
      <c r="S87">
        <f t="shared" si="23"/>
        <v>0.01504</v>
      </c>
      <c r="U87">
        <f t="shared" si="24"/>
        <v>0.014821</v>
      </c>
      <c r="V87">
        <f t="shared" si="25"/>
        <v>0.014986</v>
      </c>
    </row>
    <row r="88" spans="2:25">
      <c r="B88" s="4"/>
      <c r="C88" s="13"/>
      <c r="D88" s="12"/>
      <c r="E88" t="s">
        <v>48</v>
      </c>
      <c r="F88">
        <f t="shared" si="18"/>
        <v>0.01471025</v>
      </c>
      <c r="G88">
        <f t="shared" si="19"/>
        <v>0.01471975</v>
      </c>
      <c r="H88">
        <f t="shared" si="20"/>
        <v>2.978996</v>
      </c>
      <c r="I88">
        <f t="shared" si="26"/>
        <v>0.01471025</v>
      </c>
      <c r="J88">
        <f t="shared" si="27"/>
        <v>0.01471975</v>
      </c>
      <c r="K88">
        <f t="shared" si="21"/>
        <v>6.188824</v>
      </c>
      <c r="O88" s="13"/>
      <c r="P88" s="12"/>
      <c r="Q88" t="s">
        <v>48</v>
      </c>
      <c r="R88">
        <f t="shared" si="22"/>
        <v>0.014821</v>
      </c>
      <c r="S88">
        <f t="shared" si="23"/>
        <v>0.014839</v>
      </c>
      <c r="U88">
        <f t="shared" si="24"/>
        <v>0.014821</v>
      </c>
      <c r="V88">
        <f t="shared" si="25"/>
        <v>0.014839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0.015316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0.015316</v>
      </c>
      <c r="L92">
        <f>(0.2*0.8+0.2*0.8)*F25+0.2*0.2*J25+(1-0.2*0.8-0.2*0.8-0.2*0.2)*B25</f>
        <v>0.015076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0.015571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0.015571</v>
      </c>
      <c r="X92">
        <f>(0.3*0.7+0.3*0.7)*F25+0.3*0.3*J25+(1-0.3*0.7-0.3*0.7-0.3*0.3)*B25</f>
        <v>0.015311</v>
      </c>
    </row>
    <row r="93" spans="2:25">
      <c r="B93" s="4"/>
      <c r="C93" s="13"/>
      <c r="D93" s="12"/>
      <c r="E93" t="s">
        <v>47</v>
      </c>
      <c r="F93">
        <f t="shared" si="28"/>
        <v>0.015044</v>
      </c>
      <c r="G93">
        <f t="shared" si="29"/>
        <v>0.01528</v>
      </c>
      <c r="I93">
        <f t="shared" si="30"/>
        <v>0.015044</v>
      </c>
      <c r="J93">
        <f t="shared" si="31"/>
        <v>0.015184</v>
      </c>
      <c r="O93" s="13"/>
      <c r="P93" s="12"/>
      <c r="Q93" t="s">
        <v>47</v>
      </c>
      <c r="R93">
        <f t="shared" si="32"/>
        <v>0.015269</v>
      </c>
      <c r="S93">
        <f t="shared" si="33"/>
        <v>0.01552</v>
      </c>
      <c r="U93">
        <f t="shared" si="34"/>
        <v>0.015269</v>
      </c>
      <c r="V93">
        <f t="shared" si="35"/>
        <v>0.015394</v>
      </c>
    </row>
    <row r="94" spans="2:25">
      <c r="B94" s="4"/>
      <c r="C94" s="13"/>
      <c r="D94" s="12"/>
      <c r="E94" t="s">
        <v>48</v>
      </c>
      <c r="F94">
        <f t="shared" si="28"/>
        <v>0.015044</v>
      </c>
      <c r="G94">
        <f t="shared" si="29"/>
        <v>0.015076</v>
      </c>
      <c r="I94">
        <f t="shared" si="30"/>
        <v>0.015044</v>
      </c>
      <c r="J94">
        <f t="shared" si="31"/>
        <v>0.015076</v>
      </c>
      <c r="O94" s="13"/>
      <c r="P94" s="12"/>
      <c r="Q94" t="s">
        <v>48</v>
      </c>
      <c r="R94">
        <f t="shared" si="32"/>
        <v>0.015269</v>
      </c>
      <c r="S94">
        <f t="shared" si="33"/>
        <v>0.015311</v>
      </c>
      <c r="U94">
        <f t="shared" si="34"/>
        <v>0.015269</v>
      </c>
      <c r="V94">
        <f t="shared" si="35"/>
        <v>0.015311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0.0149942625</v>
      </c>
      <c r="H99">
        <f t="shared" ref="H99:H101" si="38">Q11+M11+I11+E11</f>
        <v>3.674629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0.0149942625</v>
      </c>
      <c r="K99">
        <f t="shared" ref="K99:K101" si="41">Q18+M18+E18+I18</f>
        <v>4.056216</v>
      </c>
      <c r="L99">
        <f>3*0.05*(1-0.05)*(1-0.05)*F25+3*0.05*0.05*(1-0.05)*J25+0.05*0.05*0.05*N25+(1-3*0.05*(1-0.05)*(1-0.05)-3*0.05*0.05*(1-0.05)-0.05*0.05*0.05)*B25</f>
        <v>0.014779275</v>
      </c>
      <c r="M99">
        <f>Q25+M25+I25+E25</f>
        <v>10.408118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0.0151871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0.0151871</v>
      </c>
      <c r="X99">
        <f>3*0.1*(1-0.1)*(1-0.1)*F25+3*0.1*0.1*(1-0.1)*J25+0.1*0.1*0.1*N25+(1-3*0.1*(1-0.1)*(1-0.1)-3*0.1*0.1*(1-0.1)-0.1*0.1*0.1)*B25</f>
        <v>0.0149572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0.0147657375</v>
      </c>
      <c r="G100">
        <f t="shared" si="37"/>
        <v>0.01498</v>
      </c>
      <c r="H100">
        <f t="shared" si="38"/>
        <v>3.795487</v>
      </c>
      <c r="I100">
        <f t="shared" si="39"/>
        <v>0.0147657375</v>
      </c>
      <c r="J100">
        <f t="shared" si="40"/>
        <v>0.0149393875</v>
      </c>
      <c r="K100">
        <f t="shared" si="41"/>
        <v>4.725771</v>
      </c>
      <c r="N100" s="14"/>
      <c r="O100" s="13"/>
      <c r="P100" s="12"/>
      <c r="Q100" t="s">
        <v>47</v>
      </c>
      <c r="R100">
        <f t="shared" si="42"/>
        <v>0.0149329</v>
      </c>
      <c r="S100">
        <f t="shared" si="43"/>
        <v>0.01516</v>
      </c>
      <c r="U100">
        <f t="shared" si="44"/>
        <v>0.0149329</v>
      </c>
      <c r="V100">
        <f t="shared" si="45"/>
        <v>0.0150871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0.0147657375</v>
      </c>
      <c r="G101">
        <f t="shared" si="37"/>
        <v>0.014779275</v>
      </c>
      <c r="H101">
        <f t="shared" si="38"/>
        <v>3.969674</v>
      </c>
      <c r="I101">
        <f t="shared" si="39"/>
        <v>0.0147657375</v>
      </c>
      <c r="J101">
        <f t="shared" si="40"/>
        <v>0.014779275</v>
      </c>
      <c r="K101">
        <f t="shared" si="41"/>
        <v>8.402553</v>
      </c>
      <c r="N101" s="14"/>
      <c r="O101" s="13"/>
      <c r="P101" s="12"/>
      <c r="Q101" t="s">
        <v>48</v>
      </c>
      <c r="R101">
        <f t="shared" si="42"/>
        <v>0.0149329</v>
      </c>
      <c r="S101">
        <f t="shared" si="43"/>
        <v>0.0149572</v>
      </c>
      <c r="U101">
        <f t="shared" si="44"/>
        <v>0.0149329</v>
      </c>
      <c r="V101">
        <f t="shared" si="45"/>
        <v>0.0149572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0.0155688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0.0155688</v>
      </c>
      <c r="L105">
        <f>3*0.2*(1-0.2)*(1-0.2)*F25+3*0.2*0.2*(1-0.2)*J25+0.2*0.2*0.2*N25+(1-3*0.2*(1-0.2)*(1-0.2)-3*0.2*0.2*(1-0.2)-0.2*0.2*0.2)*B25</f>
        <v>0.0153096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0.0159457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0.0159457</v>
      </c>
      <c r="X105">
        <f>3*0.3*(1-0.3)*(1-0.3)*F25+3*0.3*0.3*(1-0.3)*J25+0.3*0.3*0.3*N25+(1-3*0.3*(1-0.3)*(1-0.3)-3*0.3*0.3*(1-0.3)-0.3*0.3*0.3)*B25</f>
        <v>0.0156584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0.0152712</v>
      </c>
      <c r="G106">
        <f t="shared" si="47"/>
        <v>0.01552</v>
      </c>
      <c r="I106">
        <f t="shared" si="48"/>
        <v>0.0152712</v>
      </c>
      <c r="J106">
        <f t="shared" si="49"/>
        <v>0.0154048</v>
      </c>
      <c r="N106" s="14"/>
      <c r="O106" s="13"/>
      <c r="P106" s="12"/>
      <c r="Q106" t="s">
        <v>47</v>
      </c>
      <c r="R106">
        <f t="shared" si="50"/>
        <v>0.0156143</v>
      </c>
      <c r="S106">
        <f t="shared" si="51"/>
        <v>0.01588</v>
      </c>
      <c r="U106">
        <f t="shared" si="52"/>
        <v>0.0156143</v>
      </c>
      <c r="V106">
        <f t="shared" si="53"/>
        <v>0.0157477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0.0152712</v>
      </c>
      <c r="G107">
        <f t="shared" si="47"/>
        <v>0.0153096</v>
      </c>
      <c r="I107">
        <f t="shared" si="48"/>
        <v>0.0152712</v>
      </c>
      <c r="J107">
        <f t="shared" si="49"/>
        <v>0.0153096</v>
      </c>
      <c r="N107" s="14"/>
      <c r="O107" s="13"/>
      <c r="P107" s="12"/>
      <c r="Q107" t="s">
        <v>48</v>
      </c>
      <c r="R107">
        <f t="shared" si="50"/>
        <v>0.0156143</v>
      </c>
      <c r="S107">
        <f t="shared" si="51"/>
        <v>0.0156584</v>
      </c>
      <c r="U107">
        <f t="shared" si="52"/>
        <v>0.0156143</v>
      </c>
      <c r="V107">
        <f t="shared" si="53"/>
        <v>0.0156584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0.014865</v>
      </c>
      <c r="H112">
        <f t="shared" ref="H112:H114" si="56">AA11+W11</f>
        <v>1.864363</v>
      </c>
      <c r="I112">
        <f t="shared" ref="I112:I114" si="57">0.05*Y18+(1-0.05)*U18</f>
        <v>0.001365</v>
      </c>
      <c r="J112">
        <f t="shared" ref="J112:J114" si="58">0.05*Z18+(1-0.05)*V18</f>
        <v>0.014865</v>
      </c>
      <c r="K112">
        <f t="shared" ref="K112:K114" si="59">AA18+W18</f>
        <v>1.953097</v>
      </c>
      <c r="L112">
        <f>0.05*X25+(1-0.05)*T25</f>
        <v>0.013755</v>
      </c>
      <c r="M112">
        <f>AA25+W25</f>
        <v>4.86184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0.01493</v>
      </c>
      <c r="U112">
        <f t="shared" ref="U112:U114" si="62">0.1*Y18+(1-0.1)*U18</f>
        <v>0.00143</v>
      </c>
      <c r="V112">
        <f t="shared" ref="V112:V114" si="63">0.1*Z18+(1-0.1)*V18</f>
        <v>0.01493</v>
      </c>
      <c r="X112">
        <f>0.1*X25+(1-0.1)*T25</f>
        <v>0.01381</v>
      </c>
    </row>
    <row r="113" spans="2:25">
      <c r="C113" s="4"/>
      <c r="D113" s="12"/>
      <c r="E113" t="s">
        <v>47</v>
      </c>
      <c r="F113">
        <f t="shared" si="54"/>
        <v>0.013555</v>
      </c>
      <c r="G113">
        <f t="shared" si="55"/>
        <v>0.01466</v>
      </c>
      <c r="H113">
        <f t="shared" si="56"/>
        <v>1.913682</v>
      </c>
      <c r="I113">
        <f t="shared" si="57"/>
        <v>0.013555</v>
      </c>
      <c r="J113">
        <f t="shared" si="58"/>
        <v>0.014655</v>
      </c>
      <c r="K113">
        <f t="shared" si="59"/>
        <v>2.660234</v>
      </c>
      <c r="P113" s="12"/>
      <c r="Q113" t="s">
        <v>47</v>
      </c>
      <c r="R113">
        <f t="shared" si="60"/>
        <v>0.01361</v>
      </c>
      <c r="S113">
        <f t="shared" si="61"/>
        <v>0.01472</v>
      </c>
      <c r="U113">
        <f t="shared" si="62"/>
        <v>0.01361</v>
      </c>
      <c r="V113">
        <f t="shared" si="63"/>
        <v>0.01471</v>
      </c>
    </row>
    <row r="114" spans="2:25">
      <c r="C114" s="4"/>
      <c r="D114" s="12"/>
      <c r="E114" t="s">
        <v>48</v>
      </c>
      <c r="F114">
        <f t="shared" si="54"/>
        <v>0.013655</v>
      </c>
      <c r="G114">
        <f t="shared" si="55"/>
        <v>0.013855</v>
      </c>
      <c r="H114">
        <f t="shared" si="56"/>
        <v>1.989312</v>
      </c>
      <c r="I114">
        <f t="shared" si="57"/>
        <v>0.013655</v>
      </c>
      <c r="J114">
        <f t="shared" si="58"/>
        <v>0.013855</v>
      </c>
      <c r="K114">
        <f t="shared" si="59"/>
        <v>4.858516</v>
      </c>
      <c r="P114" s="12"/>
      <c r="Q114" t="s">
        <v>48</v>
      </c>
      <c r="R114">
        <f t="shared" si="60"/>
        <v>0.01371</v>
      </c>
      <c r="S114">
        <f t="shared" si="61"/>
        <v>0.01391</v>
      </c>
      <c r="U114">
        <f t="shared" si="62"/>
        <v>0.01371</v>
      </c>
      <c r="V114">
        <f t="shared" si="63"/>
        <v>0.01391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0.01506</v>
      </c>
      <c r="I118">
        <f t="shared" ref="I118:I120" si="66">0.2*Y18+(1-0.2)*U18</f>
        <v>0.00156</v>
      </c>
      <c r="J118">
        <f t="shared" ref="J118:J120" si="67">0.2*Z18+(1-0.2)*V18</f>
        <v>0.01506</v>
      </c>
      <c r="L118">
        <f>0.2*X25+(1-0.2)*T25</f>
        <v>0.01392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0.01519</v>
      </c>
      <c r="U118">
        <f t="shared" ref="U118:U120" si="70">0.3*Y18+(1-0.3)*U18</f>
        <v>0.00169</v>
      </c>
      <c r="V118">
        <f t="shared" ref="V118:V120" si="71">0.3*Z18+(1-0.3)*V18</f>
        <v>0.01519</v>
      </c>
      <c r="X118">
        <f>0.3*X25+(1-0.3)*T25</f>
        <v>0.01403</v>
      </c>
    </row>
    <row r="119" spans="2:25">
      <c r="C119" s="4"/>
      <c r="D119" s="12"/>
      <c r="E119" t="s">
        <v>47</v>
      </c>
      <c r="F119">
        <f t="shared" si="64"/>
        <v>0.01372</v>
      </c>
      <c r="G119">
        <f t="shared" si="65"/>
        <v>0.01484</v>
      </c>
      <c r="I119">
        <f t="shared" si="66"/>
        <v>0.01372</v>
      </c>
      <c r="J119">
        <f t="shared" si="67"/>
        <v>0.01482</v>
      </c>
      <c r="P119" s="12"/>
      <c r="Q119" t="s">
        <v>47</v>
      </c>
      <c r="R119">
        <f t="shared" si="68"/>
        <v>0.01383</v>
      </c>
      <c r="S119">
        <f t="shared" si="69"/>
        <v>0.01496</v>
      </c>
      <c r="U119">
        <f t="shared" si="70"/>
        <v>0.01383</v>
      </c>
      <c r="V119">
        <f t="shared" si="71"/>
        <v>0.01493</v>
      </c>
    </row>
    <row r="120" spans="2:25">
      <c r="C120" s="4"/>
      <c r="D120" s="12"/>
      <c r="E120" t="s">
        <v>48</v>
      </c>
      <c r="F120">
        <f t="shared" si="64"/>
        <v>0.01382</v>
      </c>
      <c r="G120">
        <f t="shared" si="65"/>
        <v>0.01402</v>
      </c>
      <c r="I120">
        <f t="shared" si="66"/>
        <v>0.01382</v>
      </c>
      <c r="J120">
        <f t="shared" si="67"/>
        <v>0.01402</v>
      </c>
      <c r="P120" s="12"/>
      <c r="Q120" t="s">
        <v>48</v>
      </c>
      <c r="R120">
        <f t="shared" si="68"/>
        <v>0.01393</v>
      </c>
      <c r="S120">
        <f t="shared" si="69"/>
        <v>0.01413</v>
      </c>
      <c r="U120">
        <f t="shared" si="70"/>
        <v>0.01393</v>
      </c>
      <c r="V120">
        <f t="shared" si="71"/>
        <v>0.01413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0.01492975</v>
      </c>
      <c r="H125">
        <f t="shared" ref="H125:H127" si="74">AE11+AA11+W11</f>
        <v>2.791715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0.01492975</v>
      </c>
      <c r="K125">
        <f t="shared" ref="K125:K127" si="77">AE18+AA18+W18</f>
        <v>2.895331</v>
      </c>
      <c r="L125">
        <f>(0.05*(1-0.05)+0.05*(1-0.05))*X25+0.05*0.05*AB25+(1-0.05*(1-0.05)-0.05*(1-0.05)-0.05*0.05)*T25</f>
        <v>0.01381</v>
      </c>
      <c r="M125">
        <f>AE25+AA25+W25</f>
        <v>7.388653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0.015059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0.015059</v>
      </c>
      <c r="X125">
        <f>(0.1*0.9+0.1*0.9)*X25+0.1*0.1*AB25+(1-0.1*0.9-0.1*0.9-0.1*0.1)*T25</f>
        <v>0.01392</v>
      </c>
    </row>
    <row r="126" spans="2:25">
      <c r="B126" s="4"/>
      <c r="C126" s="13"/>
      <c r="D126" s="12"/>
      <c r="E126" t="s">
        <v>47</v>
      </c>
      <c r="F126">
        <f t="shared" si="72"/>
        <v>0.01360975</v>
      </c>
      <c r="G126">
        <f t="shared" si="73"/>
        <v>0.01471975</v>
      </c>
      <c r="H126">
        <f t="shared" si="74"/>
        <v>2.886093</v>
      </c>
      <c r="I126">
        <f t="shared" si="75"/>
        <v>0.01360975</v>
      </c>
      <c r="J126">
        <f t="shared" si="76"/>
        <v>0.01471</v>
      </c>
      <c r="K126">
        <f t="shared" si="77"/>
        <v>3.875075</v>
      </c>
      <c r="O126" s="13"/>
      <c r="P126" s="12"/>
      <c r="Q126" t="s">
        <v>47</v>
      </c>
      <c r="R126">
        <f t="shared" si="78"/>
        <v>0.013719</v>
      </c>
      <c r="S126">
        <f t="shared" si="79"/>
        <v>0.014839</v>
      </c>
      <c r="U126">
        <f t="shared" si="80"/>
        <v>0.013719</v>
      </c>
      <c r="V126">
        <f t="shared" si="81"/>
        <v>0.01482</v>
      </c>
    </row>
    <row r="127" spans="2:25">
      <c r="B127" s="4"/>
      <c r="C127" s="13"/>
      <c r="D127" s="12"/>
      <c r="E127" t="s">
        <v>48</v>
      </c>
      <c r="F127">
        <f t="shared" si="72"/>
        <v>0.01370975</v>
      </c>
      <c r="G127">
        <f t="shared" si="73"/>
        <v>0.01390975</v>
      </c>
      <c r="H127">
        <f t="shared" si="74"/>
        <v>2.994843</v>
      </c>
      <c r="I127">
        <f t="shared" si="75"/>
        <v>0.01370975</v>
      </c>
      <c r="J127">
        <f t="shared" si="76"/>
        <v>0.01390975</v>
      </c>
      <c r="K127">
        <f t="shared" si="77"/>
        <v>7.293997</v>
      </c>
      <c r="O127" s="13"/>
      <c r="P127" s="12"/>
      <c r="Q127" t="s">
        <v>48</v>
      </c>
      <c r="R127">
        <f t="shared" si="78"/>
        <v>0.013819</v>
      </c>
      <c r="S127">
        <f t="shared" si="79"/>
        <v>0.014019</v>
      </c>
      <c r="U127">
        <f t="shared" si="80"/>
        <v>0.013819</v>
      </c>
      <c r="V127">
        <f t="shared" si="81"/>
        <v>0.014019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0.015316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0.015316</v>
      </c>
      <c r="L131">
        <f>(0.2*0.8+0.2*0.8)*X25+0.2*0.2*AB25+(1-0.2*0.8-0.2*0.8-0.2*0.2)*T25</f>
        <v>0.01414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0.015571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0.015571</v>
      </c>
      <c r="X131">
        <f>(0.3*0.7+0.3*0.7)*X25+0.3*0.3*AB25+(1-0.3*0.7-0.3*0.7-0.3*0.3)*T25</f>
        <v>0.01436</v>
      </c>
    </row>
    <row r="132" spans="1:25">
      <c r="B132" s="4"/>
      <c r="C132" s="13"/>
      <c r="D132" s="12"/>
      <c r="E132" t="s">
        <v>47</v>
      </c>
      <c r="F132">
        <f t="shared" si="82"/>
        <v>0.013936</v>
      </c>
      <c r="G132">
        <f t="shared" si="83"/>
        <v>0.015076</v>
      </c>
      <c r="I132">
        <f t="shared" si="84"/>
        <v>0.013936</v>
      </c>
      <c r="J132">
        <f t="shared" si="85"/>
        <v>0.01504</v>
      </c>
      <c r="O132" s="13"/>
      <c r="P132" s="12"/>
      <c r="Q132" t="s">
        <v>47</v>
      </c>
      <c r="R132">
        <f t="shared" si="86"/>
        <v>0.014151</v>
      </c>
      <c r="S132">
        <f t="shared" si="87"/>
        <v>0.015311</v>
      </c>
      <c r="U132">
        <f t="shared" si="88"/>
        <v>0.014151</v>
      </c>
      <c r="V132">
        <f t="shared" si="89"/>
        <v>0.01526</v>
      </c>
    </row>
    <row r="133" spans="1:25">
      <c r="B133" s="4"/>
      <c r="C133" s="13"/>
      <c r="D133" s="12"/>
      <c r="E133" t="s">
        <v>48</v>
      </c>
      <c r="F133">
        <f t="shared" si="82"/>
        <v>0.014036</v>
      </c>
      <c r="G133">
        <f t="shared" si="83"/>
        <v>0.014236</v>
      </c>
      <c r="I133">
        <f t="shared" si="84"/>
        <v>0.014036</v>
      </c>
      <c r="J133">
        <f t="shared" si="85"/>
        <v>0.014236</v>
      </c>
      <c r="O133" s="13"/>
      <c r="P133" s="12"/>
      <c r="Q133" t="s">
        <v>48</v>
      </c>
      <c r="R133">
        <f t="shared" si="86"/>
        <v>0.014251</v>
      </c>
      <c r="S133">
        <f t="shared" si="87"/>
        <v>0.014451</v>
      </c>
      <c r="U133">
        <f t="shared" si="88"/>
        <v>0.014251</v>
      </c>
      <c r="V133">
        <f t="shared" si="89"/>
        <v>0.014451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0.0149942625</v>
      </c>
      <c r="H138">
        <f t="shared" ref="H138:H140" si="92">AI11+AE11+AA11+W11</f>
        <v>3.727725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0.0149942625</v>
      </c>
      <c r="K138">
        <f t="shared" ref="K138:K140" si="95">AI18+AE18+AA18+W18</f>
        <v>3.827197</v>
      </c>
      <c r="L138">
        <f>3*0.05*(1-0.05)*(1-0.05)*X25+3*0.05*0.05*(1-0.05)*AB25+0.05*0.05*0.05*AF25+(1-3*0.05*(1-0.05)*(1-0.05)-3*0.05*0.05*(1-0.05)-0.05*0.05*0.05)*T25</f>
        <v>0.013865</v>
      </c>
      <c r="M138">
        <f>AI25+AE25+AA25+W25</f>
        <v>9.89279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0.0151871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0.0151871</v>
      </c>
      <c r="X138">
        <f>3*0.1*(1-0.1)*(1-0.1)*X25+3*0.1*0.1*(1-0.1)*AB25+0.1*0.1*0.1*AF25+(1-3*0.1*(1-0.1)*(1-0.1)-3*0.1*0.1*(1-0.1)-0.1*0.1*0.1)*T25</f>
        <v>0.01403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0.013664275</v>
      </c>
      <c r="G139">
        <f t="shared" si="91"/>
        <v>0.014779275</v>
      </c>
      <c r="H139">
        <f t="shared" si="92"/>
        <v>3.861768</v>
      </c>
      <c r="I139">
        <f t="shared" si="93"/>
        <v>0.013664275</v>
      </c>
      <c r="J139">
        <f t="shared" si="94"/>
        <v>0.0147650125</v>
      </c>
      <c r="K139">
        <f t="shared" si="95"/>
        <v>5.328723</v>
      </c>
      <c r="N139" s="14"/>
      <c r="O139" s="13"/>
      <c r="P139" s="12"/>
      <c r="Q139" t="s">
        <v>47</v>
      </c>
      <c r="R139">
        <f t="shared" si="96"/>
        <v>0.0138272</v>
      </c>
      <c r="S139">
        <f t="shared" si="97"/>
        <v>0.0149572</v>
      </c>
      <c r="U139">
        <f t="shared" si="98"/>
        <v>0.0138272</v>
      </c>
      <c r="V139">
        <f t="shared" si="99"/>
        <v>0.0149301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0.013764275</v>
      </c>
      <c r="G140">
        <f t="shared" si="91"/>
        <v>0.013964275</v>
      </c>
      <c r="H140">
        <f t="shared" si="92"/>
        <v>3.985341</v>
      </c>
      <c r="I140">
        <f t="shared" si="93"/>
        <v>0.013764275</v>
      </c>
      <c r="J140">
        <f t="shared" si="94"/>
        <v>0.013964275</v>
      </c>
      <c r="K140">
        <f t="shared" si="95"/>
        <v>9.411252</v>
      </c>
      <c r="N140" s="14"/>
      <c r="O140" s="13"/>
      <c r="P140" s="12"/>
      <c r="Q140" t="s">
        <v>48</v>
      </c>
      <c r="R140">
        <f t="shared" si="96"/>
        <v>0.0139272</v>
      </c>
      <c r="S140">
        <f t="shared" si="97"/>
        <v>0.0141272</v>
      </c>
      <c r="U140">
        <f t="shared" si="98"/>
        <v>0.0139272</v>
      </c>
      <c r="V140">
        <f t="shared" si="99"/>
        <v>0.0141272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0.0155688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0.0155688</v>
      </c>
      <c r="L144">
        <f>3*0.2*(1-0.2)*(1-0.2)*X25+3*0.2*0.2*(1-0.2)*AB25+0.2*0.2*0.2*AF25+(1-3*0.2*(1-0.2)*(1-0.2)-3*0.2*0.2*(1-0.2)-0.2*0.2*0.2)*T25</f>
        <v>0.01436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0.0159457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0.0159457</v>
      </c>
      <c r="X144">
        <f>3*0.3*(1-0.3)*(1-0.3)*X25+3*0.3*0.3*(1-0.3)*AB25+0.3*0.3*0.3*AF25+(1-3*0.3*(1-0.3)*(1-0.3)-3*0.3*0.3*(1-0.3)-0.3*0.3*0.3)*T25</f>
        <v>0.01469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0.0141496</v>
      </c>
      <c r="G145">
        <f t="shared" si="101"/>
        <v>0.0153096</v>
      </c>
      <c r="I145">
        <f t="shared" si="102"/>
        <v>0.0141496</v>
      </c>
      <c r="J145">
        <f t="shared" si="103"/>
        <v>0.0152608</v>
      </c>
      <c r="N145" s="14"/>
      <c r="O145" s="13"/>
      <c r="P145" s="12"/>
      <c r="Q145" t="s">
        <v>47</v>
      </c>
      <c r="R145">
        <f t="shared" si="104"/>
        <v>0.0144684</v>
      </c>
      <c r="S145">
        <f t="shared" si="105"/>
        <v>0.0156584</v>
      </c>
      <c r="U145">
        <f t="shared" si="106"/>
        <v>0.0144684</v>
      </c>
      <c r="V145">
        <f t="shared" si="107"/>
        <v>0.0155927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0.0142496</v>
      </c>
      <c r="G146">
        <f t="shared" si="101"/>
        <v>0.0144496</v>
      </c>
      <c r="I146">
        <f t="shared" si="102"/>
        <v>0.0142496</v>
      </c>
      <c r="J146">
        <f t="shared" si="103"/>
        <v>0.0144496</v>
      </c>
      <c r="N146" s="14"/>
      <c r="O146" s="13"/>
      <c r="P146" s="12"/>
      <c r="Q146" t="s">
        <v>48</v>
      </c>
      <c r="R146">
        <f t="shared" si="104"/>
        <v>0.0145684</v>
      </c>
      <c r="S146">
        <f t="shared" si="105"/>
        <v>0.0147684</v>
      </c>
      <c r="U146">
        <f t="shared" si="106"/>
        <v>0.0145684</v>
      </c>
      <c r="V146">
        <f t="shared" si="107"/>
        <v>0.0147684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0.014865</v>
      </c>
      <c r="H151">
        <f t="shared" ref="H151:H153" si="110">I32++E32</f>
        <v>1.823854</v>
      </c>
      <c r="I151">
        <f t="shared" ref="I151:I153" si="111">0.05*G39+(1-0.05)*C39</f>
        <v>0.001365</v>
      </c>
      <c r="J151">
        <f t="shared" ref="J151:J153" si="112">0.05*H39+(1-0.05)*D39</f>
        <v>0.014865</v>
      </c>
      <c r="K151">
        <f t="shared" ref="K151:K153" si="113">I39+E39</f>
        <v>2.067591</v>
      </c>
      <c r="L151">
        <f>0.05*F46+(1-0.05)*B46</f>
        <v>0.01195</v>
      </c>
      <c r="M151">
        <f>I46+E46</f>
        <v>4.778758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0.01493</v>
      </c>
      <c r="U151">
        <f t="shared" ref="U151:U153" si="116">0.1*G39+(1-0.1)*C39</f>
        <v>0.00143</v>
      </c>
      <c r="V151">
        <f t="shared" ref="V151:V153" si="117">0.1*H39+(1-0.1)*D39</f>
        <v>0.01493</v>
      </c>
      <c r="X151">
        <f>0.1*F46+(1-0.1)*B46</f>
        <v>0.012</v>
      </c>
    </row>
    <row r="152" spans="1:25">
      <c r="C152" s="4"/>
      <c r="D152" s="12"/>
      <c r="E152" t="s">
        <v>47</v>
      </c>
      <c r="F152">
        <f t="shared" si="108"/>
        <v>0.010435</v>
      </c>
      <c r="G152">
        <f t="shared" si="109"/>
        <v>0.014055</v>
      </c>
      <c r="H152">
        <f t="shared" si="110"/>
        <v>1.853059</v>
      </c>
      <c r="I152">
        <f t="shared" si="111"/>
        <v>0.010435</v>
      </c>
      <c r="J152">
        <f t="shared" si="112"/>
        <v>0.01404</v>
      </c>
      <c r="K152">
        <f t="shared" si="113"/>
        <v>2.860624</v>
      </c>
      <c r="P152" s="12"/>
      <c r="Q152" t="s">
        <v>47</v>
      </c>
      <c r="R152">
        <f t="shared" si="114"/>
        <v>0.01047</v>
      </c>
      <c r="S152">
        <f t="shared" si="115"/>
        <v>0.01411</v>
      </c>
      <c r="U152">
        <f t="shared" si="116"/>
        <v>0.01047</v>
      </c>
      <c r="V152">
        <f t="shared" si="117"/>
        <v>0.01408</v>
      </c>
    </row>
    <row r="153" spans="1:25">
      <c r="C153" s="4"/>
      <c r="D153" s="12"/>
      <c r="E153" t="s">
        <v>48</v>
      </c>
      <c r="F153">
        <f t="shared" si="108"/>
        <v>0.011045</v>
      </c>
      <c r="G153">
        <f t="shared" si="109"/>
        <v>0.01235</v>
      </c>
      <c r="H153">
        <f t="shared" si="110"/>
        <v>1.916646</v>
      </c>
      <c r="I153">
        <f t="shared" si="111"/>
        <v>0.01105</v>
      </c>
      <c r="J153">
        <f t="shared" si="112"/>
        <v>0.01235</v>
      </c>
      <c r="K153">
        <f t="shared" si="113"/>
        <v>4.958629</v>
      </c>
      <c r="P153" s="12"/>
      <c r="Q153" t="s">
        <v>48</v>
      </c>
      <c r="R153">
        <f t="shared" si="114"/>
        <v>0.01109</v>
      </c>
      <c r="S153">
        <f t="shared" si="115"/>
        <v>0.0124</v>
      </c>
      <c r="U153">
        <f t="shared" si="116"/>
        <v>0.0111</v>
      </c>
      <c r="V153">
        <f t="shared" si="117"/>
        <v>0.0124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0.01506</v>
      </c>
      <c r="I157">
        <f t="shared" ref="I157:I159" si="120">0.2*G39+(1-0.2)*C39</f>
        <v>0.00156</v>
      </c>
      <c r="J157">
        <f t="shared" ref="J157:J159" si="121">0.2*H39+(1-0.2)*D39</f>
        <v>0.01506</v>
      </c>
      <c r="L157">
        <f>0.2*F46+(1-0.2)*B46</f>
        <v>0.0121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0.01519</v>
      </c>
      <c r="U157">
        <f t="shared" ref="U157:U159" si="124">0.3*G39+(1-0.3)*C39</f>
        <v>0.00169</v>
      </c>
      <c r="V157">
        <f t="shared" ref="V157:V159" si="125">0.3*H39+(1-0.3)*D39</f>
        <v>0.01519</v>
      </c>
      <c r="X157">
        <f>0.3*F46+(1-0.3)*B46</f>
        <v>0.0122</v>
      </c>
    </row>
    <row r="158" spans="1:25">
      <c r="C158" s="4"/>
      <c r="D158" s="12"/>
      <c r="E158" t="s">
        <v>47</v>
      </c>
      <c r="F158">
        <f t="shared" si="118"/>
        <v>0.01054</v>
      </c>
      <c r="G158">
        <f t="shared" si="119"/>
        <v>0.01422</v>
      </c>
      <c r="I158">
        <f t="shared" si="120"/>
        <v>0.01054</v>
      </c>
      <c r="J158">
        <f t="shared" si="121"/>
        <v>0.01416</v>
      </c>
      <c r="P158" s="12"/>
      <c r="Q158" t="s">
        <v>47</v>
      </c>
      <c r="R158">
        <f t="shared" si="122"/>
        <v>0.01061</v>
      </c>
      <c r="S158">
        <f t="shared" si="123"/>
        <v>0.01433</v>
      </c>
      <c r="U158">
        <f t="shared" si="124"/>
        <v>0.01061</v>
      </c>
      <c r="V158">
        <f t="shared" si="125"/>
        <v>0.01424</v>
      </c>
    </row>
    <row r="159" spans="1:25">
      <c r="C159" s="4"/>
      <c r="D159" s="12"/>
      <c r="E159" t="s">
        <v>48</v>
      </c>
      <c r="F159">
        <f t="shared" si="118"/>
        <v>0.01118</v>
      </c>
      <c r="G159">
        <f t="shared" si="119"/>
        <v>0.0125</v>
      </c>
      <c r="I159">
        <f t="shared" si="120"/>
        <v>0.0112</v>
      </c>
      <c r="J159">
        <f t="shared" si="121"/>
        <v>0.0125</v>
      </c>
      <c r="P159" s="12"/>
      <c r="Q159" t="s">
        <v>48</v>
      </c>
      <c r="R159">
        <f t="shared" si="122"/>
        <v>0.01127</v>
      </c>
      <c r="S159">
        <f t="shared" si="123"/>
        <v>0.0126</v>
      </c>
      <c r="U159">
        <f t="shared" si="124"/>
        <v>0.0113</v>
      </c>
      <c r="V159">
        <f t="shared" si="125"/>
        <v>0.0126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0.01492975</v>
      </c>
      <c r="H164">
        <f t="shared" ref="H164:H166" si="128">M32+I32+E32</f>
        <v>2.714624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0.01492975</v>
      </c>
      <c r="K164">
        <f t="shared" ref="K164:K166" si="131">M39+I39+E39</f>
        <v>3.091091</v>
      </c>
      <c r="L164">
        <f>(0.05*(1-0.05)+0.05*(1-0.05))*F46+0.05*0.05*J46+(1-0.05*(1-0.05)-0.05*(1-0.05)-0.05*0.05)*B46</f>
        <v>0.0119995</v>
      </c>
      <c r="M164">
        <f>M46+I46+E46</f>
        <v>7.581288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0.015059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0.015059</v>
      </c>
      <c r="X164">
        <f>(0.1*0.9+0.1*0.9)*F46+0.1*0.1*J46+(1-0.1*0.9-0.1*0.9-0.1*0.1)*B46</f>
        <v>0.012098</v>
      </c>
    </row>
    <row r="165" spans="2:25">
      <c r="B165" s="4"/>
      <c r="C165" s="13"/>
      <c r="D165" s="12"/>
      <c r="E165" t="s">
        <v>47</v>
      </c>
      <c r="F165">
        <f t="shared" si="126"/>
        <v>0.01047025</v>
      </c>
      <c r="G165">
        <f t="shared" si="127"/>
        <v>0.01411</v>
      </c>
      <c r="H165">
        <f t="shared" si="128"/>
        <v>2.785052</v>
      </c>
      <c r="I165">
        <f t="shared" si="129"/>
        <v>0.01047025</v>
      </c>
      <c r="J165">
        <f t="shared" si="130"/>
        <v>0.01408075</v>
      </c>
      <c r="K165">
        <f t="shared" si="131"/>
        <v>4.287933</v>
      </c>
      <c r="O165" s="13"/>
      <c r="P165" s="12"/>
      <c r="Q165" t="s">
        <v>47</v>
      </c>
      <c r="R165">
        <f t="shared" si="132"/>
        <v>0.010541</v>
      </c>
      <c r="S165">
        <f t="shared" si="133"/>
        <v>0.01422</v>
      </c>
      <c r="U165">
        <f t="shared" si="134"/>
        <v>0.010541</v>
      </c>
      <c r="V165">
        <f t="shared" si="135"/>
        <v>0.014163</v>
      </c>
    </row>
    <row r="166" spans="2:25">
      <c r="B166" s="4"/>
      <c r="C166" s="13"/>
      <c r="D166" s="12"/>
      <c r="E166" t="s">
        <v>48</v>
      </c>
      <c r="F166">
        <f t="shared" si="126"/>
        <v>0.01108975</v>
      </c>
      <c r="G166">
        <f t="shared" si="127"/>
        <v>0.0124</v>
      </c>
      <c r="H166">
        <f t="shared" si="128"/>
        <v>2.871385</v>
      </c>
      <c r="I166">
        <f t="shared" si="129"/>
        <v>0.01109975</v>
      </c>
      <c r="J166">
        <f t="shared" si="130"/>
        <v>0.0124</v>
      </c>
      <c r="K166">
        <f t="shared" si="131"/>
        <v>7.667364</v>
      </c>
      <c r="O166" s="13"/>
      <c r="P166" s="12"/>
      <c r="Q166" t="s">
        <v>48</v>
      </c>
      <c r="R166">
        <f t="shared" si="132"/>
        <v>0.011179</v>
      </c>
      <c r="S166">
        <f t="shared" si="133"/>
        <v>0.0125</v>
      </c>
      <c r="U166">
        <f t="shared" si="134"/>
        <v>0.011199</v>
      </c>
      <c r="V166">
        <f t="shared" si="135"/>
        <v>0.0125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0.015316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0.015316</v>
      </c>
      <c r="L170">
        <f>(0.2*0.8+0.2*0.8)*F46+0.2*0.2*J46+(1-0.2*0.8-0.2*0.8-0.2*0.2)*B46</f>
        <v>0.012292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0.015571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0.015571</v>
      </c>
      <c r="X170">
        <f>(0.3*0.7+0.3*0.7)*F46+0.3*0.3*J46+(1-0.3*0.7-0.3*0.7-0.3*0.3)*B46</f>
        <v>0.012482</v>
      </c>
    </row>
    <row r="171" spans="2:25">
      <c r="B171" s="4"/>
      <c r="C171" s="13"/>
      <c r="D171" s="12"/>
      <c r="E171" t="s">
        <v>47</v>
      </c>
      <c r="F171">
        <f t="shared" si="136"/>
        <v>0.010684</v>
      </c>
      <c r="G171">
        <f t="shared" si="137"/>
        <v>0.01444</v>
      </c>
      <c r="I171">
        <f t="shared" si="138"/>
        <v>0.010684</v>
      </c>
      <c r="J171">
        <f t="shared" si="139"/>
        <v>0.014332</v>
      </c>
      <c r="O171" s="13"/>
      <c r="P171" s="12"/>
      <c r="Q171" t="s">
        <v>47</v>
      </c>
      <c r="R171">
        <f t="shared" si="140"/>
        <v>0.010829</v>
      </c>
      <c r="S171">
        <f t="shared" si="141"/>
        <v>0.01466</v>
      </c>
      <c r="U171">
        <f t="shared" si="142"/>
        <v>0.010829</v>
      </c>
      <c r="V171">
        <f t="shared" si="143"/>
        <v>0.014507</v>
      </c>
    </row>
    <row r="172" spans="2:25">
      <c r="B172" s="4"/>
      <c r="C172" s="13"/>
      <c r="D172" s="12"/>
      <c r="E172" t="s">
        <v>48</v>
      </c>
      <c r="F172">
        <f t="shared" si="136"/>
        <v>0.011356</v>
      </c>
      <c r="G172">
        <f t="shared" si="137"/>
        <v>0.0127</v>
      </c>
      <c r="I172">
        <f t="shared" si="138"/>
        <v>0.011396</v>
      </c>
      <c r="J172">
        <f t="shared" si="139"/>
        <v>0.0127</v>
      </c>
      <c r="O172" s="13"/>
      <c r="P172" s="12"/>
      <c r="Q172" t="s">
        <v>48</v>
      </c>
      <c r="R172">
        <f t="shared" si="140"/>
        <v>0.011531</v>
      </c>
      <c r="S172">
        <f t="shared" si="141"/>
        <v>0.0129</v>
      </c>
      <c r="U172">
        <f t="shared" si="142"/>
        <v>0.011591</v>
      </c>
      <c r="V172">
        <f t="shared" si="143"/>
        <v>0.0129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0.0149942625</v>
      </c>
      <c r="H177">
        <f t="shared" ref="H177:H179" si="146">Q32+M32+I32+E32</f>
        <v>3.649282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0.0149942625</v>
      </c>
      <c r="K177">
        <f t="shared" ref="K177:K179" si="149">Q39+M39+I39+E39</f>
        <v>4.063231</v>
      </c>
      <c r="L177">
        <f>3*0.05*(1-0.05)*(1-0.05)*F46+3*0.05*0.05*(1-0.05)*J46+0.05*0.05*0.05*N46+(1-3*0.05*(1-0.05)*(1-0.05)-3*0.05*0.05*(1-0.05)-0.05*0.05*0.05)*B46</f>
        <v>0.0120485375</v>
      </c>
      <c r="M177">
        <f>Q46+M46+I46+E46</f>
        <v>10.403022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0.0151871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0.0151871</v>
      </c>
      <c r="X177">
        <f>3*0.1*(1-0.1)*(1-0.1)*F46+3*0.1*0.1*(1-0.1)*J46+0.1*0.1*0.1*N46+(1-3*0.1*(1-0.1)*(1-0.1)-3*0.1*0.1*(1-0.1)-0.1*0.1*0.1)*B46</f>
        <v>0.0121943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0.010505725</v>
      </c>
      <c r="G178">
        <f t="shared" si="145"/>
        <v>0.014165</v>
      </c>
      <c r="H178">
        <f t="shared" si="146"/>
        <v>3.942314</v>
      </c>
      <c r="I178">
        <f t="shared" si="147"/>
        <v>0.010505725</v>
      </c>
      <c r="J178">
        <f t="shared" si="148"/>
        <v>0.014122225</v>
      </c>
      <c r="K178">
        <f t="shared" si="149"/>
        <v>5.683848</v>
      </c>
      <c r="N178" s="14"/>
      <c r="O178" s="13"/>
      <c r="P178" s="12"/>
      <c r="Q178" t="s">
        <v>47</v>
      </c>
      <c r="R178">
        <f t="shared" si="150"/>
        <v>0.0106128</v>
      </c>
      <c r="S178">
        <f t="shared" si="151"/>
        <v>0.01433</v>
      </c>
      <c r="U178">
        <f t="shared" si="152"/>
        <v>0.0106128</v>
      </c>
      <c r="V178">
        <f t="shared" si="153"/>
        <v>0.0142488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0.0111342625</v>
      </c>
      <c r="G179">
        <f t="shared" si="145"/>
        <v>0.0124499875</v>
      </c>
      <c r="H179">
        <f t="shared" si="146"/>
        <v>3.86914</v>
      </c>
      <c r="I179">
        <f t="shared" si="147"/>
        <v>0.01114925</v>
      </c>
      <c r="J179">
        <f t="shared" si="148"/>
        <v>0.0124499875</v>
      </c>
      <c r="K179">
        <f t="shared" si="149"/>
        <v>10.291089</v>
      </c>
      <c r="N179" s="14"/>
      <c r="O179" s="13"/>
      <c r="P179" s="12"/>
      <c r="Q179" t="s">
        <v>48</v>
      </c>
      <c r="R179">
        <f t="shared" si="150"/>
        <v>0.0112671</v>
      </c>
      <c r="S179">
        <f t="shared" si="151"/>
        <v>0.0125999</v>
      </c>
      <c r="U179">
        <f t="shared" si="152"/>
        <v>0.011297</v>
      </c>
      <c r="V179">
        <f t="shared" si="153"/>
        <v>0.0125999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0.0155688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0.0155688</v>
      </c>
      <c r="L183">
        <f>3*0.2*(1-0.2)*(1-0.2)*F46+3*0.2*0.2*(1-0.2)*J46+0.2*0.2*0.2*N46+(1-3*0.2*(1-0.2)*(1-0.2)-3*0.2*0.2*(1-0.2)-0.2*0.2*0.2)*B46</f>
        <v>0.0124784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0.0159457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0.0159457</v>
      </c>
      <c r="X183">
        <f>3*0.3*(1-0.3)*(1-0.3)*F46+3*0.3*0.3*(1-0.3)*J46+0.3*0.3*0.3*N46+(1-3*0.3*(1-0.3)*(1-0.3)-3*0.3*0.3*(1-0.3)-0.3*0.3*0.3)*B46</f>
        <v>0.0127541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0.0108304</v>
      </c>
      <c r="G184">
        <f t="shared" si="155"/>
        <v>0.01466</v>
      </c>
      <c r="I184">
        <f t="shared" si="156"/>
        <v>0.0108304</v>
      </c>
      <c r="J184">
        <f t="shared" si="157"/>
        <v>0.0145144</v>
      </c>
      <c r="N184" s="14"/>
      <c r="O184" s="13"/>
      <c r="P184" s="12"/>
      <c r="Q184" t="s">
        <v>47</v>
      </c>
      <c r="R184">
        <f t="shared" si="158"/>
        <v>0.0110516</v>
      </c>
      <c r="S184">
        <f t="shared" si="159"/>
        <v>0.01499</v>
      </c>
      <c r="U184">
        <f t="shared" si="160"/>
        <v>0.0110516</v>
      </c>
      <c r="V184">
        <f t="shared" si="161"/>
        <v>0.0147956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0.0115288</v>
      </c>
      <c r="G185">
        <f t="shared" si="155"/>
        <v>0.0128992</v>
      </c>
      <c r="I185">
        <f t="shared" si="156"/>
        <v>0.011588</v>
      </c>
      <c r="J185">
        <f t="shared" si="157"/>
        <v>0.0128992</v>
      </c>
      <c r="N185" s="14"/>
      <c r="O185" s="13"/>
      <c r="P185" s="12"/>
      <c r="Q185" t="s">
        <v>48</v>
      </c>
      <c r="R185">
        <f t="shared" si="158"/>
        <v>0.0117857</v>
      </c>
      <c r="S185">
        <f t="shared" si="159"/>
        <v>0.0131973</v>
      </c>
      <c r="U185">
        <f t="shared" si="160"/>
        <v>0.011873</v>
      </c>
      <c r="V185">
        <f t="shared" si="161"/>
        <v>0.0131973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0.014865</v>
      </c>
      <c r="H190">
        <f t="shared" ref="H190:H192" si="164">AA32+W32</f>
        <v>1.856158</v>
      </c>
      <c r="I190">
        <f t="shared" ref="I190:I192" si="165">0.05*Y39+(1-0.05)*U39</f>
        <v>0.001365</v>
      </c>
      <c r="J190">
        <f t="shared" ref="J190:J192" si="166">0.05*Z39+(1-0.05)*V39</f>
        <v>0.014865</v>
      </c>
      <c r="K190">
        <f t="shared" ref="K190:K192" si="167">AA39+W39</f>
        <v>1.921767</v>
      </c>
      <c r="L190">
        <f>0.05*X46+(1-0.05)*T46</f>
        <v>0.009035</v>
      </c>
      <c r="M190">
        <f>AA46+W46</f>
        <v>4.797979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0.01493</v>
      </c>
      <c r="U190">
        <f t="shared" ref="U190:U192" si="170">0.1*Y39+(1-0.1)*U39</f>
        <v>0.00143</v>
      </c>
      <c r="V190">
        <f t="shared" ref="V190:V192" si="171">0.1*Z39+(1-0.1)*V39</f>
        <v>0.01493</v>
      </c>
      <c r="X190">
        <f>0.1*X46+(1-0.1)*T46</f>
        <v>0.00907</v>
      </c>
    </row>
    <row r="191" spans="1:25">
      <c r="C191" s="4"/>
      <c r="D191" s="12"/>
      <c r="E191" t="s">
        <v>47</v>
      </c>
      <c r="F191">
        <f t="shared" si="162"/>
        <v>0.00572</v>
      </c>
      <c r="G191">
        <f t="shared" si="163"/>
        <v>0.01255</v>
      </c>
      <c r="H191">
        <f t="shared" si="164"/>
        <v>1.923525</v>
      </c>
      <c r="I191">
        <f t="shared" si="165"/>
        <v>0.00572</v>
      </c>
      <c r="J191">
        <f t="shared" si="166"/>
        <v>0.01251</v>
      </c>
      <c r="K191">
        <f t="shared" si="167"/>
        <v>2.626882</v>
      </c>
      <c r="P191" s="12"/>
      <c r="Q191" t="s">
        <v>47</v>
      </c>
      <c r="R191">
        <f t="shared" si="168"/>
        <v>0.00574</v>
      </c>
      <c r="S191">
        <f t="shared" si="169"/>
        <v>0.0126</v>
      </c>
      <c r="U191">
        <f t="shared" si="170"/>
        <v>0.00574</v>
      </c>
      <c r="V191">
        <f t="shared" si="171"/>
        <v>0.01252</v>
      </c>
    </row>
    <row r="192" spans="1:25">
      <c r="C192" s="4"/>
      <c r="D192" s="12"/>
      <c r="E192" t="s">
        <v>48</v>
      </c>
      <c r="F192">
        <f t="shared" si="162"/>
        <v>0.006725</v>
      </c>
      <c r="G192">
        <f t="shared" si="163"/>
        <v>0.01014</v>
      </c>
      <c r="H192">
        <f t="shared" si="164"/>
        <v>1.990169</v>
      </c>
      <c r="I192">
        <f t="shared" si="165"/>
        <v>0.00674</v>
      </c>
      <c r="J192">
        <f t="shared" si="166"/>
        <v>0.01014</v>
      </c>
      <c r="K192">
        <f t="shared" si="167"/>
        <v>5.664052</v>
      </c>
      <c r="P192" s="12"/>
      <c r="Q192" t="s">
        <v>48</v>
      </c>
      <c r="R192">
        <f t="shared" si="168"/>
        <v>0.00675</v>
      </c>
      <c r="S192">
        <f t="shared" si="169"/>
        <v>0.01018</v>
      </c>
      <c r="U192">
        <f t="shared" si="170"/>
        <v>0.00678</v>
      </c>
      <c r="V192">
        <f t="shared" si="171"/>
        <v>0.01018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0.01506</v>
      </c>
      <c r="I196">
        <f t="shared" ref="I196:I198" si="174">0.2*Y39+(1-0.2)*U39</f>
        <v>0.00156</v>
      </c>
      <c r="J196">
        <f t="shared" ref="J196:J198" si="175">0.2*Z39+(1-0.2)*V39</f>
        <v>0.01506</v>
      </c>
      <c r="L196">
        <f>0.2*X46+(1-0.2)*T46</f>
        <v>0.00914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0.01519</v>
      </c>
      <c r="U196">
        <f t="shared" ref="U196:U198" si="178">0.3*Y39+(1-0.3)*U39</f>
        <v>0.00169</v>
      </c>
      <c r="V196">
        <f t="shared" ref="V196:V198" si="179">0.3*Z39+(1-0.3)*V39</f>
        <v>0.01519</v>
      </c>
      <c r="X196">
        <f>0.3*X46+(1-0.3)*T46</f>
        <v>0.00921</v>
      </c>
    </row>
    <row r="197" spans="2:25">
      <c r="C197" s="4"/>
      <c r="D197" s="12"/>
      <c r="E197" t="s">
        <v>47</v>
      </c>
      <c r="F197">
        <f t="shared" si="172"/>
        <v>0.00578</v>
      </c>
      <c r="G197">
        <f t="shared" si="173"/>
        <v>0.0127</v>
      </c>
      <c r="I197">
        <f t="shared" si="174"/>
        <v>0.00578</v>
      </c>
      <c r="J197">
        <f t="shared" si="175"/>
        <v>0.01254</v>
      </c>
      <c r="P197" s="12"/>
      <c r="Q197" t="s">
        <v>47</v>
      </c>
      <c r="R197">
        <f t="shared" si="176"/>
        <v>0.00582</v>
      </c>
      <c r="S197">
        <f t="shared" si="177"/>
        <v>0.0128</v>
      </c>
      <c r="U197">
        <f t="shared" si="178"/>
        <v>0.00582</v>
      </c>
      <c r="V197">
        <f t="shared" si="179"/>
        <v>0.01256</v>
      </c>
    </row>
    <row r="198" spans="2:25">
      <c r="C198" s="4"/>
      <c r="D198" s="12"/>
      <c r="E198" t="s">
        <v>48</v>
      </c>
      <c r="F198">
        <f t="shared" si="172"/>
        <v>0.0068</v>
      </c>
      <c r="G198">
        <f t="shared" si="173"/>
        <v>0.01026</v>
      </c>
      <c r="I198">
        <f t="shared" si="174"/>
        <v>0.00686</v>
      </c>
      <c r="J198">
        <f t="shared" si="175"/>
        <v>0.01026</v>
      </c>
      <c r="P198" s="12"/>
      <c r="Q198" t="s">
        <v>48</v>
      </c>
      <c r="R198">
        <f t="shared" si="176"/>
        <v>0.00685</v>
      </c>
      <c r="S198">
        <f t="shared" si="177"/>
        <v>0.01034</v>
      </c>
      <c r="U198">
        <f t="shared" si="178"/>
        <v>0.00694</v>
      </c>
      <c r="V198">
        <f t="shared" si="179"/>
        <v>0.01034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0.01492975</v>
      </c>
      <c r="H203">
        <f t="shared" ref="H203:H205" si="182">AE32+AA32+W32</f>
        <v>2.791756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0.01492975</v>
      </c>
      <c r="K203">
        <f>AE39+AA39+W39</f>
        <v>2.930444</v>
      </c>
      <c r="L203">
        <f>(0.05*(1-0.05)+0.05*(1-0.05))*X46+0.05*0.05*AB46+(1-0.05*(1-0.05)-0.05*(1-0.05)-0.05*0.05)*T46</f>
        <v>0.00907</v>
      </c>
      <c r="M203">
        <f>AE46+AA46+W46</f>
        <v>7.20458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0.015059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0.015059</v>
      </c>
      <c r="X203">
        <f>(0.1*0.9+0.1*0.9)*X46+0.1*0.1*AB46+(1-0.1*0.9-0.1*0.9-0.1*0.1)*T46</f>
        <v>0.00914</v>
      </c>
    </row>
    <row r="204" spans="2:25">
      <c r="B204" s="4"/>
      <c r="C204" s="13"/>
      <c r="D204" s="12"/>
      <c r="E204" t="s">
        <v>47</v>
      </c>
      <c r="F204">
        <f t="shared" si="180"/>
        <v>0.00574025</v>
      </c>
      <c r="G204">
        <f t="shared" si="181"/>
        <v>0.0125995</v>
      </c>
      <c r="H204">
        <f t="shared" si="182"/>
        <v>2.889409</v>
      </c>
      <c r="I204">
        <f t="shared" si="183"/>
        <v>0.00574025</v>
      </c>
      <c r="J204">
        <f t="shared" si="184"/>
        <v>0.01252225</v>
      </c>
      <c r="K204">
        <f>AE40+AA40+W40</f>
        <v>3.820194</v>
      </c>
      <c r="O204" s="13"/>
      <c r="P204" s="12"/>
      <c r="Q204" t="s">
        <v>47</v>
      </c>
      <c r="R204">
        <f t="shared" si="185"/>
        <v>0.005781</v>
      </c>
      <c r="S204">
        <f t="shared" si="186"/>
        <v>0.012698</v>
      </c>
      <c r="U204">
        <f t="shared" si="187"/>
        <v>0.005781</v>
      </c>
      <c r="V204">
        <f t="shared" si="188"/>
        <v>0.012549</v>
      </c>
    </row>
    <row r="205" spans="2:25">
      <c r="B205" s="4"/>
      <c r="C205" s="13"/>
      <c r="D205" s="12"/>
      <c r="E205" t="s">
        <v>48</v>
      </c>
      <c r="F205">
        <f t="shared" si="180"/>
        <v>0.00675</v>
      </c>
      <c r="G205">
        <f t="shared" si="181"/>
        <v>0.01018</v>
      </c>
      <c r="H205">
        <f t="shared" si="182"/>
        <v>2.979148</v>
      </c>
      <c r="I205">
        <f t="shared" si="183"/>
        <v>0.00677975</v>
      </c>
      <c r="J205">
        <f t="shared" si="184"/>
        <v>0.01018</v>
      </c>
      <c r="K205">
        <f>AE41+AA41+W41</f>
        <v>8.160512</v>
      </c>
      <c r="O205" s="13"/>
      <c r="P205" s="12"/>
      <c r="Q205" t="s">
        <v>48</v>
      </c>
      <c r="R205">
        <f t="shared" si="185"/>
        <v>0.0068</v>
      </c>
      <c r="S205">
        <f t="shared" si="186"/>
        <v>0.01026</v>
      </c>
      <c r="U205">
        <f t="shared" si="187"/>
        <v>0.006859</v>
      </c>
      <c r="V205">
        <f t="shared" si="188"/>
        <v>0.01026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0.015316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0.015316</v>
      </c>
      <c r="L209">
        <f>(0.2*0.8+0.2*0.8)*X46+0.2*0.2*AB46+(1-0.2*0.8-0.2*0.8-0.2*0.2)*T46</f>
        <v>0.00928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0.015571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0.015571</v>
      </c>
      <c r="X209">
        <f>(0.3*0.7+0.3*0.7)*X46+0.3*0.3*AB46+(1-0.3*0.7-0.3*0.7-0.3*0.3)*T46</f>
        <v>0.00942</v>
      </c>
    </row>
    <row r="210" spans="1:25">
      <c r="B210" s="4"/>
      <c r="C210" s="13"/>
      <c r="D210" s="12"/>
      <c r="E210" t="s">
        <v>47</v>
      </c>
      <c r="F210">
        <f t="shared" si="189"/>
        <v>0.005864</v>
      </c>
      <c r="G210">
        <f t="shared" si="190"/>
        <v>0.012892</v>
      </c>
      <c r="I210">
        <f t="shared" si="191"/>
        <v>0.005864</v>
      </c>
      <c r="J210">
        <f t="shared" si="192"/>
        <v>0.012616</v>
      </c>
      <c r="O210" s="13"/>
      <c r="P210" s="12"/>
      <c r="Q210" t="s">
        <v>47</v>
      </c>
      <c r="R210">
        <f t="shared" si="193"/>
        <v>0.005949</v>
      </c>
      <c r="S210">
        <f t="shared" si="194"/>
        <v>0.013082</v>
      </c>
      <c r="U210">
        <f t="shared" si="195"/>
        <v>0.005949</v>
      </c>
      <c r="V210">
        <f t="shared" si="196"/>
        <v>0.012701</v>
      </c>
    </row>
    <row r="211" spans="1:25">
      <c r="B211" s="4"/>
      <c r="C211" s="13"/>
      <c r="D211" s="12"/>
      <c r="E211" t="s">
        <v>48</v>
      </c>
      <c r="F211">
        <f t="shared" si="189"/>
        <v>0.0069</v>
      </c>
      <c r="G211">
        <f t="shared" si="190"/>
        <v>0.01042</v>
      </c>
      <c r="I211">
        <f t="shared" si="191"/>
        <v>0.007016</v>
      </c>
      <c r="J211">
        <f t="shared" si="192"/>
        <v>0.01042</v>
      </c>
      <c r="O211" s="13"/>
      <c r="P211" s="12"/>
      <c r="Q211" t="s">
        <v>48</v>
      </c>
      <c r="R211">
        <f t="shared" si="193"/>
        <v>0.007</v>
      </c>
      <c r="S211">
        <f t="shared" si="194"/>
        <v>0.01058</v>
      </c>
      <c r="U211">
        <f t="shared" si="195"/>
        <v>0.007171</v>
      </c>
      <c r="V211">
        <f t="shared" si="196"/>
        <v>0.01058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0.0149942625</v>
      </c>
      <c r="H216">
        <f t="shared" ref="H216:H218" si="199">AI32+AE32+AA32+W32</f>
        <v>3.735615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0.0149942625</v>
      </c>
      <c r="K216">
        <f t="shared" ref="K216:K218" si="202">AI39+AE39+AA39+W39</f>
        <v>3.891939</v>
      </c>
      <c r="L216">
        <f>3*0.05*(1-0.05)*(1-0.05)*X46+3*0.05*0.05*(1-0.05)*AB46+0.05*0.05*0.05*AF46+(1-3*0.05*(1-0.05)*(1-0.05)-3*0.05*0.05*(1-0.05)-0.05*0.05*0.05)*T46</f>
        <v>0.009105</v>
      </c>
      <c r="M216">
        <f>AI46+AE46+AA46+W46</f>
        <v>9.580958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0.0151871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0.0151871</v>
      </c>
      <c r="X216">
        <f>3*0.1*(1-0.1)*(1-0.1)*X46+3*0.1*0.1*(1-0.1)*AB46+0.1*0.1*0.1*AF46+(1-3*0.1*(1-0.1)*(1-0.1)-3*0.1*0.1*(1-0.1)-0.1*0.1*0.1)*T46</f>
        <v>0.00921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0.005760725</v>
      </c>
      <c r="G217">
        <f t="shared" si="198"/>
        <v>0.01264855</v>
      </c>
      <c r="H217">
        <f t="shared" si="199"/>
        <v>3.847149</v>
      </c>
      <c r="I217">
        <f t="shared" si="200"/>
        <v>0.005760725</v>
      </c>
      <c r="J217">
        <f t="shared" si="201"/>
        <v>0.012536625</v>
      </c>
      <c r="K217">
        <f t="shared" si="202"/>
        <v>4.992255</v>
      </c>
      <c r="N217" s="14"/>
      <c r="O217" s="13"/>
      <c r="P217" s="12"/>
      <c r="Q217" t="s">
        <v>47</v>
      </c>
      <c r="R217">
        <f t="shared" si="203"/>
        <v>0.0058228</v>
      </c>
      <c r="S217">
        <f t="shared" si="204"/>
        <v>0.0127944</v>
      </c>
      <c r="U217">
        <f t="shared" si="205"/>
        <v>0.0058228</v>
      </c>
      <c r="V217">
        <f t="shared" si="206"/>
        <v>0.012586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0.0067750125</v>
      </c>
      <c r="G218">
        <f t="shared" si="198"/>
        <v>0.01022</v>
      </c>
      <c r="H218">
        <f t="shared" si="199"/>
        <v>3.971046</v>
      </c>
      <c r="I218">
        <f t="shared" si="200"/>
        <v>0.0068192375</v>
      </c>
      <c r="J218">
        <f t="shared" si="201"/>
        <v>0.0102199875</v>
      </c>
      <c r="K218">
        <f t="shared" si="202"/>
        <v>10.644211</v>
      </c>
      <c r="N218" s="14"/>
      <c r="O218" s="13"/>
      <c r="P218" s="12"/>
      <c r="Q218" t="s">
        <v>48</v>
      </c>
      <c r="R218">
        <f t="shared" si="203"/>
        <v>0.0068501</v>
      </c>
      <c r="S218">
        <f t="shared" si="204"/>
        <v>0.01034</v>
      </c>
      <c r="U218">
        <f t="shared" si="205"/>
        <v>0.0069369</v>
      </c>
      <c r="V218">
        <f t="shared" si="206"/>
        <v>0.0103399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0.0155688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0.0155688</v>
      </c>
      <c r="L222">
        <f>3*0.2*(1-0.2)*(1-0.2)*X46+3*0.2*0.2*(1-0.2)*AB46+0.2*0.2*0.2*AF46+(1-3*0.2*(1-0.2)*(1-0.2)-3*0.2*0.2*(1-0.2)-0.2*0.2*0.2)*T46</f>
        <v>0.00942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0.0159457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0.0159457</v>
      </c>
      <c r="X222">
        <f>3*0.3*(1-0.3)*(1-0.3)*X46+3*0.3*0.3*(1-0.3)*AB46+0.3*0.3*0.3*AF46+(1-3*0.3*(1-0.3)*(1-0.3)-3*0.3*0.3*(1-0.3)-0.3*0.3*0.3)*T46</f>
        <v>0.00963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0.0059504</v>
      </c>
      <c r="G223">
        <f t="shared" si="208"/>
        <v>0.0130792</v>
      </c>
      <c r="I223">
        <f t="shared" si="209"/>
        <v>0.0059504</v>
      </c>
      <c r="J223">
        <f t="shared" si="210"/>
        <v>0.01272</v>
      </c>
      <c r="N223" s="14"/>
      <c r="O223" s="13"/>
      <c r="P223" s="12"/>
      <c r="Q223" t="s">
        <v>47</v>
      </c>
      <c r="R223">
        <f t="shared" si="211"/>
        <v>0.0060816</v>
      </c>
      <c r="S223">
        <f t="shared" si="212"/>
        <v>0.0133568</v>
      </c>
      <c r="U223">
        <f t="shared" si="213"/>
        <v>0.0060816</v>
      </c>
      <c r="V223">
        <f t="shared" si="214"/>
        <v>0.012896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0.0070008</v>
      </c>
      <c r="G224">
        <f t="shared" si="208"/>
        <v>0.01058</v>
      </c>
      <c r="I224">
        <f t="shared" si="209"/>
        <v>0.0071672</v>
      </c>
      <c r="J224">
        <f t="shared" si="210"/>
        <v>0.0105792</v>
      </c>
      <c r="N224" s="14"/>
      <c r="O224" s="13"/>
      <c r="P224" s="12"/>
      <c r="Q224" t="s">
        <v>48</v>
      </c>
      <c r="R224">
        <f t="shared" si="211"/>
        <v>0.0071527</v>
      </c>
      <c r="S224">
        <f t="shared" si="212"/>
        <v>0.01082</v>
      </c>
      <c r="U224">
        <f t="shared" si="213"/>
        <v>0.0073903</v>
      </c>
      <c r="V224">
        <f t="shared" si="214"/>
        <v>0.0108173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0.014865</v>
      </c>
      <c r="H229">
        <f t="shared" ref="H229:H231" si="217">I52+E52</f>
        <v>1.817421</v>
      </c>
      <c r="I229">
        <f t="shared" ref="I229:I231" si="218">0.05*G59+(1-0.05)*C59</f>
        <v>0.001365</v>
      </c>
      <c r="J229">
        <f t="shared" ref="J229:J231" si="219">0.05*H59+(1-0.05)*D59</f>
        <v>0.014865</v>
      </c>
      <c r="K229">
        <f t="shared" ref="K229:K231" si="220">I59+E59</f>
        <v>2.015767</v>
      </c>
      <c r="L229">
        <f>0.05*G66+(1-0.05)*B66</f>
        <v>0.004925</v>
      </c>
      <c r="M229">
        <f>I66+E66</f>
        <v>4.840212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0.01493</v>
      </c>
      <c r="U229">
        <f t="shared" ref="U229:U231" si="223">0.1*G59+(1-0.1)*C59</f>
        <v>0.00143</v>
      </c>
      <c r="V229">
        <f t="shared" ref="V229:V231" si="224">0.1*H59+(1-0.1)*D59</f>
        <v>0.01493</v>
      </c>
      <c r="X229">
        <f>0.1*G66+(1-0.1)*B66</f>
        <v>0.00495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0.008625</v>
      </c>
      <c r="H230">
        <f t="shared" si="217"/>
        <v>1.922502</v>
      </c>
      <c r="I230">
        <f t="shared" si="218"/>
        <v>0.002725</v>
      </c>
      <c r="J230">
        <f t="shared" si="219"/>
        <v>0.008545</v>
      </c>
      <c r="K230">
        <f t="shared" si="220"/>
        <v>2.557758</v>
      </c>
      <c r="P230" s="12"/>
      <c r="Q230" t="s">
        <v>47</v>
      </c>
      <c r="R230">
        <f t="shared" si="221"/>
        <v>0.00272</v>
      </c>
      <c r="S230">
        <f t="shared" si="222"/>
        <v>0.00865</v>
      </c>
      <c r="U230">
        <f t="shared" si="223"/>
        <v>0.00275</v>
      </c>
      <c r="V230">
        <f t="shared" si="224"/>
        <v>0.00849</v>
      </c>
    </row>
    <row r="231" spans="1:25">
      <c r="C231" s="4"/>
      <c r="D231" s="12"/>
      <c r="E231" t="s">
        <v>48</v>
      </c>
      <c r="F231">
        <f t="shared" si="215"/>
        <v>0.003515</v>
      </c>
      <c r="G231">
        <f t="shared" si="216"/>
        <v>0.00643</v>
      </c>
      <c r="H231">
        <f t="shared" si="217"/>
        <v>2.2715</v>
      </c>
      <c r="I231">
        <f t="shared" si="218"/>
        <v>0.00354</v>
      </c>
      <c r="J231">
        <f t="shared" si="219"/>
        <v>0.006405</v>
      </c>
      <c r="K231">
        <f t="shared" si="220"/>
        <v>4.626885</v>
      </c>
      <c r="P231" s="12"/>
      <c r="Q231" t="s">
        <v>48</v>
      </c>
      <c r="R231">
        <f t="shared" si="221"/>
        <v>0.00353</v>
      </c>
      <c r="S231">
        <f t="shared" si="222"/>
        <v>0.00646</v>
      </c>
      <c r="U231">
        <f t="shared" si="223"/>
        <v>0.00358</v>
      </c>
      <c r="V231">
        <f t="shared" si="224"/>
        <v>0.00641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0.01506</v>
      </c>
      <c r="I235">
        <f t="shared" ref="I235:I237" si="227">0.2*G59+(1-0.2)*C59</f>
        <v>0.00156</v>
      </c>
      <c r="J235">
        <f t="shared" ref="J235:J237" si="228">0.2*H59+(1-0.2)*D59</f>
        <v>0.01506</v>
      </c>
      <c r="L235">
        <f>0.2*G66+(1-0.2)*B66</f>
        <v>0.005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0.01519</v>
      </c>
      <c r="U235">
        <f t="shared" ref="U235:U237" si="231">0.3*G59+(1-0.3)*C59</f>
        <v>0.00169</v>
      </c>
      <c r="V235">
        <f t="shared" ref="V235:V237" si="232">0.3*H59+(1-0.3)*D59</f>
        <v>0.01519</v>
      </c>
      <c r="X235">
        <f>0.3*G66+(1-0.3)*B66</f>
        <v>0.00505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0.0087</v>
      </c>
      <c r="I236">
        <f t="shared" si="227"/>
        <v>0.0028</v>
      </c>
      <c r="J236">
        <f t="shared" si="228"/>
        <v>0.00838</v>
      </c>
      <c r="P236" s="12"/>
      <c r="Q236" t="s">
        <v>47</v>
      </c>
      <c r="R236">
        <f t="shared" si="229"/>
        <v>0.00276</v>
      </c>
      <c r="S236">
        <f t="shared" si="230"/>
        <v>0.00875</v>
      </c>
      <c r="U236">
        <f t="shared" si="231"/>
        <v>0.00285</v>
      </c>
      <c r="V236">
        <f t="shared" si="232"/>
        <v>0.00827</v>
      </c>
    </row>
    <row r="237" spans="1:25">
      <c r="C237" s="4"/>
      <c r="D237" s="12"/>
      <c r="E237" t="s">
        <v>48</v>
      </c>
      <c r="F237">
        <f t="shared" si="225"/>
        <v>0.00356</v>
      </c>
      <c r="G237">
        <f t="shared" si="226"/>
        <v>0.00652</v>
      </c>
      <c r="I237">
        <f t="shared" si="227"/>
        <v>0.00366</v>
      </c>
      <c r="J237">
        <f t="shared" si="228"/>
        <v>0.00642</v>
      </c>
      <c r="P237" s="12"/>
      <c r="Q237" t="s">
        <v>48</v>
      </c>
      <c r="R237">
        <f t="shared" si="229"/>
        <v>0.00359</v>
      </c>
      <c r="S237">
        <f t="shared" si="230"/>
        <v>0.00658</v>
      </c>
      <c r="U237">
        <f t="shared" si="231"/>
        <v>0.00374</v>
      </c>
      <c r="V237">
        <f t="shared" si="232"/>
        <v>0.00643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0.01492975</v>
      </c>
      <c r="H242">
        <f t="shared" ref="H242:H244" si="235">M52+I52+E52</f>
        <v>2.747986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0.01492975</v>
      </c>
      <c r="K242">
        <f t="shared" ref="K242:K244" si="238">M59+I59+E59</f>
        <v>3.2338</v>
      </c>
      <c r="L242">
        <f>(0.05*(1-0.05)+0.05*(1-0.05))*G66+0.05*0.05*J66+(1-0.05*(1-0.05)-0.05*(1-0.05)-0.05*0.05)*B66</f>
        <v>0.00494975</v>
      </c>
      <c r="M242">
        <f>M66+I66+E66</f>
        <v>7.213149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0.015059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0.015059</v>
      </c>
      <c r="X242">
        <f>(0.1*0.9+0.1*0.9)*G66+0.1*0.1*J66+(1-0.1*0.9-0.1*0.9-0.1*0.1)*B66</f>
        <v>0.004999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0.00864975</v>
      </c>
      <c r="H243">
        <f t="shared" si="235"/>
        <v>3.080333</v>
      </c>
      <c r="I243">
        <f t="shared" si="236"/>
        <v>0.0027505</v>
      </c>
      <c r="J243">
        <f t="shared" si="237"/>
        <v>0.00849475</v>
      </c>
      <c r="K243">
        <f t="shared" si="238"/>
        <v>3.949093</v>
      </c>
      <c r="O243" s="13"/>
      <c r="P243" s="12"/>
      <c r="Q243" t="s">
        <v>47</v>
      </c>
      <c r="R243">
        <f t="shared" si="239"/>
        <v>0.00274</v>
      </c>
      <c r="S243">
        <f t="shared" si="240"/>
        <v>0.008699</v>
      </c>
      <c r="U243">
        <f t="shared" si="241"/>
        <v>0.002802</v>
      </c>
      <c r="V243">
        <f t="shared" si="242"/>
        <v>0.008399</v>
      </c>
    </row>
    <row r="244" spans="1:25">
      <c r="B244" s="4"/>
      <c r="C244" s="13"/>
      <c r="D244" s="12"/>
      <c r="E244" t="s">
        <v>48</v>
      </c>
      <c r="F244">
        <f t="shared" si="233"/>
        <v>0.00353</v>
      </c>
      <c r="G244">
        <f t="shared" si="234"/>
        <v>0.00645975</v>
      </c>
      <c r="H244">
        <f t="shared" si="235"/>
        <v>3.471735</v>
      </c>
      <c r="I244">
        <f t="shared" si="236"/>
        <v>0.00357875</v>
      </c>
      <c r="J244">
        <f t="shared" si="237"/>
        <v>0.00640975</v>
      </c>
      <c r="K244">
        <f t="shared" si="238"/>
        <v>6.744633</v>
      </c>
      <c r="O244" s="13"/>
      <c r="P244" s="12"/>
      <c r="Q244" t="s">
        <v>48</v>
      </c>
      <c r="R244">
        <f t="shared" si="239"/>
        <v>0.00356</v>
      </c>
      <c r="S244">
        <f t="shared" si="240"/>
        <v>0.006519</v>
      </c>
      <c r="U244">
        <f t="shared" si="241"/>
        <v>0.003655</v>
      </c>
      <c r="V244">
        <f t="shared" si="242"/>
        <v>0.006419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0.015316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0.015316</v>
      </c>
      <c r="L248">
        <f>(0.2*0.8+0.2*0.8)*G66+0.2*0.2*J66+(1-0.2*0.8-0.2*0.8-0.2*0.2)*B66</f>
        <v>0.005096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0.015571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0.015571</v>
      </c>
      <c r="X248">
        <f>(0.3*0.7+0.3*0.7)*G66+0.3*0.3*J66+(1-0.3*0.7-0.3*0.7-0.3*0.3)*B66</f>
        <v>0.005191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0.008796</v>
      </c>
      <c r="I249">
        <f t="shared" si="245"/>
        <v>0.002908</v>
      </c>
      <c r="J249">
        <f t="shared" si="246"/>
        <v>0.008236</v>
      </c>
      <c r="O249" s="13"/>
      <c r="P249" s="12"/>
      <c r="Q249" t="s">
        <v>47</v>
      </c>
      <c r="R249">
        <f t="shared" si="247"/>
        <v>0.00282</v>
      </c>
      <c r="S249">
        <f t="shared" si="248"/>
        <v>0.008891</v>
      </c>
      <c r="U249">
        <f t="shared" si="249"/>
        <v>0.003018</v>
      </c>
      <c r="V249">
        <f t="shared" si="250"/>
        <v>0.008111</v>
      </c>
    </row>
    <row r="250" spans="1:25">
      <c r="B250" s="4"/>
      <c r="C250" s="13"/>
      <c r="D250" s="12"/>
      <c r="E250" t="s">
        <v>48</v>
      </c>
      <c r="F250">
        <f t="shared" si="243"/>
        <v>0.00362</v>
      </c>
      <c r="G250">
        <f t="shared" si="244"/>
        <v>0.006636</v>
      </c>
      <c r="I250">
        <f t="shared" si="245"/>
        <v>0.0038</v>
      </c>
      <c r="J250">
        <f t="shared" si="246"/>
        <v>0.006436</v>
      </c>
      <c r="O250" s="13"/>
      <c r="P250" s="12"/>
      <c r="Q250" t="s">
        <v>48</v>
      </c>
      <c r="R250">
        <f t="shared" si="247"/>
        <v>0.00368</v>
      </c>
      <c r="S250">
        <f t="shared" si="248"/>
        <v>0.006751</v>
      </c>
      <c r="U250">
        <f t="shared" si="249"/>
        <v>0.003935</v>
      </c>
      <c r="V250">
        <f t="shared" si="250"/>
        <v>0.006451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0.0149942625</v>
      </c>
      <c r="H255">
        <f t="shared" ref="H255:H257" si="253">Q52+M52+I52+E52</f>
        <v>3.689337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0.0149942625</v>
      </c>
      <c r="K255">
        <f t="shared" ref="K255:K257" si="256">Q59+M59+I59+E59</f>
        <v>4.243879</v>
      </c>
      <c r="L255">
        <f>3*0.05*(1-0.05)*(1-0.05)*G66+3*0.05*0.05*(1-0.05)*J66+0.05*0.05*0.05*N66+(1-3*0.05*(1-0.05)*(1-0.05)-3*0.05*0.05*(1-0.05)-0.05*0.05*0.05)*B66</f>
        <v>0.004974275</v>
      </c>
      <c r="M255">
        <f>Q66+M66+I66+E66</f>
        <v>9.615846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0.0151871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0.0151871</v>
      </c>
      <c r="X255">
        <f>3*0.1*(1-0.1)*(1-0.1)*G66+3*0.1*0.1*(1-0.1)*J66+0.1*0.1*0.1*N66+(1-3*0.1*(1-0.1)*(1-0.1)-3*0.1*0.1*(1-0.1)-0.1*0.1*0.1)*B66</f>
        <v>0.0050472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0.0027300125</v>
      </c>
      <c r="G256">
        <f t="shared" si="252"/>
        <v>0.0086743</v>
      </c>
      <c r="H256">
        <f t="shared" si="253"/>
        <v>4.237094</v>
      </c>
      <c r="I256">
        <f t="shared" si="254"/>
        <v>0.0027763875</v>
      </c>
      <c r="J256">
        <f t="shared" si="255"/>
        <v>0.0084490125</v>
      </c>
      <c r="K256">
        <f t="shared" si="256"/>
        <v>5.324525</v>
      </c>
      <c r="N256" s="14"/>
      <c r="O256" s="13"/>
      <c r="P256" s="12"/>
      <c r="Q256" t="s">
        <v>47</v>
      </c>
      <c r="R256">
        <f t="shared" si="257"/>
        <v>0.0027601</v>
      </c>
      <c r="S256">
        <f t="shared" si="258"/>
        <v>0.0087474</v>
      </c>
      <c r="U256">
        <f t="shared" si="259"/>
        <v>0.0028551</v>
      </c>
      <c r="V256">
        <f t="shared" si="260"/>
        <v>0.0083251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0.003545</v>
      </c>
      <c r="G257">
        <f t="shared" si="252"/>
        <v>0.006489275</v>
      </c>
      <c r="H257">
        <f t="shared" si="253"/>
        <v>4.67309</v>
      </c>
      <c r="I257">
        <f t="shared" si="254"/>
        <v>0.003616325</v>
      </c>
      <c r="J257">
        <f t="shared" si="255"/>
        <v>0.00641435</v>
      </c>
      <c r="K257">
        <f t="shared" si="256"/>
        <v>8.666199</v>
      </c>
      <c r="N257" s="14"/>
      <c r="O257" s="13"/>
      <c r="P257" s="12"/>
      <c r="Q257" t="s">
        <v>48</v>
      </c>
      <c r="R257">
        <f t="shared" si="257"/>
        <v>0.00359</v>
      </c>
      <c r="S257">
        <f t="shared" si="258"/>
        <v>0.0065772</v>
      </c>
      <c r="U257">
        <f t="shared" si="259"/>
        <v>0.0037256</v>
      </c>
      <c r="V257">
        <f t="shared" si="260"/>
        <v>0.0064278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0.0155688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0.0155688</v>
      </c>
      <c r="L261">
        <f>3*0.2*(1-0.2)*(1-0.2)*G66+3*0.2*0.2*(1-0.2)*J66+0.2*0.2*0.2*N66+(1-3*0.2*(1-0.2)*(1-0.2)-3*0.2*0.2*(1-0.2)-0.2*0.2*0.2)*B66</f>
        <v>0.0051896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0.0159457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0.0159457</v>
      </c>
      <c r="X261">
        <f>3*0.3*(1-0.3)*(1-0.3)*G66+3*0.3*0.3*(1-0.3)*J66+0.3*0.3*0.3*N66+(1-3*0.3*(1-0.3)*(1-0.3)-3*0.3*0.3*(1-0.3)-0.3*0.3*0.3)*B66</f>
        <v>0.0053284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0.0028208</v>
      </c>
      <c r="G262">
        <f t="shared" si="262"/>
        <v>0.0088912</v>
      </c>
      <c r="I262">
        <f t="shared" si="263"/>
        <v>0.0030168</v>
      </c>
      <c r="J262">
        <f t="shared" si="264"/>
        <v>0.0081528</v>
      </c>
      <c r="N262" s="14"/>
      <c r="O262" s="13"/>
      <c r="P262" s="12"/>
      <c r="Q262" t="s">
        <v>47</v>
      </c>
      <c r="R262">
        <f t="shared" si="265"/>
        <v>0.0028827</v>
      </c>
      <c r="S262">
        <f t="shared" si="266"/>
        <v>0.0090338</v>
      </c>
      <c r="U262">
        <f t="shared" si="267"/>
        <v>0.0031797</v>
      </c>
      <c r="V262">
        <f t="shared" si="268"/>
        <v>0.0080717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0.00368</v>
      </c>
      <c r="G263">
        <f t="shared" si="262"/>
        <v>0.0067496</v>
      </c>
      <c r="I263">
        <f t="shared" si="263"/>
        <v>0.0039248</v>
      </c>
      <c r="J263">
        <f t="shared" si="264"/>
        <v>0.0064544</v>
      </c>
      <c r="N263" s="14"/>
      <c r="O263" s="13"/>
      <c r="P263" s="12"/>
      <c r="Q263" t="s">
        <v>48</v>
      </c>
      <c r="R263">
        <f t="shared" si="265"/>
        <v>0.00377</v>
      </c>
      <c r="S263">
        <f t="shared" si="266"/>
        <v>0.0069184</v>
      </c>
      <c r="U263">
        <f t="shared" si="267"/>
        <v>0.0041012</v>
      </c>
      <c r="V263">
        <f t="shared" si="268"/>
        <v>0.0064846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127</v>
      </c>
      <c r="C9" s="3"/>
      <c r="D9" s="3"/>
      <c r="E9" s="3"/>
      <c r="F9" s="3" t="s">
        <v>128</v>
      </c>
      <c r="G9" s="3"/>
      <c r="H9" s="3"/>
      <c r="I9" s="3"/>
      <c r="J9" s="3" t="s">
        <v>129</v>
      </c>
      <c r="K9" s="3"/>
      <c r="L9" s="3"/>
      <c r="M9" s="3"/>
      <c r="N9" s="3" t="s">
        <v>130</v>
      </c>
      <c r="O9" s="3"/>
      <c r="P9" s="3"/>
      <c r="Q9" s="3"/>
      <c r="S9" s="4" t="s">
        <v>23</v>
      </c>
      <c r="T9" s="3" t="s">
        <v>127</v>
      </c>
      <c r="U9" s="3"/>
      <c r="V9" s="3"/>
      <c r="W9" s="3"/>
      <c r="X9" s="3" t="s">
        <v>128</v>
      </c>
      <c r="Y9" s="3"/>
      <c r="Z9" s="3"/>
      <c r="AA9" s="3"/>
      <c r="AB9" s="3" t="s">
        <v>129</v>
      </c>
      <c r="AC9" s="3"/>
      <c r="AD9" s="3"/>
      <c r="AE9" s="3"/>
      <c r="AF9" s="3" t="s">
        <v>130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0.0135</v>
      </c>
      <c r="E11">
        <v>0.899836</v>
      </c>
      <c r="F11" t="s">
        <v>31</v>
      </c>
      <c r="G11">
        <v>0.0026</v>
      </c>
      <c r="H11">
        <v>0.0147</v>
      </c>
      <c r="I11">
        <v>0.880823</v>
      </c>
      <c r="J11" t="s">
        <v>31</v>
      </c>
      <c r="K11">
        <v>0.0026</v>
      </c>
      <c r="L11">
        <v>0.0159</v>
      </c>
      <c r="M11">
        <v>0.866347</v>
      </c>
      <c r="N11" t="s">
        <v>31</v>
      </c>
      <c r="O11">
        <v>0.0026</v>
      </c>
      <c r="P11">
        <v>0.0171</v>
      </c>
      <c r="Q11">
        <v>0.86091</v>
      </c>
      <c r="S11" s="4"/>
      <c r="T11" t="s">
        <v>31</v>
      </c>
      <c r="U11">
        <v>0.0013</v>
      </c>
      <c r="V11">
        <v>0.0135</v>
      </c>
      <c r="W11">
        <v>0.861816</v>
      </c>
      <c r="X11" t="s">
        <v>31</v>
      </c>
      <c r="Y11">
        <v>0.0026</v>
      </c>
      <c r="Z11">
        <v>0.0147</v>
      </c>
      <c r="AA11">
        <v>0.860828</v>
      </c>
      <c r="AB11" t="s">
        <v>31</v>
      </c>
      <c r="AC11">
        <v>0.0026</v>
      </c>
      <c r="AD11">
        <v>0.0159</v>
      </c>
      <c r="AE11">
        <v>0.856746</v>
      </c>
      <c r="AF11" t="s">
        <v>31</v>
      </c>
      <c r="AG11">
        <v>0.0026</v>
      </c>
      <c r="AH11">
        <v>0.0171</v>
      </c>
      <c r="AI11">
        <v>0.85866</v>
      </c>
    </row>
    <row r="12" spans="1:35">
      <c r="A12" s="4"/>
      <c r="B12" t="s">
        <v>32</v>
      </c>
      <c r="C12">
        <v>0.0133</v>
      </c>
      <c r="D12">
        <v>0.0135</v>
      </c>
      <c r="E12">
        <v>0.897538</v>
      </c>
      <c r="F12" t="s">
        <v>32</v>
      </c>
      <c r="G12">
        <v>0.0144</v>
      </c>
      <c r="H12">
        <v>0.0147</v>
      </c>
      <c r="I12">
        <v>0.893731</v>
      </c>
      <c r="J12" t="s">
        <v>32</v>
      </c>
      <c r="K12">
        <v>0.0156</v>
      </c>
      <c r="L12">
        <v>0.0158</v>
      </c>
      <c r="M12">
        <v>0.883196</v>
      </c>
      <c r="N12" t="s">
        <v>32</v>
      </c>
      <c r="O12">
        <v>0.0168</v>
      </c>
      <c r="P12">
        <v>0.017</v>
      </c>
      <c r="Q12">
        <v>0.899322</v>
      </c>
      <c r="S12" s="4"/>
      <c r="T12" t="s">
        <v>32</v>
      </c>
      <c r="U12">
        <v>0.0124</v>
      </c>
      <c r="V12">
        <v>0.0133</v>
      </c>
      <c r="W12">
        <v>0.879733</v>
      </c>
      <c r="X12" t="s">
        <v>32</v>
      </c>
      <c r="Y12">
        <v>0.0135</v>
      </c>
      <c r="Z12">
        <v>0.0144</v>
      </c>
      <c r="AA12">
        <v>0.898762</v>
      </c>
      <c r="AB12" t="s">
        <v>32</v>
      </c>
      <c r="AC12">
        <v>0.0146</v>
      </c>
      <c r="AD12">
        <v>0.0156</v>
      </c>
      <c r="AE12">
        <v>0.884796</v>
      </c>
      <c r="AF12" t="s">
        <v>32</v>
      </c>
      <c r="AG12">
        <v>0.0156</v>
      </c>
      <c r="AH12">
        <v>0.0168</v>
      </c>
      <c r="AI12">
        <v>0.885144</v>
      </c>
    </row>
    <row r="13" spans="1:35">
      <c r="A13" s="4"/>
      <c r="B13" t="s">
        <v>33</v>
      </c>
      <c r="C13">
        <v>0.0133</v>
      </c>
      <c r="D13">
        <v>0.0133</v>
      </c>
      <c r="E13">
        <v>0.917474</v>
      </c>
      <c r="F13" t="s">
        <v>33</v>
      </c>
      <c r="G13">
        <v>0.0145</v>
      </c>
      <c r="H13">
        <v>0.0145</v>
      </c>
      <c r="I13">
        <v>0.91086</v>
      </c>
      <c r="J13" t="s">
        <v>33</v>
      </c>
      <c r="K13">
        <v>0.0156</v>
      </c>
      <c r="L13">
        <v>0.0156</v>
      </c>
      <c r="M13">
        <v>0.918601</v>
      </c>
      <c r="N13" t="s">
        <v>33</v>
      </c>
      <c r="O13">
        <v>0.0168</v>
      </c>
      <c r="P13">
        <v>0.0168</v>
      </c>
      <c r="Q13">
        <v>0.904053</v>
      </c>
      <c r="S13" s="4"/>
      <c r="T13" t="s">
        <v>33</v>
      </c>
      <c r="U13">
        <v>0.0125</v>
      </c>
      <c r="V13">
        <v>0.0126</v>
      </c>
      <c r="W13">
        <v>0.912549</v>
      </c>
      <c r="X13" t="s">
        <v>33</v>
      </c>
      <c r="Y13">
        <v>0.0136</v>
      </c>
      <c r="Z13">
        <v>0.0137</v>
      </c>
      <c r="AA13">
        <v>0.906249</v>
      </c>
      <c r="AB13" t="s">
        <v>33</v>
      </c>
      <c r="AC13">
        <v>0.0146</v>
      </c>
      <c r="AD13">
        <v>0.0148</v>
      </c>
      <c r="AE13">
        <v>0.932795</v>
      </c>
      <c r="AF13" t="s">
        <v>33</v>
      </c>
      <c r="AG13">
        <v>0.0157</v>
      </c>
      <c r="AH13">
        <v>0.0159</v>
      </c>
      <c r="AI13">
        <v>0.908175</v>
      </c>
    </row>
    <row r="16" spans="1:35">
      <c r="A16" s="5" t="s">
        <v>35</v>
      </c>
      <c r="B16" s="3" t="s">
        <v>127</v>
      </c>
      <c r="C16" s="3"/>
      <c r="D16" s="3"/>
      <c r="E16" s="3"/>
      <c r="F16" s="3" t="s">
        <v>128</v>
      </c>
      <c r="G16" s="3"/>
      <c r="H16" s="3"/>
      <c r="I16" s="3"/>
      <c r="J16" s="3" t="s">
        <v>129</v>
      </c>
      <c r="K16" s="3"/>
      <c r="L16" s="3"/>
      <c r="M16" s="3"/>
      <c r="N16" s="3" t="s">
        <v>130</v>
      </c>
      <c r="O16" s="3"/>
      <c r="P16" s="3"/>
      <c r="Q16" s="3"/>
      <c r="S16" s="5" t="s">
        <v>35</v>
      </c>
      <c r="T16" s="3" t="s">
        <v>127</v>
      </c>
      <c r="U16" s="3"/>
      <c r="V16" s="3"/>
      <c r="W16" s="3"/>
      <c r="X16" s="3" t="s">
        <v>128</v>
      </c>
      <c r="Y16" s="3"/>
      <c r="Z16" s="3"/>
      <c r="AA16" s="3"/>
      <c r="AB16" s="3" t="s">
        <v>129</v>
      </c>
      <c r="AC16" s="3"/>
      <c r="AD16" s="3"/>
      <c r="AE16" s="3"/>
      <c r="AF16" s="3" t="s">
        <v>130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0.0135</v>
      </c>
      <c r="E18">
        <v>0.870493</v>
      </c>
      <c r="F18" t="s">
        <v>31</v>
      </c>
      <c r="G18">
        <v>0.0026</v>
      </c>
      <c r="H18">
        <v>0.0147</v>
      </c>
      <c r="I18">
        <v>0.859575</v>
      </c>
      <c r="J18" t="s">
        <v>31</v>
      </c>
      <c r="K18">
        <v>0.0026</v>
      </c>
      <c r="L18">
        <v>0.0159</v>
      </c>
      <c r="M18">
        <v>0.861317</v>
      </c>
      <c r="N18" t="s">
        <v>31</v>
      </c>
      <c r="O18">
        <v>0.0026</v>
      </c>
      <c r="P18">
        <v>0.0171</v>
      </c>
      <c r="Q18">
        <v>0.857322</v>
      </c>
      <c r="S18" s="5"/>
      <c r="T18" t="s">
        <v>31</v>
      </c>
      <c r="U18">
        <v>0.0013</v>
      </c>
      <c r="V18">
        <v>0.0135</v>
      </c>
      <c r="W18">
        <v>0.857265</v>
      </c>
      <c r="X18" t="s">
        <v>31</v>
      </c>
      <c r="Y18">
        <v>0.0026</v>
      </c>
      <c r="Z18">
        <v>0.0147</v>
      </c>
      <c r="AA18">
        <v>0.854808</v>
      </c>
      <c r="AB18" t="s">
        <v>31</v>
      </c>
      <c r="AC18">
        <v>0.0026</v>
      </c>
      <c r="AD18">
        <v>0.0159</v>
      </c>
      <c r="AE18">
        <v>0.858331</v>
      </c>
      <c r="AF18" t="s">
        <v>31</v>
      </c>
      <c r="AG18">
        <v>0.0026</v>
      </c>
      <c r="AH18">
        <v>0.0171</v>
      </c>
      <c r="AI18">
        <v>0.857119</v>
      </c>
    </row>
    <row r="19" spans="1:35">
      <c r="A19" s="5"/>
      <c r="B19" t="s">
        <v>32</v>
      </c>
      <c r="C19">
        <v>0.0133</v>
      </c>
      <c r="D19">
        <v>0.0135</v>
      </c>
      <c r="E19">
        <v>0.911624</v>
      </c>
      <c r="F19" t="s">
        <v>32</v>
      </c>
      <c r="G19">
        <v>0.0144</v>
      </c>
      <c r="H19">
        <v>0.0146</v>
      </c>
      <c r="I19">
        <v>0.902508</v>
      </c>
      <c r="J19" t="s">
        <v>32</v>
      </c>
      <c r="K19">
        <v>0.0156</v>
      </c>
      <c r="L19">
        <v>0.0158</v>
      </c>
      <c r="M19">
        <v>0.904891</v>
      </c>
      <c r="N19" t="s">
        <v>32</v>
      </c>
      <c r="O19">
        <v>0.0168</v>
      </c>
      <c r="P19">
        <v>0.017</v>
      </c>
      <c r="Q19">
        <v>0.898481</v>
      </c>
      <c r="S19" s="5"/>
      <c r="T19" t="s">
        <v>32</v>
      </c>
      <c r="U19">
        <v>0.0124</v>
      </c>
      <c r="V19">
        <v>0.0133</v>
      </c>
      <c r="W19">
        <v>0.900385</v>
      </c>
      <c r="X19" t="s">
        <v>32</v>
      </c>
      <c r="Y19">
        <v>0.0135</v>
      </c>
      <c r="Z19">
        <v>0.0144</v>
      </c>
      <c r="AA19">
        <v>0.91024</v>
      </c>
      <c r="AB19" t="s">
        <v>32</v>
      </c>
      <c r="AC19">
        <v>0.0146</v>
      </c>
      <c r="AD19">
        <v>0.0155</v>
      </c>
      <c r="AE19">
        <v>0.911651</v>
      </c>
      <c r="AF19" t="s">
        <v>32</v>
      </c>
      <c r="AG19">
        <v>0.0156</v>
      </c>
      <c r="AH19">
        <v>0.0167</v>
      </c>
      <c r="AI19">
        <v>0.896857</v>
      </c>
    </row>
    <row r="20" spans="1:35">
      <c r="A20" s="5"/>
      <c r="B20" t="s">
        <v>33</v>
      </c>
      <c r="C20">
        <v>0.0133</v>
      </c>
      <c r="D20">
        <v>0.0133</v>
      </c>
      <c r="E20">
        <v>1.151847</v>
      </c>
      <c r="F20" t="s">
        <v>33</v>
      </c>
      <c r="G20">
        <v>0.0145</v>
      </c>
      <c r="H20">
        <v>0.0145</v>
      </c>
      <c r="I20">
        <v>1.043798</v>
      </c>
      <c r="J20" t="s">
        <v>33</v>
      </c>
      <c r="K20">
        <v>0.0156</v>
      </c>
      <c r="L20">
        <v>0.0156</v>
      </c>
      <c r="M20">
        <v>1.042325</v>
      </c>
      <c r="N20" t="s">
        <v>33</v>
      </c>
      <c r="O20">
        <v>0.0168</v>
      </c>
      <c r="P20">
        <v>0.0168</v>
      </c>
      <c r="Q20">
        <v>1.190568</v>
      </c>
      <c r="S20" s="5"/>
      <c r="T20" t="s">
        <v>33</v>
      </c>
      <c r="U20">
        <v>0.0125</v>
      </c>
      <c r="V20">
        <v>0.0126</v>
      </c>
      <c r="W20">
        <v>1.127886</v>
      </c>
      <c r="X20" t="s">
        <v>33</v>
      </c>
      <c r="Y20">
        <v>0.0136</v>
      </c>
      <c r="Z20">
        <v>0.0137</v>
      </c>
      <c r="AA20">
        <v>1.070129</v>
      </c>
      <c r="AB20" t="s">
        <v>33</v>
      </c>
      <c r="AC20">
        <v>0.0146</v>
      </c>
      <c r="AD20">
        <v>0.0148</v>
      </c>
      <c r="AE20">
        <v>1.040918</v>
      </c>
      <c r="AF20" t="s">
        <v>33</v>
      </c>
      <c r="AG20">
        <v>0.0157</v>
      </c>
      <c r="AH20">
        <v>0.0159</v>
      </c>
      <c r="AI20">
        <v>1.064315</v>
      </c>
    </row>
    <row r="23" spans="1:35">
      <c r="A23" s="6" t="s">
        <v>36</v>
      </c>
      <c r="B23" s="3" t="s">
        <v>127</v>
      </c>
      <c r="C23" s="3"/>
      <c r="D23" s="3"/>
      <c r="E23" s="3"/>
      <c r="F23" s="3" t="s">
        <v>128</v>
      </c>
      <c r="G23" s="3"/>
      <c r="H23" s="3"/>
      <c r="I23" s="3"/>
      <c r="J23" s="3" t="s">
        <v>129</v>
      </c>
      <c r="K23" s="3"/>
      <c r="L23" s="3"/>
      <c r="M23" s="3"/>
      <c r="N23" s="3" t="s">
        <v>130</v>
      </c>
      <c r="O23" s="3"/>
      <c r="P23" s="3"/>
      <c r="Q23" s="3"/>
      <c r="S23" s="6" t="s">
        <v>36</v>
      </c>
      <c r="T23" s="3" t="s">
        <v>127</v>
      </c>
      <c r="U23" s="3"/>
      <c r="V23" s="3"/>
      <c r="W23" s="3"/>
      <c r="X23" s="3" t="s">
        <v>128</v>
      </c>
      <c r="Y23" s="3"/>
      <c r="Z23" s="3"/>
      <c r="AA23" s="3"/>
      <c r="AB23" s="3" t="s">
        <v>129</v>
      </c>
      <c r="AC23" s="3"/>
      <c r="AD23" s="3"/>
      <c r="AE23" s="3"/>
      <c r="AF23" s="3" t="s">
        <v>130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0.0133</v>
      </c>
      <c r="C25" s="3"/>
      <c r="D25" s="3"/>
      <c r="E25">
        <v>2.249255</v>
      </c>
      <c r="F25" s="3">
        <v>0.0145</v>
      </c>
      <c r="G25" s="3"/>
      <c r="H25" s="3"/>
      <c r="I25">
        <v>2.229813</v>
      </c>
      <c r="J25" s="3">
        <v>0.0156</v>
      </c>
      <c r="K25" s="3"/>
      <c r="L25" s="3"/>
      <c r="M25">
        <v>2.225307</v>
      </c>
      <c r="N25" s="3">
        <v>0.0168</v>
      </c>
      <c r="O25" s="3"/>
      <c r="P25" s="3"/>
      <c r="Q25">
        <v>2.23593</v>
      </c>
      <c r="S25" s="6"/>
      <c r="T25" s="7">
        <v>0.0126</v>
      </c>
      <c r="U25" s="7"/>
      <c r="V25" s="7"/>
      <c r="W25">
        <v>2.289099</v>
      </c>
      <c r="X25" s="7">
        <v>0.0136</v>
      </c>
      <c r="Y25" s="7"/>
      <c r="Z25" s="7"/>
      <c r="AA25">
        <v>2.25131</v>
      </c>
      <c r="AB25" s="7">
        <v>0.0147</v>
      </c>
      <c r="AC25" s="7"/>
      <c r="AD25" s="7"/>
      <c r="AE25">
        <v>2.230252</v>
      </c>
      <c r="AF25" s="7">
        <v>0.0158</v>
      </c>
      <c r="AG25" s="7"/>
      <c r="AH25" s="7"/>
      <c r="AI25">
        <v>2.213585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127</v>
      </c>
      <c r="C30" s="3"/>
      <c r="D30" s="3"/>
      <c r="E30" s="3"/>
      <c r="F30" s="3" t="s">
        <v>128</v>
      </c>
      <c r="G30" s="3"/>
      <c r="H30" s="3"/>
      <c r="I30" s="3"/>
      <c r="J30" s="3" t="s">
        <v>129</v>
      </c>
      <c r="K30" s="3"/>
      <c r="L30" s="3"/>
      <c r="M30" s="3"/>
      <c r="N30" s="3" t="s">
        <v>130</v>
      </c>
      <c r="O30" s="3"/>
      <c r="P30" s="3"/>
      <c r="Q30" s="3"/>
      <c r="S30" s="4" t="s">
        <v>23</v>
      </c>
      <c r="T30" s="3" t="s">
        <v>127</v>
      </c>
      <c r="U30" s="3"/>
      <c r="V30" s="3"/>
      <c r="W30" s="3"/>
      <c r="X30" s="3" t="s">
        <v>128</v>
      </c>
      <c r="Y30" s="3"/>
      <c r="Z30" s="3"/>
      <c r="AA30" s="3"/>
      <c r="AB30" s="3" t="s">
        <v>129</v>
      </c>
      <c r="AC30" s="3"/>
      <c r="AD30" s="3"/>
      <c r="AE30" s="3"/>
      <c r="AF30" s="3" t="s">
        <v>130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0.0135</v>
      </c>
      <c r="E32">
        <v>0.867732</v>
      </c>
      <c r="F32" t="s">
        <v>31</v>
      </c>
      <c r="G32">
        <v>0.0026</v>
      </c>
      <c r="H32">
        <v>0.0147</v>
      </c>
      <c r="I32">
        <v>0.911228</v>
      </c>
      <c r="J32" t="s">
        <v>31</v>
      </c>
      <c r="K32">
        <v>0.0026</v>
      </c>
      <c r="L32">
        <v>0.0159</v>
      </c>
      <c r="M32">
        <v>0.874255</v>
      </c>
      <c r="N32" t="s">
        <v>31</v>
      </c>
      <c r="O32">
        <v>0.0026</v>
      </c>
      <c r="P32">
        <v>0.0171</v>
      </c>
      <c r="Q32">
        <v>0.866246</v>
      </c>
      <c r="S32" s="4"/>
      <c r="T32" t="s">
        <v>31</v>
      </c>
      <c r="U32">
        <v>0.0013</v>
      </c>
      <c r="V32">
        <v>0.0135</v>
      </c>
      <c r="W32">
        <v>0.916596</v>
      </c>
      <c r="X32" t="s">
        <v>31</v>
      </c>
      <c r="Y32">
        <v>0.0026</v>
      </c>
      <c r="Z32">
        <v>0.0147</v>
      </c>
      <c r="AA32">
        <v>0.863586</v>
      </c>
      <c r="AB32" t="s">
        <v>31</v>
      </c>
      <c r="AC32">
        <v>0.0026</v>
      </c>
      <c r="AD32">
        <v>0.0159</v>
      </c>
      <c r="AE32">
        <v>0.868866</v>
      </c>
      <c r="AF32" t="s">
        <v>31</v>
      </c>
      <c r="AG32">
        <v>0.0026</v>
      </c>
      <c r="AH32">
        <v>0.0171</v>
      </c>
      <c r="AI32">
        <v>0.863403</v>
      </c>
    </row>
    <row r="33" spans="1:35">
      <c r="A33" s="4"/>
      <c r="B33" t="s">
        <v>32</v>
      </c>
      <c r="C33">
        <v>0.0098</v>
      </c>
      <c r="D33">
        <v>0.0128</v>
      </c>
      <c r="E33">
        <v>0.897402</v>
      </c>
      <c r="F33" t="s">
        <v>32</v>
      </c>
      <c r="G33">
        <v>0.0106</v>
      </c>
      <c r="H33">
        <v>0.0138</v>
      </c>
      <c r="I33">
        <v>0.890679</v>
      </c>
      <c r="J33" t="s">
        <v>32</v>
      </c>
      <c r="K33">
        <v>0.0114</v>
      </c>
      <c r="L33">
        <v>0.0149</v>
      </c>
      <c r="M33">
        <v>0.885738</v>
      </c>
      <c r="N33" t="s">
        <v>32</v>
      </c>
      <c r="O33">
        <v>0.0122</v>
      </c>
      <c r="P33">
        <v>0.016</v>
      </c>
      <c r="Q33">
        <v>0.885887</v>
      </c>
      <c r="S33" s="4"/>
      <c r="T33" t="s">
        <v>32</v>
      </c>
      <c r="U33">
        <v>0.0055</v>
      </c>
      <c r="V33">
        <v>0.0114</v>
      </c>
      <c r="W33">
        <v>0.884701</v>
      </c>
      <c r="X33" t="s">
        <v>32</v>
      </c>
      <c r="Y33">
        <v>0.006</v>
      </c>
      <c r="Z33">
        <v>0.0123</v>
      </c>
      <c r="AA33">
        <v>0.884774</v>
      </c>
      <c r="AB33" t="s">
        <v>32</v>
      </c>
      <c r="AC33">
        <v>0.0065</v>
      </c>
      <c r="AD33">
        <v>0.0132</v>
      </c>
      <c r="AE33">
        <v>0.933903</v>
      </c>
      <c r="AF33" t="s">
        <v>32</v>
      </c>
      <c r="AG33">
        <v>0.007</v>
      </c>
      <c r="AH33">
        <v>0.0142</v>
      </c>
      <c r="AI33">
        <v>0.880016</v>
      </c>
    </row>
    <row r="34" spans="1:35">
      <c r="A34" s="4"/>
      <c r="B34" t="s">
        <v>33</v>
      </c>
      <c r="C34">
        <v>0.0104</v>
      </c>
      <c r="D34">
        <v>0.0113</v>
      </c>
      <c r="E34">
        <v>0.918823</v>
      </c>
      <c r="F34" t="s">
        <v>33</v>
      </c>
      <c r="G34">
        <v>0.0112</v>
      </c>
      <c r="H34">
        <v>0.0123</v>
      </c>
      <c r="I34">
        <v>0.95622</v>
      </c>
      <c r="J34" t="s">
        <v>33</v>
      </c>
      <c r="K34">
        <v>0.0121</v>
      </c>
      <c r="L34">
        <v>0.0133</v>
      </c>
      <c r="M34">
        <v>0.910422</v>
      </c>
      <c r="N34" t="s">
        <v>33</v>
      </c>
      <c r="O34">
        <v>0.013</v>
      </c>
      <c r="P34">
        <v>0.0142</v>
      </c>
      <c r="Q34">
        <v>0.916102</v>
      </c>
      <c r="S34" s="4"/>
      <c r="T34" t="s">
        <v>33</v>
      </c>
      <c r="U34">
        <v>0.0063</v>
      </c>
      <c r="V34">
        <v>0.0094</v>
      </c>
      <c r="W34">
        <v>0.90491</v>
      </c>
      <c r="X34" t="s">
        <v>33</v>
      </c>
      <c r="Y34">
        <v>0.0069</v>
      </c>
      <c r="Z34">
        <v>0.0102</v>
      </c>
      <c r="AA34">
        <v>0.904998</v>
      </c>
      <c r="AB34" t="s">
        <v>33</v>
      </c>
      <c r="AC34">
        <v>0.0075</v>
      </c>
      <c r="AD34">
        <v>0.011</v>
      </c>
      <c r="AE34">
        <v>0.910166</v>
      </c>
      <c r="AF34" t="s">
        <v>33</v>
      </c>
      <c r="AG34">
        <v>0.0081</v>
      </c>
      <c r="AH34">
        <v>0.0118</v>
      </c>
      <c r="AI34">
        <v>0.907701</v>
      </c>
    </row>
    <row r="37" spans="1:35">
      <c r="A37" s="5" t="s">
        <v>35</v>
      </c>
      <c r="B37" s="3" t="s">
        <v>127</v>
      </c>
      <c r="C37" s="3"/>
      <c r="D37" s="3"/>
      <c r="E37" s="3"/>
      <c r="F37" s="3" t="s">
        <v>128</v>
      </c>
      <c r="G37" s="3"/>
      <c r="H37" s="3"/>
      <c r="I37" s="3"/>
      <c r="J37" s="3" t="s">
        <v>129</v>
      </c>
      <c r="K37" s="3"/>
      <c r="L37" s="3"/>
      <c r="M37" s="3"/>
      <c r="N37" s="3" t="s">
        <v>130</v>
      </c>
      <c r="O37" s="3"/>
      <c r="P37" s="3"/>
      <c r="Q37" s="3"/>
      <c r="S37" s="5" t="s">
        <v>35</v>
      </c>
      <c r="T37" s="3" t="s">
        <v>127</v>
      </c>
      <c r="U37" s="3"/>
      <c r="V37" s="3"/>
      <c r="W37" s="3"/>
      <c r="X37" s="3" t="s">
        <v>128</v>
      </c>
      <c r="Y37" s="3"/>
      <c r="Z37" s="3"/>
      <c r="AA37" s="3"/>
      <c r="AB37" s="3" t="s">
        <v>129</v>
      </c>
      <c r="AC37" s="3"/>
      <c r="AD37" s="3"/>
      <c r="AE37" s="3"/>
      <c r="AF37" s="3" t="s">
        <v>130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0.0135</v>
      </c>
      <c r="E39">
        <v>0.863685</v>
      </c>
      <c r="F39" t="s">
        <v>31</v>
      </c>
      <c r="G39">
        <v>0.0026</v>
      </c>
      <c r="H39">
        <v>0.0147</v>
      </c>
      <c r="I39">
        <v>0.901204</v>
      </c>
      <c r="J39" t="s">
        <v>31</v>
      </c>
      <c r="K39">
        <v>0.0026</v>
      </c>
      <c r="L39">
        <v>0.0159</v>
      </c>
      <c r="M39">
        <v>0.877928</v>
      </c>
      <c r="N39" t="s">
        <v>31</v>
      </c>
      <c r="O39">
        <v>0.0026</v>
      </c>
      <c r="P39">
        <v>0.0171</v>
      </c>
      <c r="Q39">
        <v>0.854639</v>
      </c>
      <c r="S39" s="5"/>
      <c r="T39" t="s">
        <v>31</v>
      </c>
      <c r="U39">
        <v>0.0013</v>
      </c>
      <c r="V39">
        <v>0.0135</v>
      </c>
      <c r="W39">
        <v>0.851039</v>
      </c>
      <c r="X39" t="s">
        <v>31</v>
      </c>
      <c r="Y39">
        <v>0.0026</v>
      </c>
      <c r="Z39">
        <v>0.0147</v>
      </c>
      <c r="AA39">
        <v>0.856711</v>
      </c>
      <c r="AB39" t="s">
        <v>31</v>
      </c>
      <c r="AC39">
        <v>0.0026</v>
      </c>
      <c r="AD39">
        <v>0.0159</v>
      </c>
      <c r="AE39">
        <v>0.846341</v>
      </c>
      <c r="AF39" t="s">
        <v>31</v>
      </c>
      <c r="AG39">
        <v>0.0026</v>
      </c>
      <c r="AH39">
        <v>0.0171</v>
      </c>
      <c r="AI39">
        <v>0.864515</v>
      </c>
    </row>
    <row r="40" spans="1:35">
      <c r="A40" s="5"/>
      <c r="B40" t="s">
        <v>32</v>
      </c>
      <c r="C40">
        <v>0.0098</v>
      </c>
      <c r="D40">
        <v>0.0128</v>
      </c>
      <c r="E40">
        <v>0.901597</v>
      </c>
      <c r="F40" t="s">
        <v>32</v>
      </c>
      <c r="G40">
        <v>0.0106</v>
      </c>
      <c r="H40">
        <v>0.0136</v>
      </c>
      <c r="I40">
        <v>0.938</v>
      </c>
      <c r="J40" t="s">
        <v>32</v>
      </c>
      <c r="K40">
        <v>0.0114</v>
      </c>
      <c r="L40">
        <v>0.0147</v>
      </c>
      <c r="M40">
        <v>0.907539</v>
      </c>
      <c r="N40" t="s">
        <v>32</v>
      </c>
      <c r="O40">
        <v>0.0122</v>
      </c>
      <c r="P40">
        <v>0.0158</v>
      </c>
      <c r="Q40">
        <v>0.901346</v>
      </c>
      <c r="S40" s="5"/>
      <c r="T40" t="s">
        <v>32</v>
      </c>
      <c r="U40">
        <v>0.0055</v>
      </c>
      <c r="V40">
        <v>0.0114</v>
      </c>
      <c r="W40">
        <v>0.903066</v>
      </c>
      <c r="X40" t="s">
        <v>32</v>
      </c>
      <c r="Y40">
        <v>0.006</v>
      </c>
      <c r="Z40">
        <v>0.0117</v>
      </c>
      <c r="AA40">
        <v>0.908631</v>
      </c>
      <c r="AB40" t="s">
        <v>32</v>
      </c>
      <c r="AC40">
        <v>0.0065</v>
      </c>
      <c r="AD40">
        <v>0.0127</v>
      </c>
      <c r="AE40">
        <v>0.90352</v>
      </c>
      <c r="AF40" t="s">
        <v>32</v>
      </c>
      <c r="AG40">
        <v>0.007</v>
      </c>
      <c r="AH40">
        <v>0.0138</v>
      </c>
      <c r="AI40">
        <v>0.897083</v>
      </c>
    </row>
    <row r="41" spans="1:35">
      <c r="A41" s="5"/>
      <c r="B41" t="s">
        <v>33</v>
      </c>
      <c r="C41">
        <v>0.0104</v>
      </c>
      <c r="D41">
        <v>0.0113</v>
      </c>
      <c r="E41">
        <v>1.234445</v>
      </c>
      <c r="F41" t="s">
        <v>33</v>
      </c>
      <c r="G41">
        <v>0.0114</v>
      </c>
      <c r="H41">
        <v>0.0123</v>
      </c>
      <c r="I41">
        <v>0.0114</v>
      </c>
      <c r="J41" t="s">
        <v>33</v>
      </c>
      <c r="K41">
        <v>0.0122</v>
      </c>
      <c r="L41">
        <v>0.0133</v>
      </c>
      <c r="M41">
        <v>1.137035</v>
      </c>
      <c r="N41" t="s">
        <v>33</v>
      </c>
      <c r="O41">
        <v>0.0131</v>
      </c>
      <c r="P41">
        <v>0.0142</v>
      </c>
      <c r="Q41">
        <v>1.13702</v>
      </c>
      <c r="S41" s="5"/>
      <c r="T41" t="s">
        <v>33</v>
      </c>
      <c r="U41">
        <v>0.0063</v>
      </c>
      <c r="V41">
        <v>0.0094</v>
      </c>
      <c r="W41">
        <v>1.215396</v>
      </c>
      <c r="X41" t="s">
        <v>33</v>
      </c>
      <c r="Y41">
        <v>0.0074</v>
      </c>
      <c r="Z41">
        <v>0.0101</v>
      </c>
      <c r="AA41">
        <v>1.157093</v>
      </c>
      <c r="AB41" t="s">
        <v>33</v>
      </c>
      <c r="AC41">
        <v>0.0079</v>
      </c>
      <c r="AD41">
        <v>0.0109</v>
      </c>
      <c r="AE41">
        <v>1.095853</v>
      </c>
      <c r="AF41" t="s">
        <v>33</v>
      </c>
      <c r="AG41">
        <v>0.0086</v>
      </c>
      <c r="AH41">
        <v>0.0117</v>
      </c>
      <c r="AI41">
        <v>1.130495</v>
      </c>
    </row>
    <row r="44" spans="1:35">
      <c r="A44" s="6" t="s">
        <v>36</v>
      </c>
      <c r="B44" s="3" t="s">
        <v>127</v>
      </c>
      <c r="C44" s="3"/>
      <c r="D44" s="3"/>
      <c r="E44" s="3"/>
      <c r="F44" s="3" t="s">
        <v>128</v>
      </c>
      <c r="G44" s="3"/>
      <c r="H44" s="3"/>
      <c r="I44" s="3"/>
      <c r="J44" s="3" t="s">
        <v>129</v>
      </c>
      <c r="K44" s="3"/>
      <c r="L44" s="3"/>
      <c r="M44" s="3"/>
      <c r="N44" s="3" t="s">
        <v>130</v>
      </c>
      <c r="O44" s="3"/>
      <c r="P44" s="3"/>
      <c r="Q44" s="3"/>
      <c r="S44" s="6" t="s">
        <v>36</v>
      </c>
      <c r="T44" s="3" t="s">
        <v>127</v>
      </c>
      <c r="U44" s="3"/>
      <c r="V44" s="3"/>
      <c r="W44" s="3"/>
      <c r="X44" s="3" t="s">
        <v>128</v>
      </c>
      <c r="Y44" s="3"/>
      <c r="Z44" s="3"/>
      <c r="AA44" s="3"/>
      <c r="AB44" s="3" t="s">
        <v>129</v>
      </c>
      <c r="AC44" s="3"/>
      <c r="AD44" s="3"/>
      <c r="AE44" s="3"/>
      <c r="AF44" s="3" t="s">
        <v>130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0.0109</v>
      </c>
      <c r="C46" s="7"/>
      <c r="D46" s="7"/>
      <c r="E46">
        <v>2.23611</v>
      </c>
      <c r="F46" s="7">
        <v>0.0119</v>
      </c>
      <c r="G46" s="7"/>
      <c r="H46" s="7"/>
      <c r="I46">
        <v>2.263693</v>
      </c>
      <c r="J46" s="7">
        <v>0.0128</v>
      </c>
      <c r="K46" s="7"/>
      <c r="L46" s="7"/>
      <c r="M46">
        <v>2.225288</v>
      </c>
      <c r="N46" s="7">
        <v>0.0137</v>
      </c>
      <c r="O46" s="7"/>
      <c r="P46" s="7"/>
      <c r="Q46">
        <v>2.233153</v>
      </c>
      <c r="S46" s="6"/>
      <c r="T46" s="7">
        <v>0.0084</v>
      </c>
      <c r="U46" s="7"/>
      <c r="V46" s="7"/>
      <c r="W46">
        <v>2.277052</v>
      </c>
      <c r="X46" s="7">
        <v>0.0091</v>
      </c>
      <c r="Y46" s="7"/>
      <c r="Z46" s="7"/>
      <c r="AA46">
        <v>2.234499</v>
      </c>
      <c r="AB46" s="7">
        <v>0.0099</v>
      </c>
      <c r="AC46" s="7"/>
      <c r="AD46" s="7"/>
      <c r="AE46">
        <v>2.338172</v>
      </c>
      <c r="AF46" s="7">
        <v>0.0106</v>
      </c>
      <c r="AG46" s="7"/>
      <c r="AH46" s="7"/>
      <c r="AI46">
        <v>2.210943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127</v>
      </c>
      <c r="C50" s="3"/>
      <c r="D50" s="3"/>
      <c r="E50" s="3"/>
      <c r="F50" s="3" t="s">
        <v>128</v>
      </c>
      <c r="G50" s="3"/>
      <c r="H50" s="3"/>
      <c r="I50" s="3"/>
      <c r="J50" s="3" t="s">
        <v>129</v>
      </c>
      <c r="K50" s="3"/>
      <c r="L50" s="3"/>
      <c r="M50" s="3"/>
      <c r="N50" s="3" t="s">
        <v>130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0.0135</v>
      </c>
      <c r="E52">
        <v>0.85901</v>
      </c>
      <c r="F52" t="s">
        <v>31</v>
      </c>
      <c r="G52">
        <v>0.0026</v>
      </c>
      <c r="H52">
        <v>0.0147</v>
      </c>
      <c r="I52">
        <v>0.863276</v>
      </c>
      <c r="J52" t="s">
        <v>31</v>
      </c>
      <c r="K52">
        <v>0.0026</v>
      </c>
      <c r="L52">
        <v>0.0159</v>
      </c>
      <c r="M52">
        <v>0.908724</v>
      </c>
      <c r="N52" t="s">
        <v>31</v>
      </c>
      <c r="O52">
        <v>0.0026</v>
      </c>
      <c r="P52">
        <v>0.0171</v>
      </c>
      <c r="Q52">
        <v>0.868369</v>
      </c>
    </row>
    <row r="53" spans="1:17">
      <c r="A53" s="4"/>
      <c r="B53" t="s">
        <v>32</v>
      </c>
      <c r="C53">
        <v>0.0026</v>
      </c>
      <c r="D53">
        <v>0.0079</v>
      </c>
      <c r="E53">
        <v>0.889658</v>
      </c>
      <c r="F53" t="s">
        <v>32</v>
      </c>
      <c r="G53">
        <v>0.0029</v>
      </c>
      <c r="H53">
        <v>0.0084</v>
      </c>
      <c r="I53">
        <v>0.882517</v>
      </c>
      <c r="J53" t="s">
        <v>32</v>
      </c>
      <c r="K53">
        <v>0.0031</v>
      </c>
      <c r="L53">
        <v>0.0088</v>
      </c>
      <c r="M53">
        <v>0.946034</v>
      </c>
      <c r="N53" t="s">
        <v>32</v>
      </c>
      <c r="O53">
        <v>0.0034</v>
      </c>
      <c r="P53">
        <v>0.0095</v>
      </c>
      <c r="Q53">
        <v>0.894542</v>
      </c>
    </row>
    <row r="54" spans="1:17">
      <c r="A54" s="4"/>
      <c r="B54" t="s">
        <v>33</v>
      </c>
      <c r="C54">
        <v>0.0034</v>
      </c>
      <c r="D54">
        <v>0.0059</v>
      </c>
      <c r="E54">
        <v>0.902791</v>
      </c>
      <c r="F54" t="s">
        <v>33</v>
      </c>
      <c r="G54">
        <v>0.0038</v>
      </c>
      <c r="H54">
        <v>0.0065</v>
      </c>
      <c r="I54">
        <v>0.913233</v>
      </c>
      <c r="J54" t="s">
        <v>33</v>
      </c>
      <c r="K54">
        <v>0.0041</v>
      </c>
      <c r="L54">
        <v>0.0071</v>
      </c>
      <c r="M54">
        <v>0.915879</v>
      </c>
      <c r="N54" t="s">
        <v>33</v>
      </c>
      <c r="O54">
        <v>0.0044</v>
      </c>
      <c r="P54">
        <v>0.0076</v>
      </c>
      <c r="Q54">
        <v>0.923304</v>
      </c>
    </row>
    <row r="57" spans="1:17">
      <c r="A57" s="5" t="s">
        <v>35</v>
      </c>
      <c r="B57" s="3" t="s">
        <v>127</v>
      </c>
      <c r="C57" s="3"/>
      <c r="D57" s="3"/>
      <c r="E57" s="3"/>
      <c r="F57" s="3" t="s">
        <v>128</v>
      </c>
      <c r="G57" s="3"/>
      <c r="H57" s="3"/>
      <c r="I57" s="3"/>
      <c r="J57" s="3" t="s">
        <v>129</v>
      </c>
      <c r="K57" s="3"/>
      <c r="L57" s="3"/>
      <c r="M57" s="3"/>
      <c r="N57" s="3" t="s">
        <v>130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0.0135</v>
      </c>
      <c r="E59">
        <v>0.861697</v>
      </c>
      <c r="F59" t="s">
        <v>31</v>
      </c>
      <c r="G59">
        <v>0.0026</v>
      </c>
      <c r="H59">
        <v>0.0147</v>
      </c>
      <c r="I59">
        <v>0.863092</v>
      </c>
      <c r="J59" t="s">
        <v>31</v>
      </c>
      <c r="K59">
        <v>0.0026</v>
      </c>
      <c r="L59">
        <v>0.0159</v>
      </c>
      <c r="M59">
        <v>0.860777</v>
      </c>
      <c r="N59" t="s">
        <v>31</v>
      </c>
      <c r="O59">
        <v>0.0026</v>
      </c>
      <c r="P59">
        <v>0.0171</v>
      </c>
      <c r="Q59">
        <v>0.865683</v>
      </c>
    </row>
    <row r="60" spans="1:17">
      <c r="A60" s="5"/>
      <c r="B60" t="s">
        <v>32</v>
      </c>
      <c r="C60">
        <v>0.0026</v>
      </c>
      <c r="D60">
        <v>0.0079</v>
      </c>
      <c r="E60">
        <v>0.911364</v>
      </c>
      <c r="F60" t="s">
        <v>32</v>
      </c>
      <c r="G60">
        <v>0.0031</v>
      </c>
      <c r="H60">
        <v>0.007</v>
      </c>
      <c r="I60">
        <v>0.965902</v>
      </c>
      <c r="J60" t="s">
        <v>32</v>
      </c>
      <c r="K60">
        <v>0.0039</v>
      </c>
      <c r="L60">
        <v>0.0078</v>
      </c>
      <c r="M60">
        <v>0.897172</v>
      </c>
      <c r="N60" t="s">
        <v>32</v>
      </c>
      <c r="O60">
        <v>0.0039</v>
      </c>
      <c r="P60">
        <v>0.0086</v>
      </c>
      <c r="Q60">
        <v>0.901766</v>
      </c>
    </row>
    <row r="61" spans="1:17">
      <c r="A61" s="5"/>
      <c r="B61" t="s">
        <v>33</v>
      </c>
      <c r="C61">
        <v>0.0034</v>
      </c>
      <c r="D61">
        <v>0.0059</v>
      </c>
      <c r="E61">
        <v>1.079335</v>
      </c>
      <c r="F61" t="s">
        <v>33</v>
      </c>
      <c r="G61">
        <v>0.0042</v>
      </c>
      <c r="H61">
        <v>0.0061</v>
      </c>
      <c r="I61">
        <v>1.078644</v>
      </c>
      <c r="J61" t="s">
        <v>33</v>
      </c>
      <c r="K61">
        <v>0.0046</v>
      </c>
      <c r="L61">
        <v>0.0062</v>
      </c>
      <c r="M61">
        <v>1.075804</v>
      </c>
      <c r="N61" t="s">
        <v>33</v>
      </c>
      <c r="O61">
        <v>0.0049</v>
      </c>
      <c r="P61">
        <v>0.0069</v>
      </c>
      <c r="Q61">
        <v>1.029397</v>
      </c>
    </row>
    <row r="64" spans="1:17">
      <c r="A64" s="6" t="s">
        <v>36</v>
      </c>
      <c r="B64" s="3" t="s">
        <v>127</v>
      </c>
      <c r="C64" s="3"/>
      <c r="D64" s="3"/>
      <c r="E64" s="3"/>
      <c r="F64" s="3" t="s">
        <v>128</v>
      </c>
      <c r="G64" s="3"/>
      <c r="H64" s="3"/>
      <c r="I64" s="3"/>
      <c r="J64" s="3" t="s">
        <v>129</v>
      </c>
      <c r="K64" s="3"/>
      <c r="L64" s="3"/>
      <c r="M64" s="3"/>
      <c r="N64" s="3" t="s">
        <v>130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0.0047</v>
      </c>
      <c r="C66" s="7"/>
      <c r="D66" s="7"/>
      <c r="E66">
        <v>2.246914</v>
      </c>
      <c r="F66" s="7"/>
      <c r="G66" s="7">
        <v>0.0052</v>
      </c>
      <c r="H66" s="7"/>
      <c r="I66">
        <v>2.285968</v>
      </c>
      <c r="J66" s="7">
        <v>0.0057</v>
      </c>
      <c r="K66" s="7"/>
      <c r="L66" s="7"/>
      <c r="M66">
        <v>2.241295</v>
      </c>
      <c r="N66" s="7">
        <v>0.0061</v>
      </c>
      <c r="O66" s="7"/>
      <c r="P66" s="7"/>
      <c r="Q66">
        <v>2.238572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0.01356</v>
      </c>
      <c r="H73">
        <f t="shared" ref="H73:H75" si="2">E11+I11</f>
        <v>1.780659</v>
      </c>
      <c r="I73">
        <f t="shared" ref="I73:I75" si="3">0.05*G18+(1-0.05)*C18</f>
        <v>0.001365</v>
      </c>
      <c r="J73">
        <f t="shared" ref="J73:J75" si="4">0.05*H18+(1-0.05)*D18</f>
        <v>0.01356</v>
      </c>
      <c r="K73">
        <f t="shared" ref="K73:K75" si="5">I18+E18</f>
        <v>1.730068</v>
      </c>
      <c r="L73">
        <f>0.05*F25+(1-0.05)*B25</f>
        <v>0.01336</v>
      </c>
      <c r="M73">
        <f>I25+E25</f>
        <v>4.479068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0.01362</v>
      </c>
      <c r="U73">
        <f t="shared" ref="U73:U75" si="8">0.1*G18+(1-0.1)*C18</f>
        <v>0.00143</v>
      </c>
      <c r="V73">
        <f t="shared" ref="V73:V75" si="9">0.1*H18+(1-0.1)*D18</f>
        <v>0.01362</v>
      </c>
      <c r="X73">
        <f>0.1*F25+(1-0.1)*B25</f>
        <v>0.01342</v>
      </c>
    </row>
    <row r="74" spans="1:27">
      <c r="C74" s="4"/>
      <c r="D74" s="12"/>
      <c r="E74" t="s">
        <v>47</v>
      </c>
      <c r="F74">
        <f t="shared" si="0"/>
        <v>0.013355</v>
      </c>
      <c r="G74">
        <f t="shared" si="1"/>
        <v>0.01356</v>
      </c>
      <c r="H74">
        <f t="shared" si="2"/>
        <v>1.791269</v>
      </c>
      <c r="I74">
        <f t="shared" si="3"/>
        <v>0.013355</v>
      </c>
      <c r="J74">
        <f t="shared" si="4"/>
        <v>0.013555</v>
      </c>
      <c r="K74">
        <f t="shared" si="5"/>
        <v>1.814132</v>
      </c>
      <c r="P74" s="12"/>
      <c r="Q74" t="s">
        <v>47</v>
      </c>
      <c r="R74">
        <f t="shared" si="6"/>
        <v>0.01341</v>
      </c>
      <c r="S74">
        <f t="shared" si="7"/>
        <v>0.01362</v>
      </c>
      <c r="U74">
        <f t="shared" si="8"/>
        <v>0.01341</v>
      </c>
      <c r="V74">
        <f t="shared" si="9"/>
        <v>0.01361</v>
      </c>
    </row>
    <row r="75" spans="1:27">
      <c r="C75" s="4"/>
      <c r="D75" s="12"/>
      <c r="E75" t="s">
        <v>48</v>
      </c>
      <c r="F75">
        <f t="shared" si="0"/>
        <v>0.01336</v>
      </c>
      <c r="G75">
        <f t="shared" si="1"/>
        <v>0.01336</v>
      </c>
      <c r="H75">
        <f t="shared" si="2"/>
        <v>1.828334</v>
      </c>
      <c r="I75">
        <f t="shared" si="3"/>
        <v>0.01336</v>
      </c>
      <c r="J75">
        <f t="shared" si="4"/>
        <v>0.01336</v>
      </c>
      <c r="K75">
        <f t="shared" si="5"/>
        <v>2.195645</v>
      </c>
      <c r="P75" s="12"/>
      <c r="Q75" t="s">
        <v>48</v>
      </c>
      <c r="R75">
        <f t="shared" si="6"/>
        <v>0.01342</v>
      </c>
      <c r="S75">
        <f t="shared" si="7"/>
        <v>0.01342</v>
      </c>
      <c r="U75">
        <f t="shared" si="8"/>
        <v>0.01342</v>
      </c>
      <c r="V75">
        <f t="shared" si="9"/>
        <v>0.01342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0.01374</v>
      </c>
      <c r="I79">
        <f t="shared" ref="I79:I81" si="12">0.2*G18+(1-0.2)*C18</f>
        <v>0.00156</v>
      </c>
      <c r="J79">
        <f t="shared" ref="J79:J81" si="13">0.2*H18+(1-0.2)*D18</f>
        <v>0.01374</v>
      </c>
      <c r="L79">
        <f>0.2*F25+(1-0.2)*B25</f>
        <v>0.01354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0.01386</v>
      </c>
      <c r="U79">
        <f t="shared" ref="U79:U81" si="16">0.3*G18+(1-0.3)*C18</f>
        <v>0.00169</v>
      </c>
      <c r="V79">
        <f t="shared" ref="V79:V81" si="17">0.3*H18+(1-0.3)*D18</f>
        <v>0.01386</v>
      </c>
      <c r="X79">
        <f>0.3*F25+(1-0.3)*B25</f>
        <v>0.01366</v>
      </c>
    </row>
    <row r="80" spans="1:27">
      <c r="C80" s="4"/>
      <c r="D80" s="12"/>
      <c r="E80" t="s">
        <v>47</v>
      </c>
      <c r="F80">
        <f t="shared" si="10"/>
        <v>0.01352</v>
      </c>
      <c r="G80">
        <f t="shared" si="11"/>
        <v>0.01374</v>
      </c>
      <c r="I80">
        <f t="shared" si="12"/>
        <v>0.01352</v>
      </c>
      <c r="J80">
        <f t="shared" si="13"/>
        <v>0.01372</v>
      </c>
      <c r="P80" s="12"/>
      <c r="Q80" t="s">
        <v>47</v>
      </c>
      <c r="R80">
        <f t="shared" si="14"/>
        <v>0.01363</v>
      </c>
      <c r="S80">
        <f t="shared" si="15"/>
        <v>0.01386</v>
      </c>
      <c r="U80">
        <f t="shared" si="16"/>
        <v>0.01363</v>
      </c>
      <c r="V80">
        <f t="shared" si="17"/>
        <v>0.01383</v>
      </c>
    </row>
    <row r="81" spans="2:25">
      <c r="C81" s="4"/>
      <c r="D81" s="12"/>
      <c r="E81" t="s">
        <v>48</v>
      </c>
      <c r="F81">
        <f t="shared" si="10"/>
        <v>0.01354</v>
      </c>
      <c r="G81">
        <f t="shared" si="11"/>
        <v>0.01354</v>
      </c>
      <c r="I81">
        <f t="shared" si="12"/>
        <v>0.01354</v>
      </c>
      <c r="J81">
        <f t="shared" si="13"/>
        <v>0.01354</v>
      </c>
      <c r="P81" s="12"/>
      <c r="Q81" t="s">
        <v>48</v>
      </c>
      <c r="R81">
        <f t="shared" si="14"/>
        <v>0.01366</v>
      </c>
      <c r="S81">
        <f t="shared" si="15"/>
        <v>0.01366</v>
      </c>
      <c r="U81">
        <f t="shared" si="16"/>
        <v>0.01366</v>
      </c>
      <c r="V81">
        <f t="shared" si="17"/>
        <v>0.01366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0.01362</v>
      </c>
      <c r="H86">
        <f t="shared" ref="H86:H88" si="20">M11+I11+E11</f>
        <v>2.647006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0.01362</v>
      </c>
      <c r="K86">
        <f t="shared" ref="K86:K88" si="23">M18+I18+E18</f>
        <v>2.591385</v>
      </c>
      <c r="L86">
        <f>(0.05*(1-0.05)+0.05*(1-0.05))*F25+0.05*0.05*J25+(1-0.05*(1-0.05)-0.05*(1-0.05)-0.05*0.05)*B25</f>
        <v>0.01341975</v>
      </c>
      <c r="M86">
        <f>M25+I25+E25</f>
        <v>6.704375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0.01374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0.01374</v>
      </c>
      <c r="X86">
        <f>(0.1*0.9+0.1*0.9)*F25+0.1*0.1*J25+(1-0.1*0.9-0.1*0.9-0.1*0.1)*B25</f>
        <v>0.013539</v>
      </c>
    </row>
    <row r="87" spans="2:25">
      <c r="B87" s="4"/>
      <c r="C87" s="13"/>
      <c r="D87" s="12"/>
      <c r="E87" t="s">
        <v>47</v>
      </c>
      <c r="F87">
        <f t="shared" si="18"/>
        <v>0.01341025</v>
      </c>
      <c r="G87">
        <f t="shared" si="19"/>
        <v>0.01361975</v>
      </c>
      <c r="H87">
        <f t="shared" si="20"/>
        <v>2.674465</v>
      </c>
      <c r="I87">
        <f t="shared" si="21"/>
        <v>0.01341025</v>
      </c>
      <c r="J87">
        <f t="shared" si="22"/>
        <v>0.01361025</v>
      </c>
      <c r="K87">
        <f t="shared" si="23"/>
        <v>2.719023</v>
      </c>
      <c r="O87" s="13"/>
      <c r="P87" s="12"/>
      <c r="Q87" t="s">
        <v>47</v>
      </c>
      <c r="R87">
        <f t="shared" si="24"/>
        <v>0.013521</v>
      </c>
      <c r="S87">
        <f t="shared" si="25"/>
        <v>0.013739</v>
      </c>
      <c r="U87">
        <f t="shared" si="26"/>
        <v>0.013521</v>
      </c>
      <c r="V87">
        <f t="shared" si="27"/>
        <v>0.013721</v>
      </c>
    </row>
    <row r="88" spans="2:25">
      <c r="B88" s="4"/>
      <c r="C88" s="13"/>
      <c r="D88" s="12"/>
      <c r="E88" t="s">
        <v>48</v>
      </c>
      <c r="F88">
        <f t="shared" si="18"/>
        <v>0.01341975</v>
      </c>
      <c r="G88">
        <f t="shared" si="19"/>
        <v>0.01341975</v>
      </c>
      <c r="H88">
        <f t="shared" si="20"/>
        <v>2.746935</v>
      </c>
      <c r="I88">
        <f t="shared" si="21"/>
        <v>0.01341975</v>
      </c>
      <c r="J88">
        <f t="shared" si="22"/>
        <v>0.01341975</v>
      </c>
      <c r="K88">
        <f t="shared" si="23"/>
        <v>3.23797</v>
      </c>
      <c r="O88" s="13"/>
      <c r="P88" s="12"/>
      <c r="Q88" t="s">
        <v>48</v>
      </c>
      <c r="R88">
        <f t="shared" si="24"/>
        <v>0.013539</v>
      </c>
      <c r="S88">
        <f t="shared" si="25"/>
        <v>0.013539</v>
      </c>
      <c r="U88">
        <f t="shared" si="26"/>
        <v>0.013539</v>
      </c>
      <c r="V88">
        <f t="shared" si="27"/>
        <v>0.013539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0.01398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0.01398</v>
      </c>
      <c r="L92">
        <f>(0.2*0.8+0.2*0.8)*F25+0.2*0.2*J25+(1-0.2*0.8-0.2*0.8-0.2*0.2)*B25</f>
        <v>0.013776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0.01422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0.01422</v>
      </c>
      <c r="X92">
        <f>(0.3*0.7+0.3*0.7)*F25+0.3*0.3*J25+(1-0.3*0.7-0.3*0.7-0.3*0.3)*B25</f>
        <v>0.014011</v>
      </c>
    </row>
    <row r="93" spans="2:25">
      <c r="B93" s="4"/>
      <c r="C93" s="13"/>
      <c r="D93" s="12"/>
      <c r="E93" t="s">
        <v>47</v>
      </c>
      <c r="F93">
        <f t="shared" si="28"/>
        <v>0.013744</v>
      </c>
      <c r="G93">
        <f t="shared" si="29"/>
        <v>0.013976</v>
      </c>
      <c r="I93">
        <f t="shared" si="30"/>
        <v>0.013744</v>
      </c>
      <c r="J93">
        <f t="shared" si="31"/>
        <v>0.013944</v>
      </c>
      <c r="O93" s="13"/>
      <c r="P93" s="12"/>
      <c r="Q93" t="s">
        <v>47</v>
      </c>
      <c r="R93">
        <f t="shared" si="32"/>
        <v>0.013969</v>
      </c>
      <c r="S93">
        <f t="shared" si="33"/>
        <v>0.014211</v>
      </c>
      <c r="U93">
        <f t="shared" si="34"/>
        <v>0.013969</v>
      </c>
      <c r="V93">
        <f t="shared" si="35"/>
        <v>0.014169</v>
      </c>
    </row>
    <row r="94" spans="2:25">
      <c r="B94" s="4"/>
      <c r="C94" s="13"/>
      <c r="D94" s="12"/>
      <c r="E94" t="s">
        <v>48</v>
      </c>
      <c r="F94">
        <f t="shared" si="28"/>
        <v>0.013776</v>
      </c>
      <c r="G94">
        <f t="shared" si="29"/>
        <v>0.013776</v>
      </c>
      <c r="I94">
        <f t="shared" si="30"/>
        <v>0.013776</v>
      </c>
      <c r="J94">
        <f t="shared" si="31"/>
        <v>0.013776</v>
      </c>
      <c r="O94" s="13"/>
      <c r="P94" s="12"/>
      <c r="Q94" t="s">
        <v>48</v>
      </c>
      <c r="R94">
        <f t="shared" si="32"/>
        <v>0.014011</v>
      </c>
      <c r="S94">
        <f t="shared" si="33"/>
        <v>0.014011</v>
      </c>
      <c r="U94">
        <f t="shared" si="34"/>
        <v>0.014011</v>
      </c>
      <c r="V94">
        <f t="shared" si="35"/>
        <v>0.014011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0.01368</v>
      </c>
      <c r="H99">
        <f t="shared" ref="H99:H101" si="38">Q11+M11+I11+E11</f>
        <v>3.507916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0.01368</v>
      </c>
      <c r="K99">
        <f t="shared" ref="K99:K101" si="41">Q18+M18+E18+I18</f>
        <v>3.448707</v>
      </c>
      <c r="L99">
        <f>3*0.05*(1-0.05)*(1-0.05)*F25+3*0.05*0.05*(1-0.05)*J25+0.05*0.05*0.05*N25+(1-3*0.05*(1-0.05)*(1-0.05)-3*0.05*0.05*(1-0.05)-0.05*0.05*0.05)*B25</f>
        <v>0.013479275</v>
      </c>
      <c r="M99">
        <f>Q25+M25+I25+E25</f>
        <v>8.940305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0.01386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0.01386</v>
      </c>
      <c r="X99">
        <f>3*0.1*(1-0.1)*(1-0.1)*F25+3*0.1*0.1*(1-0.1)*J25+0.1*0.1*0.1*N25+(1-3*0.1*(1-0.1)*(1-0.1)-3*0.1*0.1*(1-0.1)-0.1*0.1*0.1)*B25</f>
        <v>0.0136572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0.0134657375</v>
      </c>
      <c r="G100">
        <f t="shared" si="37"/>
        <v>0.013679275</v>
      </c>
      <c r="H100">
        <f t="shared" si="38"/>
        <v>3.573787</v>
      </c>
      <c r="I100">
        <f t="shared" si="39"/>
        <v>0.0134657375</v>
      </c>
      <c r="J100">
        <f t="shared" si="40"/>
        <v>0.0136657375</v>
      </c>
      <c r="K100">
        <f t="shared" si="41"/>
        <v>3.617504</v>
      </c>
      <c r="N100" s="14"/>
      <c r="O100" s="13"/>
      <c r="P100" s="12"/>
      <c r="Q100" t="s">
        <v>47</v>
      </c>
      <c r="R100">
        <f t="shared" si="42"/>
        <v>0.0136329</v>
      </c>
      <c r="S100">
        <f t="shared" si="43"/>
        <v>0.0138572</v>
      </c>
      <c r="U100">
        <f t="shared" si="44"/>
        <v>0.0136329</v>
      </c>
      <c r="V100">
        <f t="shared" si="45"/>
        <v>0.0138329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0.013479275</v>
      </c>
      <c r="G101">
        <f t="shared" si="37"/>
        <v>0.013479275</v>
      </c>
      <c r="H101">
        <f t="shared" si="38"/>
        <v>3.650988</v>
      </c>
      <c r="I101">
        <f t="shared" si="39"/>
        <v>0.013479275</v>
      </c>
      <c r="J101">
        <f t="shared" si="40"/>
        <v>0.013479275</v>
      </c>
      <c r="K101">
        <f t="shared" si="41"/>
        <v>4.428538</v>
      </c>
      <c r="N101" s="14"/>
      <c r="O101" s="13"/>
      <c r="P101" s="12"/>
      <c r="Q101" t="s">
        <v>48</v>
      </c>
      <c r="R101">
        <f t="shared" si="42"/>
        <v>0.0136572</v>
      </c>
      <c r="S101">
        <f t="shared" si="43"/>
        <v>0.0136572</v>
      </c>
      <c r="U101">
        <f t="shared" si="44"/>
        <v>0.0136572</v>
      </c>
      <c r="V101">
        <f t="shared" si="45"/>
        <v>0.0136572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0.01422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0.01422</v>
      </c>
      <c r="L105">
        <f>3*0.2*(1-0.2)*(1-0.2)*F25+3*0.2*0.2*(1-0.2)*J25+0.2*0.2*0.2*N25+(1-3*0.2*(1-0.2)*(1-0.2)-3*0.2*0.2*(1-0.2)-0.2*0.2*0.2)*B25</f>
        <v>0.0140096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0.01458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0.01458</v>
      </c>
      <c r="X105">
        <f>3*0.3*(1-0.3)*(1-0.3)*F25+3*0.3*0.3*(1-0.3)*J25+0.3*0.3*0.3*N25+(1-3*0.3*(1-0.3)*(1-0.3)-3*0.3*0.3*(1-0.3)-0.3*0.3*0.3)*B25</f>
        <v>0.0143584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0.0139712</v>
      </c>
      <c r="G106">
        <f t="shared" si="47"/>
        <v>0.0142096</v>
      </c>
      <c r="I106">
        <f t="shared" si="48"/>
        <v>0.0139712</v>
      </c>
      <c r="J106">
        <f t="shared" si="49"/>
        <v>0.0141712</v>
      </c>
      <c r="N106" s="14"/>
      <c r="O106" s="13"/>
      <c r="P106" s="12"/>
      <c r="Q106" t="s">
        <v>47</v>
      </c>
      <c r="R106">
        <f t="shared" si="50"/>
        <v>0.0143143</v>
      </c>
      <c r="S106">
        <f t="shared" si="51"/>
        <v>0.0145584</v>
      </c>
      <c r="U106">
        <f t="shared" si="52"/>
        <v>0.0143143</v>
      </c>
      <c r="V106">
        <f t="shared" si="53"/>
        <v>0.0145143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0.0140096</v>
      </c>
      <c r="G107">
        <f t="shared" si="47"/>
        <v>0.0140096</v>
      </c>
      <c r="I107">
        <f t="shared" si="48"/>
        <v>0.0140096</v>
      </c>
      <c r="J107">
        <f t="shared" si="49"/>
        <v>0.0140096</v>
      </c>
      <c r="N107" s="14"/>
      <c r="O107" s="13"/>
      <c r="P107" s="12"/>
      <c r="Q107" t="s">
        <v>48</v>
      </c>
      <c r="R107">
        <f t="shared" si="50"/>
        <v>0.0143584</v>
      </c>
      <c r="S107">
        <f t="shared" si="51"/>
        <v>0.0143584</v>
      </c>
      <c r="U107">
        <f t="shared" si="52"/>
        <v>0.0143584</v>
      </c>
      <c r="V107">
        <f t="shared" si="53"/>
        <v>0.0143584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0.01356</v>
      </c>
      <c r="H112">
        <f t="shared" ref="H112:H114" si="56">AA11+W11</f>
        <v>1.722644</v>
      </c>
      <c r="I112">
        <f t="shared" ref="I112:I114" si="57">0.05*Y18+(1-0.05)*U18</f>
        <v>0.001365</v>
      </c>
      <c r="J112">
        <f t="shared" ref="J112:J114" si="58">0.05*Z18+(1-0.05)*V18</f>
        <v>0.01356</v>
      </c>
      <c r="K112">
        <f t="shared" ref="K112:K114" si="59">AA18+W18</f>
        <v>1.712073</v>
      </c>
      <c r="L112">
        <f>0.05*X25+(1-0.05)*T25</f>
        <v>0.01265</v>
      </c>
      <c r="M112">
        <f>AA25+W25</f>
        <v>4.540409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0.01362</v>
      </c>
      <c r="U112">
        <f t="shared" ref="U112:U114" si="62">0.1*Y18+(1-0.1)*U18</f>
        <v>0.00143</v>
      </c>
      <c r="V112">
        <f t="shared" ref="V112:V114" si="63">0.1*Z18+(1-0.1)*V18</f>
        <v>0.01362</v>
      </c>
      <c r="X112">
        <f>0.1*X25+(1-0.1)*T25</f>
        <v>0.0127</v>
      </c>
    </row>
    <row r="113" spans="2:25">
      <c r="C113" s="4"/>
      <c r="D113" s="12"/>
      <c r="E113" t="s">
        <v>47</v>
      </c>
      <c r="F113">
        <f t="shared" si="54"/>
        <v>0.012455</v>
      </c>
      <c r="G113">
        <f t="shared" si="55"/>
        <v>0.013355</v>
      </c>
      <c r="H113">
        <f t="shared" si="56"/>
        <v>1.778495</v>
      </c>
      <c r="I113">
        <f t="shared" si="57"/>
        <v>0.012455</v>
      </c>
      <c r="J113">
        <f t="shared" si="58"/>
        <v>0.013355</v>
      </c>
      <c r="K113">
        <f t="shared" si="59"/>
        <v>1.810625</v>
      </c>
      <c r="P113" s="12"/>
      <c r="Q113" t="s">
        <v>47</v>
      </c>
      <c r="R113">
        <f t="shared" si="60"/>
        <v>0.01251</v>
      </c>
      <c r="S113">
        <f t="shared" si="61"/>
        <v>0.01341</v>
      </c>
      <c r="U113">
        <f t="shared" si="62"/>
        <v>0.01251</v>
      </c>
      <c r="V113">
        <f t="shared" si="63"/>
        <v>0.01341</v>
      </c>
    </row>
    <row r="114" spans="2:25">
      <c r="C114" s="4"/>
      <c r="D114" s="12"/>
      <c r="E114" t="s">
        <v>48</v>
      </c>
      <c r="F114">
        <f t="shared" si="54"/>
        <v>0.012555</v>
      </c>
      <c r="G114">
        <f t="shared" si="55"/>
        <v>0.012655</v>
      </c>
      <c r="H114">
        <f t="shared" si="56"/>
        <v>1.818798</v>
      </c>
      <c r="I114">
        <f t="shared" si="57"/>
        <v>0.012555</v>
      </c>
      <c r="J114">
        <f t="shared" si="58"/>
        <v>0.012655</v>
      </c>
      <c r="K114">
        <f t="shared" si="59"/>
        <v>2.198015</v>
      </c>
      <c r="P114" s="12"/>
      <c r="Q114" t="s">
        <v>48</v>
      </c>
      <c r="R114">
        <f t="shared" si="60"/>
        <v>0.01261</v>
      </c>
      <c r="S114">
        <f t="shared" si="61"/>
        <v>0.01271</v>
      </c>
      <c r="U114">
        <f t="shared" si="62"/>
        <v>0.01261</v>
      </c>
      <c r="V114">
        <f t="shared" si="63"/>
        <v>0.01271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0.01374</v>
      </c>
      <c r="I118">
        <f t="shared" ref="I118:I120" si="66">0.2*Y18+(1-0.2)*U18</f>
        <v>0.00156</v>
      </c>
      <c r="J118">
        <f t="shared" ref="J118:J120" si="67">0.2*Z18+(1-0.2)*V18</f>
        <v>0.01374</v>
      </c>
      <c r="L118">
        <f>0.2*X25+(1-0.2)*T25</f>
        <v>0.0128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0.01386</v>
      </c>
      <c r="U118">
        <f t="shared" ref="U118:U120" si="70">0.3*Y18+(1-0.3)*U18</f>
        <v>0.00169</v>
      </c>
      <c r="V118">
        <f t="shared" ref="V118:V120" si="71">0.3*Z18+(1-0.3)*V18</f>
        <v>0.01386</v>
      </c>
      <c r="X118">
        <f>0.3*X25+(1-0.3)*T25</f>
        <v>0.0129</v>
      </c>
    </row>
    <row r="119" spans="2:25">
      <c r="C119" s="4"/>
      <c r="D119" s="12"/>
      <c r="E119" t="s">
        <v>47</v>
      </c>
      <c r="F119">
        <f t="shared" si="64"/>
        <v>0.01262</v>
      </c>
      <c r="G119">
        <f t="shared" si="65"/>
        <v>0.01352</v>
      </c>
      <c r="I119">
        <f t="shared" si="66"/>
        <v>0.01262</v>
      </c>
      <c r="J119">
        <f t="shared" si="67"/>
        <v>0.01352</v>
      </c>
      <c r="P119" s="12"/>
      <c r="Q119" t="s">
        <v>47</v>
      </c>
      <c r="R119">
        <f t="shared" si="68"/>
        <v>0.01273</v>
      </c>
      <c r="S119">
        <f t="shared" si="69"/>
        <v>0.01363</v>
      </c>
      <c r="U119">
        <f t="shared" si="70"/>
        <v>0.01273</v>
      </c>
      <c r="V119">
        <f t="shared" si="71"/>
        <v>0.01363</v>
      </c>
    </row>
    <row r="120" spans="2:25">
      <c r="C120" s="4"/>
      <c r="D120" s="12"/>
      <c r="E120" t="s">
        <v>48</v>
      </c>
      <c r="F120">
        <f t="shared" si="64"/>
        <v>0.01272</v>
      </c>
      <c r="G120">
        <f t="shared" si="65"/>
        <v>0.01282</v>
      </c>
      <c r="I120">
        <f t="shared" si="66"/>
        <v>0.01272</v>
      </c>
      <c r="J120">
        <f t="shared" si="67"/>
        <v>0.01282</v>
      </c>
      <c r="P120" s="12"/>
      <c r="Q120" t="s">
        <v>48</v>
      </c>
      <c r="R120">
        <f t="shared" si="68"/>
        <v>0.01283</v>
      </c>
      <c r="S120">
        <f t="shared" si="69"/>
        <v>0.01293</v>
      </c>
      <c r="U120">
        <f t="shared" si="70"/>
        <v>0.01283</v>
      </c>
      <c r="V120">
        <f t="shared" si="71"/>
        <v>0.01293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0.01362</v>
      </c>
      <c r="H125">
        <f t="shared" ref="H125:H127" si="74">AE11+AA11+W11</f>
        <v>2.57939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0.01362</v>
      </c>
      <c r="K125">
        <f t="shared" ref="K125:K127" si="77">AE18+AA18+W18</f>
        <v>2.570404</v>
      </c>
      <c r="L125">
        <f>(0.05*(1-0.05)+0.05*(1-0.05))*X25+0.05*0.05*AB25+(1-0.05*(1-0.05)-0.05*(1-0.05)-0.05*0.05)*T25</f>
        <v>0.01270025</v>
      </c>
      <c r="M125">
        <f>AE25+AA25+W25</f>
        <v>6.770661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0.01374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0.01374</v>
      </c>
      <c r="X125">
        <f>(0.1*0.9+0.1*0.9)*X25+0.1*0.1*AB25+(1-0.1*0.9-0.1*0.9-0.1*0.1)*T25</f>
        <v>0.012801</v>
      </c>
    </row>
    <row r="126" spans="2:25">
      <c r="B126" s="4"/>
      <c r="C126" s="13"/>
      <c r="D126" s="12"/>
      <c r="E126" t="s">
        <v>47</v>
      </c>
      <c r="F126">
        <f t="shared" si="72"/>
        <v>0.01251</v>
      </c>
      <c r="G126">
        <f t="shared" si="73"/>
        <v>0.01341025</v>
      </c>
      <c r="H126">
        <f t="shared" si="74"/>
        <v>2.663291</v>
      </c>
      <c r="I126">
        <f t="shared" si="75"/>
        <v>0.01251</v>
      </c>
      <c r="J126">
        <f t="shared" si="76"/>
        <v>0.01341</v>
      </c>
      <c r="K126">
        <f t="shared" si="77"/>
        <v>2.722276</v>
      </c>
      <c r="O126" s="13"/>
      <c r="P126" s="12"/>
      <c r="Q126" t="s">
        <v>47</v>
      </c>
      <c r="R126">
        <f t="shared" si="78"/>
        <v>0.01262</v>
      </c>
      <c r="S126">
        <f t="shared" si="79"/>
        <v>0.013521</v>
      </c>
      <c r="U126">
        <f t="shared" si="80"/>
        <v>0.01262</v>
      </c>
      <c r="V126">
        <f t="shared" si="81"/>
        <v>0.01352</v>
      </c>
    </row>
    <row r="127" spans="2:25">
      <c r="B127" s="4"/>
      <c r="C127" s="13"/>
      <c r="D127" s="12"/>
      <c r="E127" t="s">
        <v>48</v>
      </c>
      <c r="F127">
        <f t="shared" si="72"/>
        <v>0.01260975</v>
      </c>
      <c r="G127">
        <f t="shared" si="73"/>
        <v>0.01271</v>
      </c>
      <c r="H127">
        <f t="shared" si="74"/>
        <v>2.751593</v>
      </c>
      <c r="I127">
        <f t="shared" si="75"/>
        <v>0.01260975</v>
      </c>
      <c r="J127">
        <f t="shared" si="76"/>
        <v>0.01271</v>
      </c>
      <c r="K127">
        <f t="shared" si="77"/>
        <v>3.238933</v>
      </c>
      <c r="O127" s="13"/>
      <c r="P127" s="12"/>
      <c r="Q127" t="s">
        <v>48</v>
      </c>
      <c r="R127">
        <f t="shared" si="78"/>
        <v>0.012719</v>
      </c>
      <c r="S127">
        <f t="shared" si="79"/>
        <v>0.01282</v>
      </c>
      <c r="U127">
        <f t="shared" si="80"/>
        <v>0.012719</v>
      </c>
      <c r="V127">
        <f t="shared" si="81"/>
        <v>0.01282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0.01398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0.01398</v>
      </c>
      <c r="L131">
        <f>(0.2*0.8+0.2*0.8)*X25+0.2*0.2*AB25+(1-0.2*0.8-0.2*0.8-0.2*0.2)*T25</f>
        <v>0.013004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0.01422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0.01422</v>
      </c>
      <c r="X131">
        <f>(0.3*0.7+0.3*0.7)*X25+0.3*0.3*AB25+(1-0.3*0.7-0.3*0.7-0.3*0.3)*T25</f>
        <v>0.013209</v>
      </c>
    </row>
    <row r="132" spans="1:25">
      <c r="B132" s="4"/>
      <c r="C132" s="13"/>
      <c r="D132" s="12"/>
      <c r="E132" t="s">
        <v>47</v>
      </c>
      <c r="F132">
        <f t="shared" si="82"/>
        <v>0.01284</v>
      </c>
      <c r="G132">
        <f t="shared" si="83"/>
        <v>0.013744</v>
      </c>
      <c r="I132">
        <f t="shared" si="84"/>
        <v>0.01284</v>
      </c>
      <c r="J132">
        <f t="shared" si="85"/>
        <v>0.01374</v>
      </c>
      <c r="O132" s="13"/>
      <c r="P132" s="12"/>
      <c r="Q132" t="s">
        <v>47</v>
      </c>
      <c r="R132">
        <f t="shared" si="86"/>
        <v>0.01306</v>
      </c>
      <c r="S132">
        <f t="shared" si="87"/>
        <v>0.013969</v>
      </c>
      <c r="U132">
        <f t="shared" si="88"/>
        <v>0.01306</v>
      </c>
      <c r="V132">
        <f t="shared" si="89"/>
        <v>0.01396</v>
      </c>
    </row>
    <row r="133" spans="1:25">
      <c r="B133" s="4"/>
      <c r="C133" s="13"/>
      <c r="D133" s="12"/>
      <c r="E133" t="s">
        <v>48</v>
      </c>
      <c r="F133">
        <f t="shared" si="82"/>
        <v>0.012936</v>
      </c>
      <c r="G133">
        <f t="shared" si="83"/>
        <v>0.01304</v>
      </c>
      <c r="I133">
        <f t="shared" si="84"/>
        <v>0.012936</v>
      </c>
      <c r="J133">
        <f t="shared" si="85"/>
        <v>0.01304</v>
      </c>
      <c r="O133" s="13"/>
      <c r="P133" s="12"/>
      <c r="Q133" t="s">
        <v>48</v>
      </c>
      <c r="R133">
        <f t="shared" si="86"/>
        <v>0.013151</v>
      </c>
      <c r="S133">
        <f t="shared" si="87"/>
        <v>0.01326</v>
      </c>
      <c r="U133">
        <f t="shared" si="88"/>
        <v>0.013151</v>
      </c>
      <c r="V133">
        <f t="shared" si="89"/>
        <v>0.01326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0.01368</v>
      </c>
      <c r="H138">
        <f t="shared" ref="H138:H140" si="92">AI11+AE11+AA11+W11</f>
        <v>3.43805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0.01368</v>
      </c>
      <c r="K138">
        <f t="shared" ref="K138:K140" si="95">AI18+AE18+AA18+W18</f>
        <v>3.427523</v>
      </c>
      <c r="L138">
        <f>3*0.05*(1-0.05)*(1-0.05)*X25+3*0.05*0.05*(1-0.05)*AB25+0.05*0.05*0.05*AF25+(1-3*0.05*(1-0.05)*(1-0.05)-3*0.05*0.05*(1-0.05)-0.05*0.05*0.05)*T25</f>
        <v>0.0127507375</v>
      </c>
      <c r="M138">
        <f>AI25+AE25+AA25+W25</f>
        <v>8.984246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0.01386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0.01386</v>
      </c>
      <c r="X138">
        <f>3*0.1*(1-0.1)*(1-0.1)*X25+3*0.1*0.1*(1-0.1)*AB25+0.1*0.1*0.1*AF25+(1-3*0.1*(1-0.1)*(1-0.1)-3*0.1*0.1*(1-0.1)-0.1*0.1*0.1)*T25</f>
        <v>0.0129029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0.0125649875</v>
      </c>
      <c r="G139">
        <f t="shared" si="91"/>
        <v>0.0134657375</v>
      </c>
      <c r="H139">
        <f t="shared" si="92"/>
        <v>3.548435</v>
      </c>
      <c r="I139">
        <f t="shared" si="93"/>
        <v>0.0125649875</v>
      </c>
      <c r="J139">
        <f t="shared" si="94"/>
        <v>0.0134650125</v>
      </c>
      <c r="K139">
        <f t="shared" si="95"/>
        <v>3.619133</v>
      </c>
      <c r="N139" s="14"/>
      <c r="O139" s="13"/>
      <c r="P139" s="12"/>
      <c r="Q139" t="s">
        <v>47</v>
      </c>
      <c r="R139">
        <f t="shared" si="96"/>
        <v>0.0127299</v>
      </c>
      <c r="S139">
        <f t="shared" si="97"/>
        <v>0.0136329</v>
      </c>
      <c r="U139">
        <f t="shared" si="98"/>
        <v>0.0127299</v>
      </c>
      <c r="V139">
        <f t="shared" si="99"/>
        <v>0.0136301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0.012664275</v>
      </c>
      <c r="G140">
        <f t="shared" si="91"/>
        <v>0.012765</v>
      </c>
      <c r="H140">
        <f t="shared" si="92"/>
        <v>3.659768</v>
      </c>
      <c r="I140">
        <f t="shared" si="93"/>
        <v>0.012664275</v>
      </c>
      <c r="J140">
        <f t="shared" si="94"/>
        <v>0.012765</v>
      </c>
      <c r="K140">
        <f t="shared" si="95"/>
        <v>4.303248</v>
      </c>
      <c r="N140" s="14"/>
      <c r="O140" s="13"/>
      <c r="P140" s="12"/>
      <c r="Q140" t="s">
        <v>48</v>
      </c>
      <c r="R140">
        <f t="shared" si="96"/>
        <v>0.0128272</v>
      </c>
      <c r="S140">
        <f t="shared" si="97"/>
        <v>0.01293</v>
      </c>
      <c r="U140">
        <f t="shared" si="98"/>
        <v>0.0128272</v>
      </c>
      <c r="V140">
        <f t="shared" si="99"/>
        <v>0.01293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0.01422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0.01422</v>
      </c>
      <c r="L144">
        <f>3*0.2*(1-0.2)*(1-0.2)*X25+3*0.2*0.2*(1-0.2)*AB25+0.2*0.2*0.2*AF25+(1-3*0.2*(1-0.2)*(1-0.2)-3*0.2*0.2*(1-0.2)-0.2*0.2*0.2)*T25</f>
        <v>0.0132112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0.01458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0.01458</v>
      </c>
      <c r="X144">
        <f>3*0.3*(1-0.3)*(1-0.3)*X25+3*0.3*0.3*(1-0.3)*AB25+0.3*0.3*0.3*AF25+(1-3*0.3*(1-0.3)*(1-0.3)-3*0.3*0.3*(1-0.3)-0.3*0.3*0.3)*T25</f>
        <v>0.0135243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0.0130592</v>
      </c>
      <c r="G145">
        <f t="shared" si="101"/>
        <v>0.0139712</v>
      </c>
      <c r="I145">
        <f t="shared" si="102"/>
        <v>0.0130592</v>
      </c>
      <c r="J145">
        <f t="shared" si="103"/>
        <v>0.0139608</v>
      </c>
      <c r="N145" s="14"/>
      <c r="O145" s="13"/>
      <c r="P145" s="12"/>
      <c r="Q145" t="s">
        <v>47</v>
      </c>
      <c r="R145">
        <f t="shared" si="104"/>
        <v>0.0133873</v>
      </c>
      <c r="S145">
        <f t="shared" si="105"/>
        <v>0.0143143</v>
      </c>
      <c r="U145">
        <f t="shared" si="106"/>
        <v>0.0133873</v>
      </c>
      <c r="V145">
        <f t="shared" si="107"/>
        <v>0.0142927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0.0131496</v>
      </c>
      <c r="G146">
        <f t="shared" si="101"/>
        <v>0.01326</v>
      </c>
      <c r="I146">
        <f t="shared" si="102"/>
        <v>0.0131496</v>
      </c>
      <c r="J146">
        <f t="shared" si="103"/>
        <v>0.01326</v>
      </c>
      <c r="N146" s="14"/>
      <c r="O146" s="13"/>
      <c r="P146" s="12"/>
      <c r="Q146" t="s">
        <v>48</v>
      </c>
      <c r="R146">
        <f t="shared" si="104"/>
        <v>0.0134684</v>
      </c>
      <c r="S146">
        <f t="shared" si="105"/>
        <v>0.01359</v>
      </c>
      <c r="U146">
        <f t="shared" si="106"/>
        <v>0.0134684</v>
      </c>
      <c r="V146">
        <f t="shared" si="107"/>
        <v>0.01359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0.01356</v>
      </c>
      <c r="H151">
        <f t="shared" ref="H151:H153" si="110">I32++E32</f>
        <v>1.77896</v>
      </c>
      <c r="I151">
        <f t="shared" ref="I151:I153" si="111">0.05*G39+(1-0.05)*C39</f>
        <v>0.001365</v>
      </c>
      <c r="J151">
        <f t="shared" ref="J151:J153" si="112">0.05*H39+(1-0.05)*D39</f>
        <v>0.01356</v>
      </c>
      <c r="K151">
        <f t="shared" ref="K151:K153" si="113">I39+E39</f>
        <v>1.764889</v>
      </c>
      <c r="L151">
        <f>0.05*F46+(1-0.05)*B46</f>
        <v>0.01095</v>
      </c>
      <c r="M151">
        <f>I46+E46</f>
        <v>4.499803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0.01362</v>
      </c>
      <c r="U151">
        <f t="shared" ref="U151:U153" si="116">0.1*G39+(1-0.1)*C39</f>
        <v>0.00143</v>
      </c>
      <c r="V151">
        <f t="shared" ref="V151:V153" si="117">0.1*H39+(1-0.1)*D39</f>
        <v>0.01362</v>
      </c>
      <c r="X151">
        <f>0.1*F46+(1-0.1)*B46</f>
        <v>0.011</v>
      </c>
    </row>
    <row r="152" spans="1:25">
      <c r="C152" s="4"/>
      <c r="D152" s="12"/>
      <c r="E152" t="s">
        <v>47</v>
      </c>
      <c r="F152">
        <f t="shared" si="108"/>
        <v>0.00984</v>
      </c>
      <c r="G152">
        <f t="shared" si="109"/>
        <v>0.01285</v>
      </c>
      <c r="H152">
        <f t="shared" si="110"/>
        <v>1.788081</v>
      </c>
      <c r="I152">
        <f t="shared" si="111"/>
        <v>0.00984</v>
      </c>
      <c r="J152">
        <f t="shared" si="112"/>
        <v>0.01284</v>
      </c>
      <c r="K152">
        <f t="shared" si="113"/>
        <v>1.839597</v>
      </c>
      <c r="P152" s="12"/>
      <c r="Q152" t="s">
        <v>47</v>
      </c>
      <c r="R152">
        <f t="shared" si="114"/>
        <v>0.00988</v>
      </c>
      <c r="S152">
        <f t="shared" si="115"/>
        <v>0.0129</v>
      </c>
      <c r="U152">
        <f t="shared" si="116"/>
        <v>0.00988</v>
      </c>
      <c r="V152">
        <f t="shared" si="117"/>
        <v>0.01288</v>
      </c>
    </row>
    <row r="153" spans="1:25">
      <c r="C153" s="4"/>
      <c r="D153" s="12"/>
      <c r="E153" t="s">
        <v>48</v>
      </c>
      <c r="F153">
        <f t="shared" si="108"/>
        <v>0.01044</v>
      </c>
      <c r="G153">
        <f t="shared" si="109"/>
        <v>0.01135</v>
      </c>
      <c r="H153">
        <f t="shared" si="110"/>
        <v>1.875043</v>
      </c>
      <c r="I153">
        <f t="shared" si="111"/>
        <v>0.01045</v>
      </c>
      <c r="J153">
        <f t="shared" si="112"/>
        <v>0.01135</v>
      </c>
      <c r="K153">
        <f t="shared" si="113"/>
        <v>1.245845</v>
      </c>
      <c r="P153" s="12"/>
      <c r="Q153" t="s">
        <v>48</v>
      </c>
      <c r="R153">
        <f t="shared" si="114"/>
        <v>0.01048</v>
      </c>
      <c r="S153">
        <f t="shared" si="115"/>
        <v>0.0114</v>
      </c>
      <c r="U153">
        <f t="shared" si="116"/>
        <v>0.0105</v>
      </c>
      <c r="V153">
        <f t="shared" si="117"/>
        <v>0.0114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0.01374</v>
      </c>
      <c r="I157">
        <f t="shared" ref="I157:I159" si="120">0.2*G39+(1-0.2)*C39</f>
        <v>0.00156</v>
      </c>
      <c r="J157">
        <f t="shared" ref="J157:J159" si="121">0.2*H39+(1-0.2)*D39</f>
        <v>0.01374</v>
      </c>
      <c r="L157">
        <f>0.2*F46+(1-0.2)*B46</f>
        <v>0.0111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0.01386</v>
      </c>
      <c r="U157">
        <f t="shared" ref="U157:U159" si="124">0.3*G39+(1-0.3)*C39</f>
        <v>0.00169</v>
      </c>
      <c r="V157">
        <f t="shared" ref="V157:V159" si="125">0.3*H39+(1-0.3)*D39</f>
        <v>0.01386</v>
      </c>
      <c r="X157">
        <f>0.3*F46+(1-0.3)*B46</f>
        <v>0.0112</v>
      </c>
    </row>
    <row r="158" spans="1:25">
      <c r="C158" s="4"/>
      <c r="D158" s="12"/>
      <c r="E158" t="s">
        <v>47</v>
      </c>
      <c r="F158">
        <f t="shared" si="118"/>
        <v>0.00996</v>
      </c>
      <c r="G158">
        <f t="shared" si="119"/>
        <v>0.013</v>
      </c>
      <c r="I158">
        <f t="shared" si="120"/>
        <v>0.00996</v>
      </c>
      <c r="J158">
        <f t="shared" si="121"/>
        <v>0.01296</v>
      </c>
      <c r="P158" s="12"/>
      <c r="Q158" t="s">
        <v>47</v>
      </c>
      <c r="R158">
        <f t="shared" si="122"/>
        <v>0.01004</v>
      </c>
      <c r="S158">
        <f t="shared" si="123"/>
        <v>0.0131</v>
      </c>
      <c r="U158">
        <f t="shared" si="124"/>
        <v>0.01004</v>
      </c>
      <c r="V158">
        <f t="shared" si="125"/>
        <v>0.01304</v>
      </c>
    </row>
    <row r="159" spans="1:25">
      <c r="C159" s="4"/>
      <c r="D159" s="12"/>
      <c r="E159" t="s">
        <v>48</v>
      </c>
      <c r="F159">
        <f t="shared" si="118"/>
        <v>0.01056</v>
      </c>
      <c r="G159">
        <f t="shared" si="119"/>
        <v>0.0115</v>
      </c>
      <c r="I159">
        <f t="shared" si="120"/>
        <v>0.0106</v>
      </c>
      <c r="J159">
        <f t="shared" si="121"/>
        <v>0.0115</v>
      </c>
      <c r="P159" s="12"/>
      <c r="Q159" t="s">
        <v>48</v>
      </c>
      <c r="R159">
        <f t="shared" si="122"/>
        <v>0.01064</v>
      </c>
      <c r="S159">
        <f t="shared" si="123"/>
        <v>0.0116</v>
      </c>
      <c r="U159">
        <f t="shared" si="124"/>
        <v>0.0107</v>
      </c>
      <c r="V159">
        <f t="shared" si="125"/>
        <v>0.0116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0.01362</v>
      </c>
      <c r="H164">
        <f t="shared" ref="H164:H166" si="128">M32+I32+E32</f>
        <v>2.653215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0.01362</v>
      </c>
      <c r="K164">
        <f t="shared" ref="K164:K166" si="131">M39+I39+E39</f>
        <v>2.642817</v>
      </c>
      <c r="L164">
        <f>(0.05*(1-0.05)+0.05*(1-0.05))*F46+0.05*0.05*J46+(1-0.05*(1-0.05)-0.05*(1-0.05)-0.05*0.05)*B46</f>
        <v>0.01099975</v>
      </c>
      <c r="M164">
        <f>M46+I46+E46</f>
        <v>6.725091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0.01374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0.01374</v>
      </c>
      <c r="X164">
        <f>(0.1*0.9+0.1*0.9)*F46+0.1*0.1*J46+(1-0.1*0.9-0.1*0.9-0.1*0.1)*B46</f>
        <v>0.011099</v>
      </c>
    </row>
    <row r="165" spans="2:25">
      <c r="B165" s="4"/>
      <c r="C165" s="13"/>
      <c r="D165" s="12"/>
      <c r="E165" t="s">
        <v>47</v>
      </c>
      <c r="F165">
        <f t="shared" si="126"/>
        <v>0.00988</v>
      </c>
      <c r="G165">
        <f t="shared" si="127"/>
        <v>0.01290025</v>
      </c>
      <c r="H165">
        <f t="shared" si="128"/>
        <v>2.673819</v>
      </c>
      <c r="I165">
        <f t="shared" si="129"/>
        <v>0.00988</v>
      </c>
      <c r="J165">
        <f t="shared" si="130"/>
        <v>0.01288075</v>
      </c>
      <c r="K165">
        <f t="shared" si="131"/>
        <v>2.747136</v>
      </c>
      <c r="O165" s="13"/>
      <c r="P165" s="12"/>
      <c r="Q165" t="s">
        <v>47</v>
      </c>
      <c r="R165">
        <f t="shared" si="132"/>
        <v>0.00996</v>
      </c>
      <c r="S165">
        <f t="shared" si="133"/>
        <v>0.013001</v>
      </c>
      <c r="U165">
        <f t="shared" si="134"/>
        <v>0.00996</v>
      </c>
      <c r="V165">
        <f t="shared" si="135"/>
        <v>0.012963</v>
      </c>
    </row>
    <row r="166" spans="2:25">
      <c r="B166" s="4"/>
      <c r="C166" s="13"/>
      <c r="D166" s="12"/>
      <c r="E166" t="s">
        <v>48</v>
      </c>
      <c r="F166">
        <f t="shared" si="126"/>
        <v>0.01048025</v>
      </c>
      <c r="G166">
        <f t="shared" si="127"/>
        <v>0.0114</v>
      </c>
      <c r="H166">
        <f t="shared" si="128"/>
        <v>2.785465</v>
      </c>
      <c r="I166">
        <f t="shared" si="129"/>
        <v>0.0104995</v>
      </c>
      <c r="J166">
        <f t="shared" si="130"/>
        <v>0.0114</v>
      </c>
      <c r="K166">
        <f t="shared" si="131"/>
        <v>2.38288</v>
      </c>
      <c r="O166" s="13"/>
      <c r="P166" s="12"/>
      <c r="Q166" t="s">
        <v>48</v>
      </c>
      <c r="R166">
        <f t="shared" si="132"/>
        <v>0.010561</v>
      </c>
      <c r="S166">
        <f t="shared" si="133"/>
        <v>0.0115</v>
      </c>
      <c r="U166">
        <f t="shared" si="134"/>
        <v>0.010598</v>
      </c>
      <c r="V166">
        <f t="shared" si="135"/>
        <v>0.0115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0.01398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0.01398</v>
      </c>
      <c r="L170">
        <f>(0.2*0.8+0.2*0.8)*F46+0.2*0.2*J46+(1-0.2*0.8-0.2*0.8-0.2*0.2)*B46</f>
        <v>0.011296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0.01422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0.01422</v>
      </c>
      <c r="X170">
        <f>(0.3*0.7+0.3*0.7)*F46+0.3*0.3*J46+(1-0.3*0.7-0.3*0.7-0.3*0.3)*B46</f>
        <v>0.011491</v>
      </c>
    </row>
    <row r="171" spans="2:25">
      <c r="B171" s="4"/>
      <c r="C171" s="13"/>
      <c r="D171" s="12"/>
      <c r="E171" t="s">
        <v>47</v>
      </c>
      <c r="F171">
        <f t="shared" si="136"/>
        <v>0.01012</v>
      </c>
      <c r="G171">
        <f t="shared" si="137"/>
        <v>0.013204</v>
      </c>
      <c r="I171">
        <f t="shared" si="138"/>
        <v>0.01012</v>
      </c>
      <c r="J171">
        <f t="shared" si="139"/>
        <v>0.013132</v>
      </c>
      <c r="O171" s="13"/>
      <c r="P171" s="12"/>
      <c r="Q171" t="s">
        <v>47</v>
      </c>
      <c r="R171">
        <f t="shared" si="140"/>
        <v>0.01028</v>
      </c>
      <c r="S171">
        <f t="shared" si="141"/>
        <v>0.013409</v>
      </c>
      <c r="U171">
        <f t="shared" si="142"/>
        <v>0.01028</v>
      </c>
      <c r="V171">
        <f t="shared" si="143"/>
        <v>0.013307</v>
      </c>
    </row>
    <row r="172" spans="2:25">
      <c r="B172" s="4"/>
      <c r="C172" s="13"/>
      <c r="D172" s="12"/>
      <c r="E172" t="s">
        <v>48</v>
      </c>
      <c r="F172">
        <f t="shared" si="136"/>
        <v>0.010724</v>
      </c>
      <c r="G172">
        <f t="shared" si="137"/>
        <v>0.0117</v>
      </c>
      <c r="I172">
        <f t="shared" si="138"/>
        <v>0.010792</v>
      </c>
      <c r="J172">
        <f t="shared" si="139"/>
        <v>0.0117</v>
      </c>
      <c r="O172" s="13"/>
      <c r="P172" s="12"/>
      <c r="Q172" t="s">
        <v>48</v>
      </c>
      <c r="R172">
        <f t="shared" si="140"/>
        <v>0.010889</v>
      </c>
      <c r="S172">
        <f t="shared" si="141"/>
        <v>0.0119</v>
      </c>
      <c r="U172">
        <f t="shared" si="142"/>
        <v>0.010982</v>
      </c>
      <c r="V172">
        <f t="shared" si="143"/>
        <v>0.0119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0.01368</v>
      </c>
      <c r="H177">
        <f t="shared" ref="H177:H179" si="146">Q32+M32+I32+E32</f>
        <v>3.519461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0.01368</v>
      </c>
      <c r="K177">
        <f t="shared" ref="K177:K179" si="149">Q39+M39+I39+E39</f>
        <v>3.497456</v>
      </c>
      <c r="L177">
        <f>3*0.05*(1-0.05)*(1-0.05)*F46+3*0.05*0.05*(1-0.05)*J46+0.05*0.05*0.05*N46+(1-3*0.05*(1-0.05)*(1-0.05)-3*0.05*0.05*(1-0.05)-0.05*0.05*0.05)*B46</f>
        <v>0.0110492625</v>
      </c>
      <c r="M177">
        <f>Q46+M46+I46+E46</f>
        <v>8.958244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0.01386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0.01386</v>
      </c>
      <c r="X177">
        <f>3*0.1*(1-0.1)*(1-0.1)*F46+3*0.1*0.1*(1-0.1)*J46+0.1*0.1*0.1*N46+(1-3*0.1*(1-0.1)*(1-0.1)-3*0.1*0.1*(1-0.1)-0.1*0.1*0.1)*B46</f>
        <v>0.0111971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0.00992</v>
      </c>
      <c r="G178">
        <f t="shared" si="145"/>
        <v>0.0129507375</v>
      </c>
      <c r="H178">
        <f t="shared" si="146"/>
        <v>3.559706</v>
      </c>
      <c r="I178">
        <f t="shared" si="147"/>
        <v>0.00992</v>
      </c>
      <c r="J178">
        <f t="shared" si="148"/>
        <v>0.0129222125</v>
      </c>
      <c r="K178">
        <f t="shared" si="149"/>
        <v>3.648482</v>
      </c>
      <c r="N178" s="14"/>
      <c r="O178" s="13"/>
      <c r="P178" s="12"/>
      <c r="Q178" t="s">
        <v>47</v>
      </c>
      <c r="R178">
        <f t="shared" si="150"/>
        <v>0.01004</v>
      </c>
      <c r="S178">
        <f t="shared" si="151"/>
        <v>0.0131029</v>
      </c>
      <c r="U178">
        <f t="shared" si="152"/>
        <v>0.01004</v>
      </c>
      <c r="V178">
        <f t="shared" si="153"/>
        <v>0.0130487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0.0105207375</v>
      </c>
      <c r="G179">
        <f t="shared" si="145"/>
        <v>0.0114499875</v>
      </c>
      <c r="H179">
        <f t="shared" si="146"/>
        <v>3.701567</v>
      </c>
      <c r="I179">
        <f t="shared" si="147"/>
        <v>0.0105485375</v>
      </c>
      <c r="J179">
        <f t="shared" si="148"/>
        <v>0.0114499875</v>
      </c>
      <c r="K179">
        <f t="shared" si="149"/>
        <v>3.5199</v>
      </c>
      <c r="N179" s="14"/>
      <c r="O179" s="13"/>
      <c r="P179" s="12"/>
      <c r="Q179" t="s">
        <v>48</v>
      </c>
      <c r="R179">
        <f t="shared" si="150"/>
        <v>0.0106429</v>
      </c>
      <c r="S179">
        <f t="shared" si="151"/>
        <v>0.0115999</v>
      </c>
      <c r="U179">
        <f t="shared" si="152"/>
        <v>0.0106943</v>
      </c>
      <c r="V179">
        <f t="shared" si="153"/>
        <v>0.0115999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0.01422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0.01422</v>
      </c>
      <c r="L183">
        <f>3*0.2*(1-0.2)*(1-0.2)*F46+3*0.2*0.2*(1-0.2)*J46+0.2*0.2*0.2*N46+(1-3*0.2*(1-0.2)*(1-0.2)-3*0.2*0.2*(1-0.2)-0.2*0.2*0.2)*B46</f>
        <v>0.0114888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0.01458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0.01458</v>
      </c>
      <c r="X183">
        <f>3*0.3*(1-0.3)*(1-0.3)*F46+3*0.3*0.3*(1-0.3)*J46+0.3*0.3*0.3*N46+(1-3*0.3*(1-0.3)*(1-0.3)-3*0.3*0.3*(1-0.3)-0.3*0.3*0.3)*B46</f>
        <v>0.0117757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0.01028</v>
      </c>
      <c r="G184">
        <f t="shared" si="155"/>
        <v>0.0134112</v>
      </c>
      <c r="I184">
        <f t="shared" si="156"/>
        <v>0.01028</v>
      </c>
      <c r="J184">
        <f t="shared" si="157"/>
        <v>0.0133136</v>
      </c>
      <c r="N184" s="14"/>
      <c r="O184" s="13"/>
      <c r="P184" s="12"/>
      <c r="Q184" t="s">
        <v>47</v>
      </c>
      <c r="R184">
        <f t="shared" si="158"/>
        <v>0.01052</v>
      </c>
      <c r="S184">
        <f t="shared" si="159"/>
        <v>0.0137243</v>
      </c>
      <c r="U184">
        <f t="shared" si="160"/>
        <v>0.01052</v>
      </c>
      <c r="V184">
        <f t="shared" si="161"/>
        <v>0.0135929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0.0108912</v>
      </c>
      <c r="G185">
        <f t="shared" si="155"/>
        <v>0.0118992</v>
      </c>
      <c r="I185">
        <f t="shared" si="156"/>
        <v>0.0109784</v>
      </c>
      <c r="J185">
        <f t="shared" si="157"/>
        <v>0.0118992</v>
      </c>
      <c r="N185" s="14"/>
      <c r="O185" s="13"/>
      <c r="P185" s="12"/>
      <c r="Q185" t="s">
        <v>48</v>
      </c>
      <c r="R185">
        <f t="shared" si="158"/>
        <v>0.0111443</v>
      </c>
      <c r="S185">
        <f t="shared" si="159"/>
        <v>0.0121973</v>
      </c>
      <c r="U185">
        <f t="shared" si="160"/>
        <v>0.0112541</v>
      </c>
      <c r="V185">
        <f t="shared" si="161"/>
        <v>0.0121973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0.01356</v>
      </c>
      <c r="H190">
        <f t="shared" ref="H190:H192" si="164">AA32+W32</f>
        <v>1.780182</v>
      </c>
      <c r="I190">
        <f t="shared" ref="I190:I192" si="165">0.05*Y39+(1-0.05)*U39</f>
        <v>0.001365</v>
      </c>
      <c r="J190">
        <f t="shared" ref="J190:J192" si="166">0.05*Z39+(1-0.05)*V39</f>
        <v>0.01356</v>
      </c>
      <c r="K190">
        <f t="shared" ref="K190:K192" si="167">AA39+W39</f>
        <v>1.70775</v>
      </c>
      <c r="L190">
        <f>0.05*X46+(1-0.05)*T46</f>
        <v>0.008435</v>
      </c>
      <c r="M190">
        <f>AA46+W46</f>
        <v>4.511551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0.01362</v>
      </c>
      <c r="U190">
        <f t="shared" ref="U190:U192" si="170">0.1*Y39+(1-0.1)*U39</f>
        <v>0.00143</v>
      </c>
      <c r="V190">
        <f t="shared" ref="V190:V192" si="171">0.1*Z39+(1-0.1)*V39</f>
        <v>0.01362</v>
      </c>
      <c r="X190">
        <f>0.1*X46+(1-0.1)*T46</f>
        <v>0.00847</v>
      </c>
    </row>
    <row r="191" spans="1:25">
      <c r="C191" s="4"/>
      <c r="D191" s="12"/>
      <c r="E191" t="s">
        <v>47</v>
      </c>
      <c r="F191">
        <f t="shared" si="162"/>
        <v>0.005525</v>
      </c>
      <c r="G191">
        <f t="shared" si="163"/>
        <v>0.011445</v>
      </c>
      <c r="H191">
        <f t="shared" si="164"/>
        <v>1.769475</v>
      </c>
      <c r="I191">
        <f t="shared" si="165"/>
        <v>0.005525</v>
      </c>
      <c r="J191">
        <f t="shared" si="166"/>
        <v>0.011415</v>
      </c>
      <c r="K191">
        <f t="shared" si="167"/>
        <v>1.811697</v>
      </c>
      <c r="P191" s="12"/>
      <c r="Q191" t="s">
        <v>47</v>
      </c>
      <c r="R191">
        <f t="shared" si="168"/>
        <v>0.00555</v>
      </c>
      <c r="S191">
        <f t="shared" si="169"/>
        <v>0.01149</v>
      </c>
      <c r="U191">
        <f t="shared" si="170"/>
        <v>0.00555</v>
      </c>
      <c r="V191">
        <f t="shared" si="171"/>
        <v>0.01143</v>
      </c>
    </row>
    <row r="192" spans="1:25">
      <c r="C192" s="4"/>
      <c r="D192" s="12"/>
      <c r="E192" t="s">
        <v>48</v>
      </c>
      <c r="F192">
        <f t="shared" si="162"/>
        <v>0.00633</v>
      </c>
      <c r="G192">
        <f t="shared" si="163"/>
        <v>0.00944</v>
      </c>
      <c r="H192">
        <f t="shared" si="164"/>
        <v>1.809908</v>
      </c>
      <c r="I192">
        <f t="shared" si="165"/>
        <v>0.006355</v>
      </c>
      <c r="J192">
        <f t="shared" si="166"/>
        <v>0.009435</v>
      </c>
      <c r="K192">
        <f t="shared" si="167"/>
        <v>2.372489</v>
      </c>
      <c r="P192" s="12"/>
      <c r="Q192" t="s">
        <v>48</v>
      </c>
      <c r="R192">
        <f t="shared" si="168"/>
        <v>0.00636</v>
      </c>
      <c r="S192">
        <f t="shared" si="169"/>
        <v>0.00948</v>
      </c>
      <c r="U192">
        <f t="shared" si="170"/>
        <v>0.00641</v>
      </c>
      <c r="V192">
        <f t="shared" si="171"/>
        <v>0.00947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0.01374</v>
      </c>
      <c r="I196">
        <f t="shared" ref="I196:I198" si="174">0.2*Y39+(1-0.2)*U39</f>
        <v>0.00156</v>
      </c>
      <c r="J196">
        <f t="shared" ref="J196:J198" si="175">0.2*Z39+(1-0.2)*V39</f>
        <v>0.01374</v>
      </c>
      <c r="L196">
        <f>0.2*X46+(1-0.2)*T46</f>
        <v>0.00854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0.01386</v>
      </c>
      <c r="U196">
        <f t="shared" ref="U196:U198" si="178">0.3*Y39+(1-0.3)*U39</f>
        <v>0.00169</v>
      </c>
      <c r="V196">
        <f t="shared" ref="V196:V198" si="179">0.3*Z39+(1-0.3)*V39</f>
        <v>0.01386</v>
      </c>
      <c r="X196">
        <f>0.3*X46+(1-0.3)*T46</f>
        <v>0.00861</v>
      </c>
    </row>
    <row r="197" spans="2:25">
      <c r="C197" s="4"/>
      <c r="D197" s="12"/>
      <c r="E197" t="s">
        <v>47</v>
      </c>
      <c r="F197">
        <f t="shared" si="172"/>
        <v>0.0056</v>
      </c>
      <c r="G197">
        <f t="shared" si="173"/>
        <v>0.01158</v>
      </c>
      <c r="I197">
        <f t="shared" si="174"/>
        <v>0.0056</v>
      </c>
      <c r="J197">
        <f t="shared" si="175"/>
        <v>0.01146</v>
      </c>
      <c r="P197" s="12"/>
      <c r="Q197" t="s">
        <v>47</v>
      </c>
      <c r="R197">
        <f t="shared" si="176"/>
        <v>0.00565</v>
      </c>
      <c r="S197">
        <f t="shared" si="177"/>
        <v>0.01167</v>
      </c>
      <c r="U197">
        <f t="shared" si="178"/>
        <v>0.00565</v>
      </c>
      <c r="V197">
        <f t="shared" si="179"/>
        <v>0.01149</v>
      </c>
    </row>
    <row r="198" spans="2:25">
      <c r="C198" s="4"/>
      <c r="D198" s="12"/>
      <c r="E198" t="s">
        <v>48</v>
      </c>
      <c r="F198">
        <f t="shared" si="172"/>
        <v>0.00642</v>
      </c>
      <c r="G198">
        <f t="shared" si="173"/>
        <v>0.00956</v>
      </c>
      <c r="I198">
        <f t="shared" si="174"/>
        <v>0.00652</v>
      </c>
      <c r="J198">
        <f t="shared" si="175"/>
        <v>0.00954</v>
      </c>
      <c r="P198" s="12"/>
      <c r="Q198" t="s">
        <v>48</v>
      </c>
      <c r="R198">
        <f t="shared" si="176"/>
        <v>0.00648</v>
      </c>
      <c r="S198">
        <f t="shared" si="177"/>
        <v>0.00964</v>
      </c>
      <c r="U198">
        <f t="shared" si="178"/>
        <v>0.00663</v>
      </c>
      <c r="V198">
        <f t="shared" si="179"/>
        <v>0.00961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0.01362</v>
      </c>
      <c r="H203">
        <f t="shared" ref="H203:H205" si="182">AE32+AA32+W32</f>
        <v>2.649048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0.01362</v>
      </c>
      <c r="K203">
        <f>AE39+AA39+W39</f>
        <v>2.554091</v>
      </c>
      <c r="L203">
        <f>(0.05*(1-0.05)+0.05*(1-0.05))*X46+0.05*0.05*AB46+(1-0.05*(1-0.05)-0.05*(1-0.05)-0.05*0.05)*T46</f>
        <v>0.00847025</v>
      </c>
      <c r="M203">
        <f>AE46+AA46+W46</f>
        <v>6.849723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0.01374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0.01374</v>
      </c>
      <c r="X203">
        <f>(0.1*0.9+0.1*0.9)*X46+0.1*0.1*AB46+(1-0.1*0.9-0.1*0.9-0.1*0.1)*T46</f>
        <v>0.008541</v>
      </c>
    </row>
    <row r="204" spans="2:25">
      <c r="B204" s="4"/>
      <c r="C204" s="13"/>
      <c r="D204" s="12"/>
      <c r="E204" t="s">
        <v>47</v>
      </c>
      <c r="F204">
        <f t="shared" si="180"/>
        <v>0.00555</v>
      </c>
      <c r="G204">
        <f t="shared" si="181"/>
        <v>0.01149</v>
      </c>
      <c r="H204">
        <f t="shared" si="182"/>
        <v>2.703378</v>
      </c>
      <c r="I204">
        <f t="shared" si="183"/>
        <v>0.00555</v>
      </c>
      <c r="J204">
        <f t="shared" si="184"/>
        <v>0.01143175</v>
      </c>
      <c r="K204">
        <f>AE117+AA117+W117</f>
        <v>0</v>
      </c>
      <c r="O204" s="13"/>
      <c r="P204" s="12"/>
      <c r="Q204" t="s">
        <v>47</v>
      </c>
      <c r="R204">
        <f t="shared" si="185"/>
        <v>0.0056</v>
      </c>
      <c r="S204">
        <f t="shared" si="186"/>
        <v>0.01158</v>
      </c>
      <c r="U204">
        <f t="shared" si="187"/>
        <v>0.0056</v>
      </c>
      <c r="V204">
        <f t="shared" si="188"/>
        <v>0.011467</v>
      </c>
    </row>
    <row r="205" spans="2:25">
      <c r="B205" s="4"/>
      <c r="C205" s="13"/>
      <c r="D205" s="12"/>
      <c r="E205" t="s">
        <v>48</v>
      </c>
      <c r="F205">
        <f t="shared" si="180"/>
        <v>0.00636</v>
      </c>
      <c r="G205">
        <f t="shared" si="181"/>
        <v>0.00948</v>
      </c>
      <c r="H205">
        <f t="shared" si="182"/>
        <v>2.720074</v>
      </c>
      <c r="I205">
        <f t="shared" si="183"/>
        <v>0.0064085</v>
      </c>
      <c r="J205">
        <f t="shared" si="184"/>
        <v>0.00947025</v>
      </c>
      <c r="K205">
        <f>AE118+AA118+W118</f>
        <v>0</v>
      </c>
      <c r="O205" s="13"/>
      <c r="P205" s="12"/>
      <c r="Q205" t="s">
        <v>48</v>
      </c>
      <c r="R205">
        <f t="shared" si="185"/>
        <v>0.00642</v>
      </c>
      <c r="S205">
        <f t="shared" si="186"/>
        <v>0.00956</v>
      </c>
      <c r="U205">
        <f t="shared" si="187"/>
        <v>0.006514</v>
      </c>
      <c r="V205">
        <f t="shared" si="188"/>
        <v>0.009541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0.01398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0.01398</v>
      </c>
      <c r="L209">
        <f>(0.2*0.8+0.2*0.8)*X46+0.2*0.2*AB46+(1-0.2*0.8-0.2*0.8-0.2*0.2)*T46</f>
        <v>0.008684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0.01422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0.01422</v>
      </c>
      <c r="X209">
        <f>(0.3*0.7+0.3*0.7)*X46+0.3*0.3*AB46+(1-0.3*0.7-0.3*0.7-0.3*0.3)*T46</f>
        <v>0.008829</v>
      </c>
    </row>
    <row r="210" spans="1:25">
      <c r="B210" s="4"/>
      <c r="C210" s="13"/>
      <c r="D210" s="12"/>
      <c r="E210" t="s">
        <v>47</v>
      </c>
      <c r="F210">
        <f t="shared" si="189"/>
        <v>0.0057</v>
      </c>
      <c r="G210">
        <f t="shared" si="190"/>
        <v>0.01176</v>
      </c>
      <c r="I210">
        <f t="shared" si="191"/>
        <v>0.0057</v>
      </c>
      <c r="J210">
        <f t="shared" si="192"/>
        <v>0.011548</v>
      </c>
      <c r="O210" s="13"/>
      <c r="P210" s="12"/>
      <c r="Q210" t="s">
        <v>47</v>
      </c>
      <c r="R210">
        <f t="shared" si="193"/>
        <v>0.0058</v>
      </c>
      <c r="S210">
        <f t="shared" si="194"/>
        <v>0.01194</v>
      </c>
      <c r="U210">
        <f t="shared" si="195"/>
        <v>0.0058</v>
      </c>
      <c r="V210">
        <f t="shared" si="196"/>
        <v>0.011643</v>
      </c>
    </row>
    <row r="211" spans="1:25">
      <c r="B211" s="4"/>
      <c r="C211" s="13"/>
      <c r="D211" s="12"/>
      <c r="E211" t="s">
        <v>48</v>
      </c>
      <c r="F211">
        <f t="shared" si="189"/>
        <v>0.00654</v>
      </c>
      <c r="G211">
        <f t="shared" si="190"/>
        <v>0.00972</v>
      </c>
      <c r="I211">
        <f t="shared" si="191"/>
        <v>0.006716</v>
      </c>
      <c r="J211">
        <f t="shared" si="192"/>
        <v>0.009684</v>
      </c>
      <c r="O211" s="13"/>
      <c r="P211" s="12"/>
      <c r="Q211" t="s">
        <v>48</v>
      </c>
      <c r="R211">
        <f t="shared" si="193"/>
        <v>0.00666</v>
      </c>
      <c r="S211">
        <f t="shared" si="194"/>
        <v>0.00988</v>
      </c>
      <c r="U211">
        <f t="shared" si="195"/>
        <v>0.006906</v>
      </c>
      <c r="V211">
        <f t="shared" si="196"/>
        <v>0.009829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0.01368</v>
      </c>
      <c r="H216">
        <f t="shared" ref="H216:H218" si="199">AI32+AE32+AA32+W32</f>
        <v>3.512451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0.01368</v>
      </c>
      <c r="K216">
        <f t="shared" ref="K216:K218" si="202">AI39+AE39+AA39+W39</f>
        <v>3.418606</v>
      </c>
      <c r="L216">
        <f>3*0.05*(1-0.05)*(1-0.05)*X46+3*0.05*0.05*(1-0.05)*AB46+0.05*0.05*0.05*AF46+(1-3*0.05*(1-0.05)*(1-0.05)-3*0.05*0.05*(1-0.05)-0.05*0.05*0.05)*T46</f>
        <v>0.008505725</v>
      </c>
      <c r="M216">
        <f>AI46+AE46+AA46+W46</f>
        <v>9.060666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0.01386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0.01386</v>
      </c>
      <c r="X216">
        <f>3*0.1*(1-0.1)*(1-0.1)*X46+3*0.1*0.1*(1-0.1)*AB46+0.1*0.1*0.1*AF46+(1-3*0.1*(1-0.1)*(1-0.1)-3*0.1*0.1*(1-0.1)-0.1*0.1*0.1)*T46</f>
        <v>0.0086128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0.005575</v>
      </c>
      <c r="G217">
        <f t="shared" si="198"/>
        <v>0.0115350125</v>
      </c>
      <c r="H217">
        <f t="shared" si="199"/>
        <v>3.583394</v>
      </c>
      <c r="I217">
        <f t="shared" si="200"/>
        <v>0.005575</v>
      </c>
      <c r="J217">
        <f t="shared" si="201"/>
        <v>0.011450175</v>
      </c>
      <c r="K217">
        <f t="shared" si="202"/>
        <v>3.6123</v>
      </c>
      <c r="N217" s="14"/>
      <c r="O217" s="13"/>
      <c r="P217" s="12"/>
      <c r="Q217" t="s">
        <v>47</v>
      </c>
      <c r="R217">
        <f t="shared" si="203"/>
        <v>0.00565</v>
      </c>
      <c r="S217">
        <f t="shared" si="204"/>
        <v>0.0116701</v>
      </c>
      <c r="U217">
        <f t="shared" si="205"/>
        <v>0.00565</v>
      </c>
      <c r="V217">
        <f t="shared" si="206"/>
        <v>0.0115104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0.00639</v>
      </c>
      <c r="G218">
        <f t="shared" si="198"/>
        <v>0.00952</v>
      </c>
      <c r="H218">
        <f t="shared" si="199"/>
        <v>3.627775</v>
      </c>
      <c r="I218">
        <f t="shared" si="200"/>
        <v>0.0064606</v>
      </c>
      <c r="J218">
        <f t="shared" si="201"/>
        <v>0.0095057375</v>
      </c>
      <c r="K218">
        <f t="shared" si="202"/>
        <v>4.598837</v>
      </c>
      <c r="N218" s="14"/>
      <c r="O218" s="13"/>
      <c r="P218" s="12"/>
      <c r="Q218" t="s">
        <v>48</v>
      </c>
      <c r="R218">
        <f t="shared" si="203"/>
        <v>0.00648</v>
      </c>
      <c r="S218">
        <f t="shared" si="204"/>
        <v>0.00964</v>
      </c>
      <c r="U218">
        <f t="shared" si="205"/>
        <v>0.0066128</v>
      </c>
      <c r="V218">
        <f t="shared" si="206"/>
        <v>0.0096129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0.01422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0.01422</v>
      </c>
      <c r="L222">
        <f>3*0.2*(1-0.2)*(1-0.2)*X46+3*0.2*0.2*(1-0.2)*AB46+0.2*0.2*0.2*AF46+(1-3*0.2*(1-0.2)*(1-0.2)-3*0.2*0.2*(1-0.2)-0.2*0.2*0.2)*T46</f>
        <v>0.0088304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0.01458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0.01458</v>
      </c>
      <c r="X222">
        <f>3*0.3*(1-0.3)*(1-0.3)*X46+3*0.3*0.3*(1-0.3)*AB46+0.3*0.3*0.3*AF46+(1-3*0.3*(1-0.3)*(1-0.3)-3*0.3*0.3*(1-0.3)-0.3*0.3*0.3)*T46</f>
        <v>0.0090516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0.0058</v>
      </c>
      <c r="G223">
        <f t="shared" si="208"/>
        <v>0.0119408</v>
      </c>
      <c r="I223">
        <f t="shared" si="209"/>
        <v>0.0058</v>
      </c>
      <c r="J223">
        <f t="shared" si="210"/>
        <v>0.0116592</v>
      </c>
      <c r="N223" s="14"/>
      <c r="O223" s="13"/>
      <c r="P223" s="12"/>
      <c r="Q223" t="s">
        <v>47</v>
      </c>
      <c r="R223">
        <f t="shared" si="211"/>
        <v>0.00595</v>
      </c>
      <c r="S223">
        <f t="shared" si="212"/>
        <v>0.0122127</v>
      </c>
      <c r="U223">
        <f t="shared" si="213"/>
        <v>0.00595</v>
      </c>
      <c r="V223">
        <f t="shared" si="214"/>
        <v>0.0118428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0.00666</v>
      </c>
      <c r="G224">
        <f t="shared" si="208"/>
        <v>0.00988</v>
      </c>
      <c r="I224">
        <f t="shared" si="209"/>
        <v>0.0068944</v>
      </c>
      <c r="J224">
        <f t="shared" si="210"/>
        <v>0.0098312</v>
      </c>
      <c r="N224" s="14"/>
      <c r="O224" s="13"/>
      <c r="P224" s="12"/>
      <c r="Q224" t="s">
        <v>48</v>
      </c>
      <c r="R224">
        <f t="shared" si="211"/>
        <v>0.00684</v>
      </c>
      <c r="S224">
        <f t="shared" si="212"/>
        <v>0.01012</v>
      </c>
      <c r="U224">
        <f t="shared" si="213"/>
        <v>0.0071496</v>
      </c>
      <c r="V224">
        <f t="shared" si="214"/>
        <v>0.0100543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0.01356</v>
      </c>
      <c r="H229">
        <f t="shared" ref="H229:H231" si="217">I52+E52</f>
        <v>1.722286</v>
      </c>
      <c r="I229">
        <f t="shared" ref="I229:I231" si="218">0.05*G59+(1-0.05)*C59</f>
        <v>0.001365</v>
      </c>
      <c r="J229">
        <f t="shared" ref="J229:J231" si="219">0.05*H59+(1-0.05)*D59</f>
        <v>0.01356</v>
      </c>
      <c r="K229">
        <f t="shared" ref="K229:K231" si="220">I59+E59</f>
        <v>1.724789</v>
      </c>
      <c r="L229">
        <f>0.05*G66+(1-0.05)*B66</f>
        <v>0.004725</v>
      </c>
      <c r="M229">
        <f>I66+E66</f>
        <v>4.532882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0.01362</v>
      </c>
      <c r="U229">
        <f t="shared" ref="U229:U231" si="223">0.1*G59+(1-0.1)*C59</f>
        <v>0.00143</v>
      </c>
      <c r="V229">
        <f t="shared" ref="V229:V231" si="224">0.1*H59+(1-0.1)*D59</f>
        <v>0.01362</v>
      </c>
      <c r="X229">
        <f>0.1*G66+(1-0.1)*B66</f>
        <v>0.00475</v>
      </c>
    </row>
    <row r="230" spans="1:25">
      <c r="C230" s="4"/>
      <c r="D230" s="12"/>
      <c r="E230" t="s">
        <v>47</v>
      </c>
      <c r="F230">
        <f t="shared" si="215"/>
        <v>0.002615</v>
      </c>
      <c r="G230">
        <f t="shared" si="216"/>
        <v>0.007925</v>
      </c>
      <c r="H230">
        <f t="shared" si="217"/>
        <v>1.772175</v>
      </c>
      <c r="I230">
        <f t="shared" si="218"/>
        <v>0.002625</v>
      </c>
      <c r="J230">
        <f t="shared" si="219"/>
        <v>0.007855</v>
      </c>
      <c r="K230">
        <f t="shared" si="220"/>
        <v>1.877266</v>
      </c>
      <c r="P230" s="12"/>
      <c r="Q230" t="s">
        <v>47</v>
      </c>
      <c r="R230">
        <f t="shared" si="221"/>
        <v>0.00263</v>
      </c>
      <c r="S230">
        <f t="shared" si="222"/>
        <v>0.00795</v>
      </c>
      <c r="U230">
        <f t="shared" si="223"/>
        <v>0.00265</v>
      </c>
      <c r="V230">
        <f t="shared" si="224"/>
        <v>0.00781</v>
      </c>
    </row>
    <row r="231" spans="1:25">
      <c r="C231" s="4"/>
      <c r="D231" s="12"/>
      <c r="E231" t="s">
        <v>48</v>
      </c>
      <c r="F231">
        <f t="shared" si="215"/>
        <v>0.00342</v>
      </c>
      <c r="G231">
        <f t="shared" si="216"/>
        <v>0.00593</v>
      </c>
      <c r="H231">
        <f t="shared" si="217"/>
        <v>1.816024</v>
      </c>
      <c r="I231">
        <f t="shared" si="218"/>
        <v>0.00344</v>
      </c>
      <c r="J231">
        <f t="shared" si="219"/>
        <v>0.00591</v>
      </c>
      <c r="K231">
        <f t="shared" si="220"/>
        <v>2.157979</v>
      </c>
      <c r="P231" s="12"/>
      <c r="Q231" t="s">
        <v>48</v>
      </c>
      <c r="R231">
        <f t="shared" si="221"/>
        <v>0.00344</v>
      </c>
      <c r="S231">
        <f t="shared" si="222"/>
        <v>0.00596</v>
      </c>
      <c r="U231">
        <f t="shared" si="223"/>
        <v>0.00348</v>
      </c>
      <c r="V231">
        <f t="shared" si="224"/>
        <v>0.00592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0.01374</v>
      </c>
      <c r="I235">
        <f t="shared" ref="I235:I237" si="227">0.2*G59+(1-0.2)*C59</f>
        <v>0.00156</v>
      </c>
      <c r="J235">
        <f t="shared" ref="J235:J237" si="228">0.2*H59+(1-0.2)*D59</f>
        <v>0.01374</v>
      </c>
      <c r="L235">
        <f>0.2*G66+(1-0.2)*B66</f>
        <v>0.0048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0.01386</v>
      </c>
      <c r="U235">
        <f t="shared" ref="U235:U237" si="231">0.3*G59+(1-0.3)*C59</f>
        <v>0.00169</v>
      </c>
      <c r="V235">
        <f t="shared" ref="V235:V237" si="232">0.3*H59+(1-0.3)*D59</f>
        <v>0.01386</v>
      </c>
      <c r="X235">
        <f>0.3*G66+(1-0.3)*B66</f>
        <v>0.00485</v>
      </c>
    </row>
    <row r="236" spans="1:25">
      <c r="C236" s="4"/>
      <c r="D236" s="12"/>
      <c r="E236" t="s">
        <v>47</v>
      </c>
      <c r="F236">
        <f t="shared" si="225"/>
        <v>0.00266</v>
      </c>
      <c r="G236">
        <f t="shared" si="226"/>
        <v>0.008</v>
      </c>
      <c r="I236">
        <f t="shared" si="227"/>
        <v>0.0027</v>
      </c>
      <c r="J236">
        <f t="shared" si="228"/>
        <v>0.00772</v>
      </c>
      <c r="P236" s="12"/>
      <c r="Q236" t="s">
        <v>47</v>
      </c>
      <c r="R236">
        <f t="shared" si="229"/>
        <v>0.00269</v>
      </c>
      <c r="S236">
        <f t="shared" si="230"/>
        <v>0.00805</v>
      </c>
      <c r="U236">
        <f t="shared" si="231"/>
        <v>0.00275</v>
      </c>
      <c r="V236">
        <f t="shared" si="232"/>
        <v>0.00763</v>
      </c>
    </row>
    <row r="237" spans="1:25">
      <c r="C237" s="4"/>
      <c r="D237" s="12"/>
      <c r="E237" t="s">
        <v>48</v>
      </c>
      <c r="F237">
        <f t="shared" si="225"/>
        <v>0.00348</v>
      </c>
      <c r="G237">
        <f t="shared" si="226"/>
        <v>0.00602</v>
      </c>
      <c r="I237">
        <f t="shared" si="227"/>
        <v>0.00356</v>
      </c>
      <c r="J237">
        <f t="shared" si="228"/>
        <v>0.00594</v>
      </c>
      <c r="P237" s="12"/>
      <c r="Q237" t="s">
        <v>48</v>
      </c>
      <c r="R237">
        <f t="shared" si="229"/>
        <v>0.00352</v>
      </c>
      <c r="S237">
        <f t="shared" si="230"/>
        <v>0.00608</v>
      </c>
      <c r="U237">
        <f t="shared" si="231"/>
        <v>0.00364</v>
      </c>
      <c r="V237">
        <f t="shared" si="232"/>
        <v>0.00596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0.01362</v>
      </c>
      <c r="H242">
        <f t="shared" ref="H242:H244" si="235">M52+I52+E52</f>
        <v>2.63101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0.01362</v>
      </c>
      <c r="K242">
        <f t="shared" ref="K242:K244" si="238">M59+I59+E59</f>
        <v>2.585566</v>
      </c>
      <c r="L242">
        <f>(0.05*(1-0.05)+0.05*(1-0.05))*G66+0.05*0.05*J66+(1-0.05*(1-0.05)-0.05*(1-0.05)-0.05*0.05)*B66</f>
        <v>0.00475</v>
      </c>
      <c r="M242">
        <f>M66+I66+E66</f>
        <v>6.774177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0.01374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0.01374</v>
      </c>
      <c r="X242">
        <f>(0.1*0.9+0.1*0.9)*G66+0.1*0.1*J66+(1-0.1*0.9-0.1*0.9-0.1*0.1)*B66</f>
        <v>0.0048</v>
      </c>
    </row>
    <row r="243" spans="1:25">
      <c r="B243" s="4"/>
      <c r="C243" s="13"/>
      <c r="D243" s="12"/>
      <c r="E243" t="s">
        <v>47</v>
      </c>
      <c r="F243">
        <f t="shared" si="233"/>
        <v>0.00262975</v>
      </c>
      <c r="G243">
        <f t="shared" si="234"/>
        <v>0.00794975</v>
      </c>
      <c r="H243">
        <f t="shared" si="235"/>
        <v>2.718209</v>
      </c>
      <c r="I243">
        <f t="shared" si="236"/>
        <v>0.00265075</v>
      </c>
      <c r="J243">
        <f t="shared" si="237"/>
        <v>0.00781425</v>
      </c>
      <c r="K243">
        <f t="shared" si="238"/>
        <v>2.774438</v>
      </c>
      <c r="O243" s="13"/>
      <c r="P243" s="12"/>
      <c r="Q243" t="s">
        <v>47</v>
      </c>
      <c r="R243">
        <f t="shared" si="239"/>
        <v>0.002659</v>
      </c>
      <c r="S243">
        <f t="shared" si="240"/>
        <v>0.007999</v>
      </c>
      <c r="U243">
        <f t="shared" si="241"/>
        <v>0.002703</v>
      </c>
      <c r="V243">
        <f t="shared" si="242"/>
        <v>0.007737</v>
      </c>
    </row>
    <row r="244" spans="1:25">
      <c r="B244" s="4"/>
      <c r="C244" s="13"/>
      <c r="D244" s="12"/>
      <c r="E244" t="s">
        <v>48</v>
      </c>
      <c r="F244">
        <f t="shared" si="233"/>
        <v>0.00343975</v>
      </c>
      <c r="G244">
        <f t="shared" si="234"/>
        <v>0.00596</v>
      </c>
      <c r="H244">
        <f t="shared" si="235"/>
        <v>2.731903</v>
      </c>
      <c r="I244">
        <f t="shared" si="236"/>
        <v>0.003479</v>
      </c>
      <c r="J244">
        <f t="shared" si="237"/>
        <v>0.00591975</v>
      </c>
      <c r="K244">
        <f t="shared" si="238"/>
        <v>3.233783</v>
      </c>
      <c r="O244" s="13"/>
      <c r="P244" s="12"/>
      <c r="Q244" t="s">
        <v>48</v>
      </c>
      <c r="R244">
        <f t="shared" si="239"/>
        <v>0.003479</v>
      </c>
      <c r="S244">
        <f t="shared" si="240"/>
        <v>0.00602</v>
      </c>
      <c r="U244">
        <f t="shared" si="241"/>
        <v>0.003556</v>
      </c>
      <c r="V244">
        <f t="shared" si="242"/>
        <v>0.005939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0.01398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0.01398</v>
      </c>
      <c r="L248">
        <f>(0.2*0.8+0.2*0.8)*G66+0.2*0.2*J66+(1-0.2*0.8-0.2*0.8-0.2*0.2)*B66</f>
        <v>0.0049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0.01422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0.01422</v>
      </c>
      <c r="X248">
        <f>(0.3*0.7+0.3*0.7)*G66+0.3*0.3*J66+(1-0.3*0.7-0.3*0.7-0.3*0.3)*B66</f>
        <v>0.005</v>
      </c>
    </row>
    <row r="249" spans="1:25">
      <c r="B249" s="4"/>
      <c r="C249" s="13"/>
      <c r="D249" s="12"/>
      <c r="E249" t="s">
        <v>47</v>
      </c>
      <c r="F249">
        <f t="shared" si="243"/>
        <v>0.002716</v>
      </c>
      <c r="G249">
        <f t="shared" si="244"/>
        <v>0.008096</v>
      </c>
      <c r="I249">
        <f t="shared" si="245"/>
        <v>0.002812</v>
      </c>
      <c r="J249">
        <f t="shared" si="246"/>
        <v>0.007608</v>
      </c>
      <c r="O249" s="13"/>
      <c r="P249" s="12"/>
      <c r="Q249" t="s">
        <v>47</v>
      </c>
      <c r="R249">
        <f t="shared" si="247"/>
        <v>0.002771</v>
      </c>
      <c r="S249">
        <f t="shared" si="248"/>
        <v>0.008191</v>
      </c>
      <c r="U249">
        <f t="shared" si="249"/>
        <v>0.002927</v>
      </c>
      <c r="V249">
        <f t="shared" si="250"/>
        <v>0.007513</v>
      </c>
    </row>
    <row r="250" spans="1:25">
      <c r="B250" s="4"/>
      <c r="C250" s="13"/>
      <c r="D250" s="12"/>
      <c r="E250" t="s">
        <v>48</v>
      </c>
      <c r="F250">
        <f t="shared" si="243"/>
        <v>0.003556</v>
      </c>
      <c r="G250">
        <f t="shared" si="244"/>
        <v>0.00614</v>
      </c>
      <c r="I250">
        <f t="shared" si="245"/>
        <v>0.003704</v>
      </c>
      <c r="J250">
        <f t="shared" si="246"/>
        <v>0.005976</v>
      </c>
      <c r="O250" s="13"/>
      <c r="P250" s="12"/>
      <c r="Q250" t="s">
        <v>48</v>
      </c>
      <c r="R250">
        <f t="shared" si="247"/>
        <v>0.003631</v>
      </c>
      <c r="S250">
        <f t="shared" si="248"/>
        <v>0.00626</v>
      </c>
      <c r="U250">
        <f t="shared" si="249"/>
        <v>0.003844</v>
      </c>
      <c r="V250">
        <f t="shared" si="250"/>
        <v>0.006011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0.01368</v>
      </c>
      <c r="H255">
        <f t="shared" ref="H255:H257" si="253">Q52+M52+I52+E52</f>
        <v>3.499379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0.01368</v>
      </c>
      <c r="K255">
        <f t="shared" ref="K255:K257" si="256">Q59+M59+I59+E59</f>
        <v>3.451249</v>
      </c>
      <c r="L255">
        <f>3*0.05*(1-0.05)*(1-0.05)*G66+3*0.05*0.05*(1-0.05)*J66+0.05*0.05*0.05*N66+(1-3*0.05*(1-0.05)*(1-0.05)-3*0.05*0.05*(1-0.05)-0.05*0.05*0.05)*B66</f>
        <v>0.0047749875</v>
      </c>
      <c r="M255">
        <f>Q66+M66+I66+E66</f>
        <v>9.012749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0.01386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0.01386</v>
      </c>
      <c r="X255">
        <f>3*0.1*(1-0.1)*(1-0.1)*G66+3*0.1*0.1*(1-0.1)*J66+0.1*0.1*0.1*N66+(1-3*0.1*(1-0.1)*(1-0.1)-3*0.1*0.1*(1-0.1)-0.1*0.1*0.1)*B66</f>
        <v>0.0048499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0.002644275</v>
      </c>
      <c r="G256">
        <f t="shared" si="252"/>
        <v>0.0079743</v>
      </c>
      <c r="H256">
        <f t="shared" si="253"/>
        <v>3.612751</v>
      </c>
      <c r="I256">
        <f t="shared" si="254"/>
        <v>0.0026771125</v>
      </c>
      <c r="J256">
        <f t="shared" si="255"/>
        <v>0.0077775375</v>
      </c>
      <c r="K256">
        <f t="shared" si="256"/>
        <v>3.676204</v>
      </c>
      <c r="N256" s="14"/>
      <c r="O256" s="13"/>
      <c r="P256" s="12"/>
      <c r="Q256" t="s">
        <v>47</v>
      </c>
      <c r="R256">
        <f t="shared" si="257"/>
        <v>0.0026872</v>
      </c>
      <c r="S256">
        <f t="shared" si="258"/>
        <v>0.0080474</v>
      </c>
      <c r="U256">
        <f t="shared" si="259"/>
        <v>0.0027579</v>
      </c>
      <c r="V256">
        <f t="shared" si="260"/>
        <v>0.0076793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0.0034592625</v>
      </c>
      <c r="G257">
        <f t="shared" si="252"/>
        <v>0.0059899875</v>
      </c>
      <c r="H257">
        <f t="shared" si="253"/>
        <v>3.655207</v>
      </c>
      <c r="I257">
        <f t="shared" si="254"/>
        <v>0.0035170375</v>
      </c>
      <c r="J257">
        <f t="shared" si="255"/>
        <v>0.0059293375</v>
      </c>
      <c r="K257">
        <f t="shared" si="256"/>
        <v>4.26318</v>
      </c>
      <c r="N257" s="14"/>
      <c r="O257" s="13"/>
      <c r="P257" s="12"/>
      <c r="Q257" t="s">
        <v>48</v>
      </c>
      <c r="R257">
        <f t="shared" si="257"/>
        <v>0.0035171</v>
      </c>
      <c r="S257">
        <f t="shared" si="258"/>
        <v>0.0060799</v>
      </c>
      <c r="U257">
        <f t="shared" si="259"/>
        <v>0.0036283</v>
      </c>
      <c r="V257">
        <f t="shared" si="260"/>
        <v>0.0059577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0.01422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0.01422</v>
      </c>
      <c r="L261">
        <f>3*0.2*(1-0.2)*(1-0.2)*G66+3*0.2*0.2*(1-0.2)*J66+0.2*0.2*0.2*N66+(1-3*0.2*(1-0.2)*(1-0.2)-3*0.2*0.2*(1-0.2)-0.2*0.2*0.2)*B66</f>
        <v>0.0049992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0.01458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0.01458</v>
      </c>
      <c r="X261">
        <f>3*0.3*(1-0.3)*(1-0.3)*G66+3*0.3*0.3*(1-0.3)*J66+0.3*0.3*0.3*N66+(1-3*0.3*(1-0.3)*(1-0.3)-3*0.3*0.3*(1-0.3)-0.3*0.3*0.3)*B66</f>
        <v>0.0051473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0.0027696</v>
      </c>
      <c r="G262">
        <f t="shared" si="262"/>
        <v>0.0081912</v>
      </c>
      <c r="I262">
        <f t="shared" si="263"/>
        <v>0.0029272</v>
      </c>
      <c r="J262">
        <f t="shared" si="264"/>
        <v>0.0075504</v>
      </c>
      <c r="N262" s="14"/>
      <c r="O262" s="13"/>
      <c r="P262" s="12"/>
      <c r="Q262" t="s">
        <v>47</v>
      </c>
      <c r="R262">
        <f t="shared" si="265"/>
        <v>0.0028484</v>
      </c>
      <c r="S262">
        <f t="shared" si="266"/>
        <v>0.0083338</v>
      </c>
      <c r="U262">
        <f t="shared" si="267"/>
        <v>0.0031013</v>
      </c>
      <c r="V262">
        <f t="shared" si="268"/>
        <v>0.0075031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0.0036288</v>
      </c>
      <c r="G263">
        <f t="shared" si="262"/>
        <v>0.0062592</v>
      </c>
      <c r="I263">
        <f t="shared" si="263"/>
        <v>0.0038344</v>
      </c>
      <c r="J263">
        <f t="shared" si="264"/>
        <v>0.0060136</v>
      </c>
      <c r="N263" s="14"/>
      <c r="O263" s="13"/>
      <c r="P263" s="12"/>
      <c r="Q263" t="s">
        <v>48</v>
      </c>
      <c r="R263">
        <f t="shared" si="265"/>
        <v>0.0037357</v>
      </c>
      <c r="S263">
        <f t="shared" si="266"/>
        <v>0.0064373</v>
      </c>
      <c r="U263">
        <f t="shared" si="267"/>
        <v>0.0040201</v>
      </c>
      <c r="V263">
        <f t="shared" si="268"/>
        <v>0.0060719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160" zoomScaleNormal="160" topLeftCell="C1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131</v>
      </c>
      <c r="C9" s="3"/>
      <c r="D9" s="3"/>
      <c r="E9" s="3"/>
      <c r="F9" s="3" t="s">
        <v>132</v>
      </c>
      <c r="G9" s="3"/>
      <c r="H9" s="3"/>
      <c r="I9" s="3"/>
      <c r="J9" s="3" t="s">
        <v>133</v>
      </c>
      <c r="K9" s="3"/>
      <c r="L9" s="3"/>
      <c r="M9" s="3"/>
      <c r="N9" s="3" t="s">
        <v>134</v>
      </c>
      <c r="O9" s="3"/>
      <c r="P9" s="3"/>
      <c r="Q9" s="3"/>
      <c r="S9" s="4" t="s">
        <v>23</v>
      </c>
      <c r="T9" s="3" t="s">
        <v>131</v>
      </c>
      <c r="U9" s="3"/>
      <c r="V9" s="3"/>
      <c r="W9" s="3"/>
      <c r="X9" s="3" t="s">
        <v>132</v>
      </c>
      <c r="Y9" s="3"/>
      <c r="Z9" s="3"/>
      <c r="AA9" s="3"/>
      <c r="AB9" s="3" t="s">
        <v>133</v>
      </c>
      <c r="AC9" s="3"/>
      <c r="AD9" s="3"/>
      <c r="AE9" s="3"/>
      <c r="AF9" s="3" t="s">
        <v>134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0.0121</v>
      </c>
      <c r="E11">
        <v>0.930023</v>
      </c>
      <c r="F11" t="s">
        <v>31</v>
      </c>
      <c r="G11">
        <v>0.0026</v>
      </c>
      <c r="H11">
        <v>0.0134</v>
      </c>
      <c r="I11">
        <v>0.871992</v>
      </c>
      <c r="J11" t="s">
        <v>31</v>
      </c>
      <c r="K11">
        <v>0.0026</v>
      </c>
      <c r="L11">
        <v>0.0146</v>
      </c>
      <c r="M11">
        <v>0.870484</v>
      </c>
      <c r="N11" t="s">
        <v>31</v>
      </c>
      <c r="O11">
        <v>0.0026</v>
      </c>
      <c r="P11">
        <v>0.0158</v>
      </c>
      <c r="Q11">
        <v>0.887026</v>
      </c>
      <c r="S11" s="4"/>
      <c r="T11" t="s">
        <v>31</v>
      </c>
      <c r="U11">
        <v>0.0013</v>
      </c>
      <c r="V11">
        <v>0.0121</v>
      </c>
      <c r="W11">
        <v>0.86561</v>
      </c>
      <c r="X11" t="s">
        <v>31</v>
      </c>
      <c r="Y11">
        <v>0.0026</v>
      </c>
      <c r="Z11">
        <v>0.0134</v>
      </c>
      <c r="AA11">
        <v>0.866152</v>
      </c>
      <c r="AB11" t="s">
        <v>31</v>
      </c>
      <c r="AC11">
        <v>0.0026</v>
      </c>
      <c r="AD11">
        <v>0.0146</v>
      </c>
      <c r="AE11">
        <v>0.859013</v>
      </c>
      <c r="AF11" t="s">
        <v>31</v>
      </c>
      <c r="AG11">
        <v>0.0026</v>
      </c>
      <c r="AH11">
        <v>0.0158</v>
      </c>
      <c r="AI11">
        <v>0.859754</v>
      </c>
    </row>
    <row r="12" spans="1:35">
      <c r="A12" s="4"/>
      <c r="B12" t="s">
        <v>32</v>
      </c>
      <c r="C12">
        <v>0.012</v>
      </c>
      <c r="D12">
        <v>0.0121</v>
      </c>
      <c r="E12">
        <v>0.928106</v>
      </c>
      <c r="F12" t="s">
        <v>32</v>
      </c>
      <c r="G12">
        <v>0.0131</v>
      </c>
      <c r="H12">
        <v>0.0133</v>
      </c>
      <c r="I12">
        <v>0.890809</v>
      </c>
      <c r="J12" t="s">
        <v>32</v>
      </c>
      <c r="K12">
        <v>0.0143</v>
      </c>
      <c r="L12">
        <v>0.0145</v>
      </c>
      <c r="M12">
        <v>0.908559</v>
      </c>
      <c r="N12" t="s">
        <v>32</v>
      </c>
      <c r="O12">
        <v>0.0155</v>
      </c>
      <c r="P12">
        <v>0.0157</v>
      </c>
      <c r="Q12">
        <v>0.884038</v>
      </c>
      <c r="S12" s="4"/>
      <c r="T12" t="s">
        <v>32</v>
      </c>
      <c r="U12">
        <v>0.0113</v>
      </c>
      <c r="V12">
        <v>0.012</v>
      </c>
      <c r="W12">
        <v>0.882187</v>
      </c>
      <c r="X12" t="s">
        <v>32</v>
      </c>
      <c r="Y12">
        <v>0.0124</v>
      </c>
      <c r="Z12">
        <v>0.0131</v>
      </c>
      <c r="AA12">
        <v>0.8808</v>
      </c>
      <c r="AB12" t="s">
        <v>32</v>
      </c>
      <c r="AC12">
        <v>0.0134</v>
      </c>
      <c r="AD12">
        <v>0.0143</v>
      </c>
      <c r="AE12">
        <v>0.877846</v>
      </c>
      <c r="AF12" t="s">
        <v>32</v>
      </c>
      <c r="AG12">
        <v>0.0145</v>
      </c>
      <c r="AH12">
        <v>0.0154</v>
      </c>
      <c r="AI12">
        <v>0.884658</v>
      </c>
    </row>
    <row r="13" spans="1:35">
      <c r="A13" s="4"/>
      <c r="B13" t="s">
        <v>33</v>
      </c>
      <c r="C13">
        <v>0.012</v>
      </c>
      <c r="D13">
        <v>0.012</v>
      </c>
      <c r="E13">
        <v>0.972335</v>
      </c>
      <c r="F13" t="s">
        <v>33</v>
      </c>
      <c r="G13">
        <v>0.0131</v>
      </c>
      <c r="H13">
        <v>0.0132</v>
      </c>
      <c r="I13">
        <v>0.914143</v>
      </c>
      <c r="J13" t="s">
        <v>33</v>
      </c>
      <c r="K13">
        <v>0.0143</v>
      </c>
      <c r="L13">
        <v>0.0143</v>
      </c>
      <c r="M13">
        <v>0.913373</v>
      </c>
      <c r="N13" t="s">
        <v>33</v>
      </c>
      <c r="O13">
        <v>0.0155</v>
      </c>
      <c r="P13">
        <v>0.0155</v>
      </c>
      <c r="Q13">
        <v>0.907443</v>
      </c>
      <c r="S13" s="4"/>
      <c r="T13" t="s">
        <v>33</v>
      </c>
      <c r="U13">
        <v>0.0113</v>
      </c>
      <c r="V13">
        <v>0.0114</v>
      </c>
      <c r="W13">
        <v>0.897048</v>
      </c>
      <c r="X13" t="s">
        <v>33</v>
      </c>
      <c r="Y13">
        <v>0.0124</v>
      </c>
      <c r="Z13">
        <v>0.0125</v>
      </c>
      <c r="AA13">
        <v>0.895433</v>
      </c>
      <c r="AB13" t="s">
        <v>33</v>
      </c>
      <c r="AC13">
        <v>0.0135</v>
      </c>
      <c r="AD13">
        <v>0.0136</v>
      </c>
      <c r="AE13">
        <v>0.903662</v>
      </c>
      <c r="AF13" t="s">
        <v>33</v>
      </c>
      <c r="AG13">
        <v>0.0146</v>
      </c>
      <c r="AH13">
        <v>0.0147</v>
      </c>
      <c r="AI13">
        <v>0.901036</v>
      </c>
    </row>
    <row r="16" spans="1:35">
      <c r="A16" s="5" t="s">
        <v>35</v>
      </c>
      <c r="B16" s="3" t="s">
        <v>131</v>
      </c>
      <c r="C16" s="3"/>
      <c r="D16" s="3"/>
      <c r="E16" s="3"/>
      <c r="F16" s="3" t="s">
        <v>132</v>
      </c>
      <c r="G16" s="3"/>
      <c r="H16" s="3"/>
      <c r="I16" s="3"/>
      <c r="J16" s="3" t="s">
        <v>133</v>
      </c>
      <c r="K16" s="3"/>
      <c r="L16" s="3"/>
      <c r="M16" s="3"/>
      <c r="N16" s="3" t="s">
        <v>134</v>
      </c>
      <c r="O16" s="3"/>
      <c r="P16" s="3"/>
      <c r="Q16" s="3"/>
      <c r="S16" s="5" t="s">
        <v>35</v>
      </c>
      <c r="T16" s="3" t="s">
        <v>131</v>
      </c>
      <c r="U16" s="3"/>
      <c r="V16" s="3"/>
      <c r="W16" s="3"/>
      <c r="X16" s="3" t="s">
        <v>132</v>
      </c>
      <c r="Y16" s="3"/>
      <c r="Z16" s="3"/>
      <c r="AA16" s="3"/>
      <c r="AB16" s="3" t="s">
        <v>133</v>
      </c>
      <c r="AC16" s="3"/>
      <c r="AD16" s="3"/>
      <c r="AE16" s="3"/>
      <c r="AF16" s="3" t="s">
        <v>134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0.0121</v>
      </c>
      <c r="E18">
        <v>0.918612</v>
      </c>
      <c r="F18" t="s">
        <v>31</v>
      </c>
      <c r="G18">
        <v>0.0026</v>
      </c>
      <c r="H18">
        <v>0.0134</v>
      </c>
      <c r="I18">
        <v>0.844954</v>
      </c>
      <c r="J18" t="s">
        <v>31</v>
      </c>
      <c r="K18">
        <v>0.0026</v>
      </c>
      <c r="L18">
        <v>0.0146</v>
      </c>
      <c r="M18">
        <v>0.845297</v>
      </c>
      <c r="N18" t="s">
        <v>31</v>
      </c>
      <c r="O18">
        <v>0.0026</v>
      </c>
      <c r="P18">
        <v>0.0158</v>
      </c>
      <c r="Q18">
        <v>0.841705</v>
      </c>
      <c r="S18" s="5"/>
      <c r="T18" t="s">
        <v>31</v>
      </c>
      <c r="U18">
        <v>0.0013</v>
      </c>
      <c r="V18">
        <v>0.0121</v>
      </c>
      <c r="W18">
        <v>0.83328</v>
      </c>
      <c r="X18" t="s">
        <v>31</v>
      </c>
      <c r="Y18">
        <v>0.0026</v>
      </c>
      <c r="Z18">
        <v>0.0134</v>
      </c>
      <c r="AA18">
        <v>0.835889</v>
      </c>
      <c r="AB18" t="s">
        <v>31</v>
      </c>
      <c r="AC18">
        <v>0.0026</v>
      </c>
      <c r="AD18">
        <v>0.0146</v>
      </c>
      <c r="AE18">
        <v>0.835764</v>
      </c>
      <c r="AF18" t="s">
        <v>31</v>
      </c>
      <c r="AG18">
        <v>0.0026</v>
      </c>
      <c r="AH18">
        <v>0.0158</v>
      </c>
      <c r="AI18">
        <v>0.832804</v>
      </c>
    </row>
    <row r="19" spans="1:35">
      <c r="A19" s="5"/>
      <c r="B19" t="s">
        <v>32</v>
      </c>
      <c r="C19">
        <v>0.012</v>
      </c>
      <c r="D19">
        <v>0.0121</v>
      </c>
      <c r="E19">
        <v>0.869553</v>
      </c>
      <c r="F19" t="s">
        <v>32</v>
      </c>
      <c r="G19">
        <v>0.0131</v>
      </c>
      <c r="H19">
        <v>0.0133</v>
      </c>
      <c r="I19">
        <v>0.864603</v>
      </c>
      <c r="J19" t="s">
        <v>32</v>
      </c>
      <c r="K19">
        <v>0.0143</v>
      </c>
      <c r="L19">
        <v>0.0145</v>
      </c>
      <c r="M19">
        <v>0.88084</v>
      </c>
      <c r="N19" t="s">
        <v>32</v>
      </c>
      <c r="O19">
        <v>0.0155</v>
      </c>
      <c r="P19">
        <v>0.0157</v>
      </c>
      <c r="Q19">
        <v>0.879098</v>
      </c>
      <c r="S19" s="5"/>
      <c r="T19" t="s">
        <v>32</v>
      </c>
      <c r="U19">
        <v>0.0113</v>
      </c>
      <c r="V19">
        <v>0.012</v>
      </c>
      <c r="W19">
        <v>0.858111</v>
      </c>
      <c r="X19" t="s">
        <v>32</v>
      </c>
      <c r="Y19">
        <v>0.0124</v>
      </c>
      <c r="Z19">
        <v>0.013</v>
      </c>
      <c r="AA19">
        <v>0.860011</v>
      </c>
      <c r="AB19" t="s">
        <v>32</v>
      </c>
      <c r="AC19">
        <v>0.0134</v>
      </c>
      <c r="AD19">
        <v>0.0142</v>
      </c>
      <c r="AE19">
        <v>0.866516</v>
      </c>
      <c r="AF19" t="s">
        <v>32</v>
      </c>
      <c r="AG19">
        <v>0.0145</v>
      </c>
      <c r="AH19">
        <v>0.0154</v>
      </c>
      <c r="AI19">
        <v>0.920062</v>
      </c>
    </row>
    <row r="20" spans="1:35">
      <c r="A20" s="5"/>
      <c r="B20" t="s">
        <v>33</v>
      </c>
      <c r="C20">
        <v>0.012</v>
      </c>
      <c r="D20">
        <v>0.012</v>
      </c>
      <c r="E20">
        <v>0.918453</v>
      </c>
      <c r="F20" t="s">
        <v>33</v>
      </c>
      <c r="G20">
        <v>0.0131</v>
      </c>
      <c r="H20">
        <v>0.0132</v>
      </c>
      <c r="I20">
        <v>0.947682</v>
      </c>
      <c r="J20" t="s">
        <v>33</v>
      </c>
      <c r="K20">
        <v>0.0143</v>
      </c>
      <c r="L20">
        <v>0.0143</v>
      </c>
      <c r="M20">
        <v>0.90986</v>
      </c>
      <c r="N20" t="s">
        <v>33</v>
      </c>
      <c r="O20">
        <v>0.0155</v>
      </c>
      <c r="P20">
        <v>0.0155</v>
      </c>
      <c r="Q20">
        <v>0.903384</v>
      </c>
      <c r="S20" s="5"/>
      <c r="T20" t="s">
        <v>33</v>
      </c>
      <c r="U20">
        <v>0.0113</v>
      </c>
      <c r="V20">
        <v>0.0114</v>
      </c>
      <c r="W20">
        <v>0.924859</v>
      </c>
      <c r="X20" t="s">
        <v>33</v>
      </c>
      <c r="Y20">
        <v>0.0124</v>
      </c>
      <c r="Z20">
        <v>0.0125</v>
      </c>
      <c r="AA20">
        <v>0.906345</v>
      </c>
      <c r="AB20" t="s">
        <v>33</v>
      </c>
      <c r="AC20">
        <v>0.0135</v>
      </c>
      <c r="AD20">
        <v>0.0136</v>
      </c>
      <c r="AE20">
        <v>0.900535</v>
      </c>
      <c r="AF20" t="s">
        <v>33</v>
      </c>
      <c r="AG20">
        <v>0.0146</v>
      </c>
      <c r="AH20">
        <v>0.0147</v>
      </c>
      <c r="AI20">
        <v>0.908969</v>
      </c>
    </row>
    <row r="23" spans="1:35">
      <c r="A23" s="6" t="s">
        <v>36</v>
      </c>
      <c r="B23" s="3" t="s">
        <v>131</v>
      </c>
      <c r="C23" s="3"/>
      <c r="D23" s="3"/>
      <c r="E23" s="3"/>
      <c r="F23" s="3" t="s">
        <v>132</v>
      </c>
      <c r="G23" s="3"/>
      <c r="H23" s="3"/>
      <c r="I23" s="3"/>
      <c r="J23" s="3" t="s">
        <v>133</v>
      </c>
      <c r="K23" s="3"/>
      <c r="L23" s="3"/>
      <c r="M23" s="3"/>
      <c r="N23" s="3" t="s">
        <v>134</v>
      </c>
      <c r="O23" s="3"/>
      <c r="P23" s="3"/>
      <c r="Q23" s="3"/>
      <c r="S23" s="6" t="s">
        <v>36</v>
      </c>
      <c r="T23" s="3" t="s">
        <v>131</v>
      </c>
      <c r="U23" s="3"/>
      <c r="V23" s="3"/>
      <c r="W23" s="3"/>
      <c r="X23" s="3" t="s">
        <v>132</v>
      </c>
      <c r="Y23" s="3"/>
      <c r="Z23" s="3"/>
      <c r="AA23" s="3"/>
      <c r="AB23" s="3" t="s">
        <v>133</v>
      </c>
      <c r="AC23" s="3"/>
      <c r="AD23" s="3"/>
      <c r="AE23" s="3"/>
      <c r="AF23" s="3" t="s">
        <v>134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0.012</v>
      </c>
      <c r="C25" s="3"/>
      <c r="D25" s="3"/>
      <c r="E25">
        <v>2.095066</v>
      </c>
      <c r="F25" s="3">
        <v>0.0131</v>
      </c>
      <c r="G25" s="3"/>
      <c r="H25" s="3"/>
      <c r="I25">
        <v>2.054667</v>
      </c>
      <c r="J25" s="3">
        <v>0.0143</v>
      </c>
      <c r="K25" s="3"/>
      <c r="L25" s="3"/>
      <c r="M25">
        <v>2.042678</v>
      </c>
      <c r="N25" s="3">
        <v>0.0155</v>
      </c>
      <c r="O25" s="3"/>
      <c r="P25" s="3"/>
      <c r="Q25">
        <v>2.055537</v>
      </c>
      <c r="S25" s="6"/>
      <c r="T25" s="7">
        <v>0.0114</v>
      </c>
      <c r="U25" s="7"/>
      <c r="V25" s="7"/>
      <c r="W25">
        <v>1.995948</v>
      </c>
      <c r="X25" s="7">
        <v>0.0125</v>
      </c>
      <c r="Y25" s="7"/>
      <c r="Z25" s="7"/>
      <c r="AA25">
        <v>1.993981</v>
      </c>
      <c r="AB25" s="7">
        <v>0.0135</v>
      </c>
      <c r="AC25" s="7"/>
      <c r="AD25" s="7"/>
      <c r="AE25">
        <v>2.02795</v>
      </c>
      <c r="AF25" s="7">
        <v>0.0146</v>
      </c>
      <c r="AG25" s="7"/>
      <c r="AH25" s="7"/>
      <c r="AI25">
        <v>2.002108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131</v>
      </c>
      <c r="C30" s="3"/>
      <c r="D30" s="3"/>
      <c r="E30" s="3"/>
      <c r="F30" s="3" t="s">
        <v>132</v>
      </c>
      <c r="G30" s="3"/>
      <c r="H30" s="3"/>
      <c r="I30" s="3"/>
      <c r="J30" s="3" t="s">
        <v>133</v>
      </c>
      <c r="K30" s="3"/>
      <c r="L30" s="3"/>
      <c r="M30" s="3"/>
      <c r="N30" s="3" t="s">
        <v>134</v>
      </c>
      <c r="O30" s="3"/>
      <c r="P30" s="3"/>
      <c r="Q30" s="3"/>
      <c r="S30" s="4" t="s">
        <v>23</v>
      </c>
      <c r="T30" s="3" t="s">
        <v>131</v>
      </c>
      <c r="U30" s="3"/>
      <c r="V30" s="3"/>
      <c r="W30" s="3"/>
      <c r="X30" s="3" t="s">
        <v>132</v>
      </c>
      <c r="Y30" s="3"/>
      <c r="Z30" s="3"/>
      <c r="AA30" s="3"/>
      <c r="AB30" s="3" t="s">
        <v>133</v>
      </c>
      <c r="AC30" s="3"/>
      <c r="AD30" s="3"/>
      <c r="AE30" s="3"/>
      <c r="AF30" s="3" t="s">
        <v>134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0.0121</v>
      </c>
      <c r="E32">
        <v>0.868758</v>
      </c>
      <c r="F32" t="s">
        <v>31</v>
      </c>
      <c r="G32">
        <v>0.0026</v>
      </c>
      <c r="H32">
        <v>0.0134</v>
      </c>
      <c r="I32">
        <v>0.874175</v>
      </c>
      <c r="J32" t="s">
        <v>31</v>
      </c>
      <c r="K32">
        <v>0.0026</v>
      </c>
      <c r="L32">
        <v>0.0146</v>
      </c>
      <c r="M32">
        <v>0.865764</v>
      </c>
      <c r="N32" t="s">
        <v>31</v>
      </c>
      <c r="O32">
        <v>0.0026</v>
      </c>
      <c r="P32">
        <v>0.0158</v>
      </c>
      <c r="Q32">
        <v>0.887466</v>
      </c>
      <c r="S32" s="4"/>
      <c r="T32" t="s">
        <v>31</v>
      </c>
      <c r="U32">
        <v>0.0013</v>
      </c>
      <c r="V32">
        <v>0.0121</v>
      </c>
      <c r="W32">
        <v>0.861639</v>
      </c>
      <c r="X32" t="s">
        <v>31</v>
      </c>
      <c r="Y32">
        <v>0.0026</v>
      </c>
      <c r="Z32">
        <v>0.0134</v>
      </c>
      <c r="AA32">
        <v>0.868374</v>
      </c>
      <c r="AB32" t="s">
        <v>31</v>
      </c>
      <c r="AC32">
        <v>0.0026</v>
      </c>
      <c r="AD32">
        <v>0.0146</v>
      </c>
      <c r="AE32">
        <v>0.862899</v>
      </c>
      <c r="AF32" t="s">
        <v>31</v>
      </c>
      <c r="AG32">
        <v>0.0026</v>
      </c>
      <c r="AH32">
        <v>0.0158</v>
      </c>
      <c r="AI32">
        <v>0.866431</v>
      </c>
    </row>
    <row r="33" spans="1:35">
      <c r="A33" s="4"/>
      <c r="B33" t="s">
        <v>32</v>
      </c>
      <c r="C33">
        <v>0.0092</v>
      </c>
      <c r="D33">
        <v>0.0115</v>
      </c>
      <c r="E33">
        <v>0.887837</v>
      </c>
      <c r="F33" t="s">
        <v>32</v>
      </c>
      <c r="G33">
        <v>0.0101</v>
      </c>
      <c r="H33">
        <v>0.0126</v>
      </c>
      <c r="I33">
        <v>0.891936</v>
      </c>
      <c r="J33" t="s">
        <v>32</v>
      </c>
      <c r="K33">
        <v>0.0109</v>
      </c>
      <c r="L33">
        <v>0.0136</v>
      </c>
      <c r="M33">
        <v>0.887939</v>
      </c>
      <c r="N33" t="s">
        <v>32</v>
      </c>
      <c r="O33">
        <v>0.0117</v>
      </c>
      <c r="P33">
        <v>0.0147</v>
      </c>
      <c r="Q33">
        <v>0.889996</v>
      </c>
      <c r="S33" s="4"/>
      <c r="T33" t="s">
        <v>32</v>
      </c>
      <c r="U33">
        <v>0.0053</v>
      </c>
      <c r="V33">
        <v>0.0103</v>
      </c>
      <c r="W33">
        <v>0.884557</v>
      </c>
      <c r="X33" t="s">
        <v>32</v>
      </c>
      <c r="Y33">
        <v>0.0059</v>
      </c>
      <c r="Z33">
        <v>0.0112</v>
      </c>
      <c r="AA33">
        <v>0.878295</v>
      </c>
      <c r="AB33" t="s">
        <v>32</v>
      </c>
      <c r="AC33">
        <v>0.0064</v>
      </c>
      <c r="AD33">
        <v>0.0121</v>
      </c>
      <c r="AE33">
        <v>0.892458</v>
      </c>
      <c r="AF33" t="s">
        <v>32</v>
      </c>
      <c r="AG33">
        <v>0.0069</v>
      </c>
      <c r="AH33">
        <v>0.013</v>
      </c>
      <c r="AI33">
        <v>0.88036</v>
      </c>
    </row>
    <row r="34" spans="1:35">
      <c r="A34" s="4"/>
      <c r="B34" t="s">
        <v>33</v>
      </c>
      <c r="C34">
        <v>0.0096</v>
      </c>
      <c r="D34">
        <v>0.0103</v>
      </c>
      <c r="E34">
        <v>0.906673</v>
      </c>
      <c r="F34" t="s">
        <v>33</v>
      </c>
      <c r="G34">
        <v>0.0105</v>
      </c>
      <c r="H34">
        <v>0.0113</v>
      </c>
      <c r="I34">
        <v>0.910999</v>
      </c>
      <c r="J34" t="s">
        <v>33</v>
      </c>
      <c r="K34">
        <v>0.0115</v>
      </c>
      <c r="L34">
        <v>0.0123</v>
      </c>
      <c r="M34">
        <v>0.908247</v>
      </c>
      <c r="N34" t="s">
        <v>33</v>
      </c>
      <c r="O34">
        <v>0.0123</v>
      </c>
      <c r="P34">
        <v>0.0133</v>
      </c>
      <c r="Q34">
        <v>0.930652</v>
      </c>
      <c r="S34" s="4"/>
      <c r="T34" t="s">
        <v>33</v>
      </c>
      <c r="U34">
        <v>0.0063</v>
      </c>
      <c r="V34">
        <v>0.0085</v>
      </c>
      <c r="W34">
        <v>0.909861</v>
      </c>
      <c r="X34" t="s">
        <v>33</v>
      </c>
      <c r="Y34">
        <v>0.007</v>
      </c>
      <c r="Z34">
        <v>0.0094</v>
      </c>
      <c r="AA34">
        <v>0.902984</v>
      </c>
      <c r="AB34" t="s">
        <v>33</v>
      </c>
      <c r="AC34">
        <v>0.0076</v>
      </c>
      <c r="AD34">
        <v>0.0102</v>
      </c>
      <c r="AE34">
        <v>0.904935</v>
      </c>
      <c r="AF34" t="s">
        <v>33</v>
      </c>
      <c r="AG34">
        <v>0.0083</v>
      </c>
      <c r="AH34">
        <v>0.011</v>
      </c>
      <c r="AI34">
        <v>0.903502</v>
      </c>
    </row>
    <row r="37" spans="1:35">
      <c r="A37" s="5" t="s">
        <v>35</v>
      </c>
      <c r="B37" s="3" t="s">
        <v>131</v>
      </c>
      <c r="C37" s="3"/>
      <c r="D37" s="3"/>
      <c r="E37" s="3"/>
      <c r="F37" s="3" t="s">
        <v>132</v>
      </c>
      <c r="G37" s="3"/>
      <c r="H37" s="3"/>
      <c r="I37" s="3"/>
      <c r="J37" s="3" t="s">
        <v>133</v>
      </c>
      <c r="K37" s="3"/>
      <c r="L37" s="3"/>
      <c r="M37" s="3"/>
      <c r="N37" s="3" t="s">
        <v>134</v>
      </c>
      <c r="O37" s="3"/>
      <c r="P37" s="3"/>
      <c r="Q37" s="3"/>
      <c r="S37" s="5" t="s">
        <v>35</v>
      </c>
      <c r="T37" s="3" t="s">
        <v>131</v>
      </c>
      <c r="U37" s="3"/>
      <c r="V37" s="3"/>
      <c r="W37" s="3"/>
      <c r="X37" s="3" t="s">
        <v>132</v>
      </c>
      <c r="Y37" s="3"/>
      <c r="Z37" s="3"/>
      <c r="AA37" s="3"/>
      <c r="AB37" s="3" t="s">
        <v>133</v>
      </c>
      <c r="AC37" s="3"/>
      <c r="AD37" s="3"/>
      <c r="AE37" s="3"/>
      <c r="AF37" s="3" t="s">
        <v>134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0.0121</v>
      </c>
      <c r="E39">
        <v>0.85416</v>
      </c>
      <c r="F39" t="s">
        <v>31</v>
      </c>
      <c r="G39">
        <v>0.0026</v>
      </c>
      <c r="H39">
        <v>0.0134</v>
      </c>
      <c r="I39">
        <v>0.840732</v>
      </c>
      <c r="J39" t="s">
        <v>31</v>
      </c>
      <c r="K39">
        <v>0.0026</v>
      </c>
      <c r="L39">
        <v>0.0146</v>
      </c>
      <c r="M39">
        <v>0.840223</v>
      </c>
      <c r="N39" t="s">
        <v>31</v>
      </c>
      <c r="O39">
        <v>0.0026</v>
      </c>
      <c r="P39">
        <v>0.0158</v>
      </c>
      <c r="Q39">
        <v>0.842668</v>
      </c>
      <c r="S39" s="5"/>
      <c r="T39" t="s">
        <v>31</v>
      </c>
      <c r="U39">
        <v>0.0013</v>
      </c>
      <c r="V39">
        <v>0.0121</v>
      </c>
      <c r="W39">
        <v>0.832983</v>
      </c>
      <c r="X39" t="s">
        <v>31</v>
      </c>
      <c r="Y39">
        <v>0.0026</v>
      </c>
      <c r="Z39">
        <v>0.0134</v>
      </c>
      <c r="AA39">
        <v>0.828694</v>
      </c>
      <c r="AB39" t="s">
        <v>31</v>
      </c>
      <c r="AC39">
        <v>0.0026</v>
      </c>
      <c r="AD39">
        <v>0.0146</v>
      </c>
      <c r="AE39">
        <v>0.836141</v>
      </c>
      <c r="AF39" t="s">
        <v>31</v>
      </c>
      <c r="AG39">
        <v>0.0026</v>
      </c>
      <c r="AH39">
        <v>0.0158</v>
      </c>
      <c r="AI39">
        <v>0.834274</v>
      </c>
    </row>
    <row r="40" spans="1:35">
      <c r="A40" s="5"/>
      <c r="B40" t="s">
        <v>32</v>
      </c>
      <c r="C40">
        <v>0.0092</v>
      </c>
      <c r="D40">
        <v>0.0115</v>
      </c>
      <c r="E40">
        <v>0.879551</v>
      </c>
      <c r="F40" t="s">
        <v>32</v>
      </c>
      <c r="G40">
        <v>0.0101</v>
      </c>
      <c r="H40">
        <v>0.0124</v>
      </c>
      <c r="I40">
        <v>0.86179</v>
      </c>
      <c r="J40" t="s">
        <v>32</v>
      </c>
      <c r="K40">
        <v>0.0109</v>
      </c>
      <c r="L40">
        <v>0.0135</v>
      </c>
      <c r="M40">
        <v>0.974527</v>
      </c>
      <c r="N40" t="s">
        <v>32</v>
      </c>
      <c r="O40">
        <v>0.0117</v>
      </c>
      <c r="P40">
        <v>0.0146</v>
      </c>
      <c r="Q40">
        <v>0.87744</v>
      </c>
      <c r="S40" s="5"/>
      <c r="T40" t="s">
        <v>32</v>
      </c>
      <c r="U40">
        <v>0.0053</v>
      </c>
      <c r="V40">
        <v>0.0103</v>
      </c>
      <c r="W40">
        <v>0.863359</v>
      </c>
      <c r="X40" t="s">
        <v>32</v>
      </c>
      <c r="Y40">
        <v>0.0059</v>
      </c>
      <c r="Z40">
        <v>0.0107</v>
      </c>
      <c r="AA40">
        <v>0.856096</v>
      </c>
      <c r="AB40" t="s">
        <v>32</v>
      </c>
      <c r="AC40">
        <v>0.0064</v>
      </c>
      <c r="AD40">
        <v>0.0117</v>
      </c>
      <c r="AE40">
        <v>0.860068</v>
      </c>
      <c r="AF40" t="s">
        <v>32</v>
      </c>
      <c r="AG40">
        <v>0.0069</v>
      </c>
      <c r="AH40">
        <v>0.0128</v>
      </c>
      <c r="AI40">
        <v>0.853126</v>
      </c>
    </row>
    <row r="41" spans="1:35">
      <c r="A41" s="5"/>
      <c r="B41" t="s">
        <v>33</v>
      </c>
      <c r="C41">
        <v>0.0096</v>
      </c>
      <c r="D41">
        <v>0.0103</v>
      </c>
      <c r="E41">
        <v>0.941681</v>
      </c>
      <c r="F41" t="s">
        <v>33</v>
      </c>
      <c r="G41">
        <v>0.0106</v>
      </c>
      <c r="H41">
        <v>0.0113</v>
      </c>
      <c r="I41">
        <v>0.937587</v>
      </c>
      <c r="J41" t="s">
        <v>33</v>
      </c>
      <c r="K41">
        <v>0.0115</v>
      </c>
      <c r="L41">
        <v>0.0123</v>
      </c>
      <c r="M41">
        <v>0.917947</v>
      </c>
      <c r="N41" t="s">
        <v>33</v>
      </c>
      <c r="O41">
        <v>0.0124</v>
      </c>
      <c r="P41">
        <v>0.0133</v>
      </c>
      <c r="Q41">
        <v>0.921004</v>
      </c>
      <c r="S41" s="5"/>
      <c r="T41" t="s">
        <v>33</v>
      </c>
      <c r="U41">
        <v>0.0063</v>
      </c>
      <c r="V41">
        <v>0.0085</v>
      </c>
      <c r="W41">
        <v>0.929437</v>
      </c>
      <c r="X41" t="s">
        <v>33</v>
      </c>
      <c r="Y41">
        <v>0.0074</v>
      </c>
      <c r="Z41">
        <v>0.0094</v>
      </c>
      <c r="AA41">
        <v>0.927305</v>
      </c>
      <c r="AB41" t="s">
        <v>33</v>
      </c>
      <c r="AC41">
        <v>0.0079</v>
      </c>
      <c r="AD41">
        <v>0.0102</v>
      </c>
      <c r="AE41">
        <v>0.933384</v>
      </c>
      <c r="AF41" t="s">
        <v>33</v>
      </c>
      <c r="AG41">
        <v>0.0085</v>
      </c>
      <c r="AH41">
        <v>0.011</v>
      </c>
      <c r="AI41">
        <v>0.919012</v>
      </c>
    </row>
    <row r="44" spans="1:35">
      <c r="A44" s="6" t="s">
        <v>36</v>
      </c>
      <c r="B44" s="3" t="s">
        <v>131</v>
      </c>
      <c r="C44" s="3"/>
      <c r="D44" s="3"/>
      <c r="E44" s="3"/>
      <c r="F44" s="3" t="s">
        <v>132</v>
      </c>
      <c r="G44" s="3"/>
      <c r="H44" s="3"/>
      <c r="I44" s="3"/>
      <c r="J44" s="3" t="s">
        <v>133</v>
      </c>
      <c r="K44" s="3"/>
      <c r="L44" s="3"/>
      <c r="M44" s="3"/>
      <c r="N44" s="3" t="s">
        <v>134</v>
      </c>
      <c r="O44" s="3"/>
      <c r="P44" s="3"/>
      <c r="Q44" s="3"/>
      <c r="S44" s="6" t="s">
        <v>36</v>
      </c>
      <c r="T44" s="3" t="s">
        <v>131</v>
      </c>
      <c r="U44" s="3"/>
      <c r="V44" s="3"/>
      <c r="W44" s="3"/>
      <c r="X44" s="3" t="s">
        <v>132</v>
      </c>
      <c r="Y44" s="3"/>
      <c r="Z44" s="3"/>
      <c r="AA44" s="3"/>
      <c r="AB44" s="3" t="s">
        <v>133</v>
      </c>
      <c r="AC44" s="3"/>
      <c r="AD44" s="3"/>
      <c r="AE44" s="3"/>
      <c r="AF44" s="3" t="s">
        <v>134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0.0101</v>
      </c>
      <c r="C46" s="7"/>
      <c r="D46" s="7"/>
      <c r="E46">
        <v>2.063966</v>
      </c>
      <c r="F46" s="7">
        <v>0.011</v>
      </c>
      <c r="G46" s="7"/>
      <c r="H46" s="7"/>
      <c r="I46">
        <v>2.060309</v>
      </c>
      <c r="J46" s="7">
        <v>0.0119</v>
      </c>
      <c r="K46" s="7"/>
      <c r="L46" s="7"/>
      <c r="M46">
        <v>2.028553</v>
      </c>
      <c r="N46" s="7">
        <v>0.0129</v>
      </c>
      <c r="O46" s="7"/>
      <c r="P46" s="7"/>
      <c r="Q46">
        <v>2.05989</v>
      </c>
      <c r="S46" s="6"/>
      <c r="T46" s="7">
        <v>0.0078</v>
      </c>
      <c r="U46" s="7"/>
      <c r="V46" s="7"/>
      <c r="W46">
        <v>2.042837</v>
      </c>
      <c r="X46" s="7">
        <v>0.0086</v>
      </c>
      <c r="Y46" s="7"/>
      <c r="Z46" s="7"/>
      <c r="AA46">
        <v>2.024853</v>
      </c>
      <c r="AB46" s="7">
        <v>0.0093</v>
      </c>
      <c r="AC46" s="7"/>
      <c r="AD46" s="7"/>
      <c r="AE46">
        <v>2.013599</v>
      </c>
      <c r="AF46" s="7">
        <v>0.0101</v>
      </c>
      <c r="AG46" s="7"/>
      <c r="AH46" s="7"/>
      <c r="AI46">
        <v>2.040031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131</v>
      </c>
      <c r="C50" s="3"/>
      <c r="D50" s="3"/>
      <c r="E50" s="3"/>
      <c r="F50" s="3" t="s">
        <v>132</v>
      </c>
      <c r="G50" s="3"/>
      <c r="H50" s="3"/>
      <c r="I50" s="3"/>
      <c r="J50" s="3" t="s">
        <v>133</v>
      </c>
      <c r="K50" s="3"/>
      <c r="L50" s="3"/>
      <c r="M50" s="3"/>
      <c r="N50" s="3" t="s">
        <v>134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0.0121</v>
      </c>
      <c r="E52">
        <v>0.868535</v>
      </c>
      <c r="F52" t="s">
        <v>31</v>
      </c>
      <c r="G52">
        <v>0.0026</v>
      </c>
      <c r="H52">
        <v>0.0134</v>
      </c>
      <c r="I52">
        <v>0.871989</v>
      </c>
      <c r="J52" t="s">
        <v>31</v>
      </c>
      <c r="K52">
        <v>0.0026</v>
      </c>
      <c r="L52">
        <v>0.0146</v>
      </c>
      <c r="M52">
        <v>0.86969</v>
      </c>
      <c r="N52" t="s">
        <v>31</v>
      </c>
      <c r="O52">
        <v>0.0026</v>
      </c>
      <c r="P52">
        <v>0.0158</v>
      </c>
      <c r="Q52">
        <v>0.869455</v>
      </c>
    </row>
    <row r="53" spans="1:17">
      <c r="A53" s="4"/>
      <c r="B53" t="s">
        <v>32</v>
      </c>
      <c r="C53">
        <v>0.0026</v>
      </c>
      <c r="D53">
        <v>0.0071</v>
      </c>
      <c r="E53">
        <v>0.893469</v>
      </c>
      <c r="F53" t="s">
        <v>32</v>
      </c>
      <c r="G53">
        <v>0.0029</v>
      </c>
      <c r="H53">
        <v>0.0077</v>
      </c>
      <c r="I53">
        <v>0.893111</v>
      </c>
      <c r="J53" t="s">
        <v>32</v>
      </c>
      <c r="K53">
        <v>0.0032</v>
      </c>
      <c r="L53">
        <v>0.0081</v>
      </c>
      <c r="M53">
        <v>0.891867</v>
      </c>
      <c r="N53" t="s">
        <v>32</v>
      </c>
      <c r="O53">
        <v>0.0034</v>
      </c>
      <c r="P53">
        <v>0.0088</v>
      </c>
      <c r="Q53">
        <v>0.904693</v>
      </c>
    </row>
    <row r="54" spans="1:17">
      <c r="A54" s="4"/>
      <c r="B54" t="s">
        <v>33</v>
      </c>
      <c r="C54">
        <v>0.0034</v>
      </c>
      <c r="D54">
        <v>0.0055</v>
      </c>
      <c r="E54">
        <v>0.92041</v>
      </c>
      <c r="F54" t="s">
        <v>33</v>
      </c>
      <c r="G54">
        <v>0.0037</v>
      </c>
      <c r="H54">
        <v>0.0061</v>
      </c>
      <c r="I54">
        <v>0.91294</v>
      </c>
      <c r="J54" t="s">
        <v>33</v>
      </c>
      <c r="K54">
        <v>0.0042</v>
      </c>
      <c r="L54">
        <v>0.0066</v>
      </c>
      <c r="M54">
        <v>0.91029</v>
      </c>
      <c r="N54" t="s">
        <v>33</v>
      </c>
      <c r="O54">
        <v>0.0046</v>
      </c>
      <c r="P54">
        <v>0.0072</v>
      </c>
      <c r="Q54">
        <v>0.905381</v>
      </c>
    </row>
    <row r="57" spans="1:17">
      <c r="A57" s="5" t="s">
        <v>35</v>
      </c>
      <c r="B57" s="3" t="s">
        <v>131</v>
      </c>
      <c r="C57" s="3"/>
      <c r="D57" s="3"/>
      <c r="E57" s="3"/>
      <c r="F57" s="3" t="s">
        <v>132</v>
      </c>
      <c r="G57" s="3"/>
      <c r="H57" s="3"/>
      <c r="I57" s="3"/>
      <c r="J57" s="3" t="s">
        <v>133</v>
      </c>
      <c r="K57" s="3"/>
      <c r="L57" s="3"/>
      <c r="M57" s="3"/>
      <c r="N57" s="3" t="s">
        <v>134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0.0121</v>
      </c>
      <c r="E59">
        <v>0.842631</v>
      </c>
      <c r="F59" t="s">
        <v>31</v>
      </c>
      <c r="G59">
        <v>0.0026</v>
      </c>
      <c r="H59">
        <v>0.0134</v>
      </c>
      <c r="I59">
        <v>0.930261</v>
      </c>
      <c r="J59" t="s">
        <v>31</v>
      </c>
      <c r="K59">
        <v>0.0026</v>
      </c>
      <c r="L59">
        <v>0.0146</v>
      </c>
      <c r="M59">
        <v>0.851634</v>
      </c>
      <c r="N59" t="s">
        <v>31</v>
      </c>
      <c r="O59">
        <v>0.0026</v>
      </c>
      <c r="P59">
        <v>0.0158</v>
      </c>
      <c r="Q59">
        <v>0.840791</v>
      </c>
    </row>
    <row r="60" spans="1:17">
      <c r="A60" s="5"/>
      <c r="B60" t="s">
        <v>32</v>
      </c>
      <c r="C60">
        <v>0.0026</v>
      </c>
      <c r="D60">
        <v>0.0071</v>
      </c>
      <c r="E60">
        <v>0.930734</v>
      </c>
      <c r="F60" t="s">
        <v>32</v>
      </c>
      <c r="G60">
        <v>0.0031</v>
      </c>
      <c r="H60">
        <v>0.0065</v>
      </c>
      <c r="I60">
        <v>0.867301</v>
      </c>
      <c r="J60" t="s">
        <v>32</v>
      </c>
      <c r="K60">
        <v>0.0039</v>
      </c>
      <c r="L60">
        <v>0.0073</v>
      </c>
      <c r="M60">
        <v>0.864727</v>
      </c>
      <c r="N60" t="s">
        <v>32</v>
      </c>
      <c r="O60">
        <v>0.0039</v>
      </c>
      <c r="P60">
        <v>0.0081</v>
      </c>
      <c r="Q60">
        <v>0.896935</v>
      </c>
    </row>
    <row r="61" spans="1:17">
      <c r="A61" s="5"/>
      <c r="B61" t="s">
        <v>33</v>
      </c>
      <c r="C61">
        <v>0.0034</v>
      </c>
      <c r="D61">
        <v>0.0055</v>
      </c>
      <c r="E61">
        <v>0.943548</v>
      </c>
      <c r="F61" t="s">
        <v>33</v>
      </c>
      <c r="G61">
        <v>0.0042</v>
      </c>
      <c r="H61">
        <v>0.0057</v>
      </c>
      <c r="I61">
        <v>0.93024</v>
      </c>
      <c r="J61" t="s">
        <v>33</v>
      </c>
      <c r="K61">
        <v>0.0045</v>
      </c>
      <c r="L61">
        <v>0.0059</v>
      </c>
      <c r="M61">
        <v>0.915347</v>
      </c>
      <c r="N61" t="s">
        <v>33</v>
      </c>
      <c r="O61">
        <v>0.0049</v>
      </c>
      <c r="P61">
        <v>0.0066</v>
      </c>
      <c r="Q61">
        <v>0.918509</v>
      </c>
    </row>
    <row r="64" spans="1:17">
      <c r="A64" s="6" t="s">
        <v>36</v>
      </c>
      <c r="B64" s="3" t="s">
        <v>131</v>
      </c>
      <c r="C64" s="3"/>
      <c r="D64" s="3"/>
      <c r="E64" s="3"/>
      <c r="F64" s="3" t="s">
        <v>132</v>
      </c>
      <c r="G64" s="3"/>
      <c r="H64" s="3"/>
      <c r="I64" s="3"/>
      <c r="J64" s="3" t="s">
        <v>133</v>
      </c>
      <c r="K64" s="3"/>
      <c r="L64" s="3"/>
      <c r="M64" s="3"/>
      <c r="N64" s="3" t="s">
        <v>134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0.0044</v>
      </c>
      <c r="C66" s="7"/>
      <c r="D66" s="7"/>
      <c r="E66">
        <v>2.029265</v>
      </c>
      <c r="F66" s="7"/>
      <c r="G66" s="7">
        <v>0.005</v>
      </c>
      <c r="H66" s="7"/>
      <c r="I66">
        <v>2.033969</v>
      </c>
      <c r="J66" s="7">
        <v>0.0055</v>
      </c>
      <c r="K66" s="7"/>
      <c r="L66" s="7"/>
      <c r="M66">
        <v>2.015931</v>
      </c>
      <c r="N66" s="7">
        <v>0.006</v>
      </c>
      <c r="O66" s="7"/>
      <c r="P66" s="7"/>
      <c r="Q66">
        <v>2.022938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0.012165</v>
      </c>
      <c r="H73">
        <f t="shared" ref="H73:H75" si="2">E11+I11</f>
        <v>1.802015</v>
      </c>
      <c r="I73">
        <f t="shared" ref="I73:I75" si="3">0.05*G18+(1-0.05)*C18</f>
        <v>0.001365</v>
      </c>
      <c r="J73">
        <f t="shared" ref="J73:J75" si="4">0.05*H18+(1-0.05)*D18</f>
        <v>0.012165</v>
      </c>
      <c r="K73">
        <f t="shared" ref="K73:K75" si="5">I18+E18</f>
        <v>1.763566</v>
      </c>
      <c r="L73">
        <f>0.05*F25+(1-0.05)*B25</f>
        <v>0.012055</v>
      </c>
      <c r="M73">
        <f>I25+E25</f>
        <v>4.149733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0.01223</v>
      </c>
      <c r="U73">
        <f t="shared" ref="U73:U75" si="8">0.1*G18+(1-0.1)*C18</f>
        <v>0.00143</v>
      </c>
      <c r="V73">
        <f t="shared" ref="V73:V75" si="9">0.1*H18+(1-0.1)*D18</f>
        <v>0.01223</v>
      </c>
      <c r="X73">
        <f>0.1*F25+(1-0.1)*B25</f>
        <v>0.01211</v>
      </c>
    </row>
    <row r="74" spans="1:27">
      <c r="C74" s="4"/>
      <c r="D74" s="12"/>
      <c r="E74" t="s">
        <v>47</v>
      </c>
      <c r="F74">
        <f t="shared" si="0"/>
        <v>0.012055</v>
      </c>
      <c r="G74">
        <f t="shared" si="1"/>
        <v>0.01216</v>
      </c>
      <c r="H74">
        <f t="shared" si="2"/>
        <v>1.818915</v>
      </c>
      <c r="I74">
        <f t="shared" si="3"/>
        <v>0.012055</v>
      </c>
      <c r="J74">
        <f t="shared" si="4"/>
        <v>0.01216</v>
      </c>
      <c r="K74">
        <f t="shared" si="5"/>
        <v>1.734156</v>
      </c>
      <c r="P74" s="12"/>
      <c r="Q74" t="s">
        <v>47</v>
      </c>
      <c r="R74">
        <f t="shared" si="6"/>
        <v>0.01211</v>
      </c>
      <c r="S74">
        <f t="shared" si="7"/>
        <v>0.01222</v>
      </c>
      <c r="U74">
        <f t="shared" si="8"/>
        <v>0.01211</v>
      </c>
      <c r="V74">
        <f t="shared" si="9"/>
        <v>0.01222</v>
      </c>
    </row>
    <row r="75" spans="1:27">
      <c r="C75" s="4"/>
      <c r="D75" s="12"/>
      <c r="E75" t="s">
        <v>48</v>
      </c>
      <c r="F75">
        <f t="shared" si="0"/>
        <v>0.012055</v>
      </c>
      <c r="G75">
        <f t="shared" si="1"/>
        <v>0.01206</v>
      </c>
      <c r="H75">
        <f t="shared" si="2"/>
        <v>1.886478</v>
      </c>
      <c r="I75">
        <f t="shared" si="3"/>
        <v>0.012055</v>
      </c>
      <c r="J75">
        <f t="shared" si="4"/>
        <v>0.01206</v>
      </c>
      <c r="K75">
        <f t="shared" si="5"/>
        <v>1.866135</v>
      </c>
      <c r="P75" s="12"/>
      <c r="Q75" t="s">
        <v>48</v>
      </c>
      <c r="R75">
        <f t="shared" si="6"/>
        <v>0.01211</v>
      </c>
      <c r="S75">
        <f t="shared" si="7"/>
        <v>0.01212</v>
      </c>
      <c r="U75">
        <f t="shared" si="8"/>
        <v>0.01211</v>
      </c>
      <c r="V75">
        <f t="shared" si="9"/>
        <v>0.01212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0.01236</v>
      </c>
      <c r="I79">
        <f t="shared" ref="I79:I81" si="12">0.2*G18+(1-0.2)*C18</f>
        <v>0.00156</v>
      </c>
      <c r="J79">
        <f t="shared" ref="J79:J81" si="13">0.2*H18+(1-0.2)*D18</f>
        <v>0.01236</v>
      </c>
      <c r="L79">
        <f>0.2*F25+(1-0.2)*B25</f>
        <v>0.01222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0.01249</v>
      </c>
      <c r="U79">
        <f t="shared" ref="U79:U81" si="16">0.3*G18+(1-0.3)*C18</f>
        <v>0.00169</v>
      </c>
      <c r="V79">
        <f t="shared" ref="V79:V81" si="17">0.3*H18+(1-0.3)*D18</f>
        <v>0.01249</v>
      </c>
      <c r="X79">
        <f>0.3*F25+(1-0.3)*B25</f>
        <v>0.01233</v>
      </c>
    </row>
    <row r="80" spans="1:27">
      <c r="C80" s="4"/>
      <c r="D80" s="12"/>
      <c r="E80" t="s">
        <v>47</v>
      </c>
      <c r="F80">
        <f t="shared" si="10"/>
        <v>0.01222</v>
      </c>
      <c r="G80">
        <f t="shared" si="11"/>
        <v>0.01234</v>
      </c>
      <c r="I80">
        <f t="shared" si="12"/>
        <v>0.01222</v>
      </c>
      <c r="J80">
        <f t="shared" si="13"/>
        <v>0.01234</v>
      </c>
      <c r="P80" s="12"/>
      <c r="Q80" t="s">
        <v>47</v>
      </c>
      <c r="R80">
        <f t="shared" si="14"/>
        <v>0.01233</v>
      </c>
      <c r="S80">
        <f t="shared" si="15"/>
        <v>0.01246</v>
      </c>
      <c r="U80">
        <f t="shared" si="16"/>
        <v>0.01233</v>
      </c>
      <c r="V80">
        <f t="shared" si="17"/>
        <v>0.01246</v>
      </c>
    </row>
    <row r="81" spans="2:25">
      <c r="C81" s="4"/>
      <c r="D81" s="12"/>
      <c r="E81" t="s">
        <v>48</v>
      </c>
      <c r="F81">
        <f t="shared" si="10"/>
        <v>0.01222</v>
      </c>
      <c r="G81">
        <f t="shared" si="11"/>
        <v>0.01224</v>
      </c>
      <c r="I81">
        <f t="shared" si="12"/>
        <v>0.01222</v>
      </c>
      <c r="J81">
        <f t="shared" si="13"/>
        <v>0.01224</v>
      </c>
      <c r="P81" s="12"/>
      <c r="Q81" t="s">
        <v>48</v>
      </c>
      <c r="R81">
        <f t="shared" si="14"/>
        <v>0.01233</v>
      </c>
      <c r="S81">
        <f t="shared" si="15"/>
        <v>0.01236</v>
      </c>
      <c r="U81">
        <f t="shared" si="16"/>
        <v>0.01233</v>
      </c>
      <c r="V81">
        <f t="shared" si="17"/>
        <v>0.01236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0.01222975</v>
      </c>
      <c r="H86">
        <f t="shared" ref="H86:H88" si="20">M11+I11+E11</f>
        <v>2.672499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0.01222975</v>
      </c>
      <c r="K86">
        <f t="shared" ref="K86:K88" si="23">M18+I18+E18</f>
        <v>2.608863</v>
      </c>
      <c r="L86">
        <f>(0.05*(1-0.05)+0.05*(1-0.05))*F25+0.05*0.05*J25+(1-0.05*(1-0.05)-0.05*(1-0.05)-0.05*0.05)*B25</f>
        <v>0.01211025</v>
      </c>
      <c r="M86">
        <f>M25+I25+E25</f>
        <v>6.192411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0.012359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0.012359</v>
      </c>
      <c r="X86">
        <f>(0.1*0.9+0.1*0.9)*F25+0.1*0.1*J25+(1-0.1*0.9-0.1*0.9-0.1*0.1)*B25</f>
        <v>0.012221</v>
      </c>
    </row>
    <row r="87" spans="2:25">
      <c r="B87" s="4"/>
      <c r="C87" s="13"/>
      <c r="D87" s="12"/>
      <c r="E87" t="s">
        <v>47</v>
      </c>
      <c r="F87">
        <f t="shared" si="18"/>
        <v>0.01211025</v>
      </c>
      <c r="G87">
        <f t="shared" si="19"/>
        <v>0.01222</v>
      </c>
      <c r="H87">
        <f t="shared" si="20"/>
        <v>2.727474</v>
      </c>
      <c r="I87">
        <f t="shared" si="21"/>
        <v>0.01211025</v>
      </c>
      <c r="J87">
        <f t="shared" si="22"/>
        <v>0.01222</v>
      </c>
      <c r="K87">
        <f t="shared" si="23"/>
        <v>2.614996</v>
      </c>
      <c r="O87" s="13"/>
      <c r="P87" s="12"/>
      <c r="Q87" t="s">
        <v>47</v>
      </c>
      <c r="R87">
        <f t="shared" si="24"/>
        <v>0.012221</v>
      </c>
      <c r="S87">
        <f t="shared" si="25"/>
        <v>0.01234</v>
      </c>
      <c r="U87">
        <f t="shared" si="26"/>
        <v>0.012221</v>
      </c>
      <c r="V87">
        <f t="shared" si="27"/>
        <v>0.01234</v>
      </c>
    </row>
    <row r="88" spans="2:25">
      <c r="B88" s="4"/>
      <c r="C88" s="13"/>
      <c r="D88" s="12"/>
      <c r="E88" t="s">
        <v>48</v>
      </c>
      <c r="F88">
        <f t="shared" si="18"/>
        <v>0.01211025</v>
      </c>
      <c r="G88">
        <f t="shared" si="19"/>
        <v>0.01211975</v>
      </c>
      <c r="H88">
        <f t="shared" si="20"/>
        <v>2.799851</v>
      </c>
      <c r="I88">
        <f t="shared" si="21"/>
        <v>0.01211025</v>
      </c>
      <c r="J88">
        <f t="shared" si="22"/>
        <v>0.01211975</v>
      </c>
      <c r="K88">
        <f t="shared" si="23"/>
        <v>2.775995</v>
      </c>
      <c r="O88" s="13"/>
      <c r="P88" s="12"/>
      <c r="Q88" t="s">
        <v>48</v>
      </c>
      <c r="R88">
        <f t="shared" si="24"/>
        <v>0.012221</v>
      </c>
      <c r="S88">
        <f t="shared" si="25"/>
        <v>0.012239</v>
      </c>
      <c r="U88">
        <f t="shared" si="26"/>
        <v>0.012221</v>
      </c>
      <c r="V88">
        <f t="shared" si="27"/>
        <v>0.012239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0.012616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0.012616</v>
      </c>
      <c r="L92">
        <f>(0.2*0.8+0.2*0.8)*F25+0.2*0.2*J25+(1-0.2*0.8-0.2*0.8-0.2*0.2)*B25</f>
        <v>0.012444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0.012871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0.012871</v>
      </c>
      <c r="X92">
        <f>(0.3*0.7+0.3*0.7)*F25+0.3*0.3*J25+(1-0.3*0.7-0.3*0.7-0.3*0.3)*B25</f>
        <v>0.012669</v>
      </c>
    </row>
    <row r="93" spans="2:25">
      <c r="B93" s="4"/>
      <c r="C93" s="13"/>
      <c r="D93" s="12"/>
      <c r="E93" t="s">
        <v>47</v>
      </c>
      <c r="F93">
        <f t="shared" si="28"/>
        <v>0.012444</v>
      </c>
      <c r="G93">
        <f t="shared" si="29"/>
        <v>0.01258</v>
      </c>
      <c r="I93">
        <f t="shared" si="30"/>
        <v>0.012444</v>
      </c>
      <c r="J93">
        <f t="shared" si="31"/>
        <v>0.01258</v>
      </c>
      <c r="O93" s="13"/>
      <c r="P93" s="12"/>
      <c r="Q93" t="s">
        <v>47</v>
      </c>
      <c r="R93">
        <f t="shared" si="32"/>
        <v>0.012669</v>
      </c>
      <c r="S93">
        <f t="shared" si="33"/>
        <v>0.01282</v>
      </c>
      <c r="U93">
        <f t="shared" si="34"/>
        <v>0.012669</v>
      </c>
      <c r="V93">
        <f t="shared" si="35"/>
        <v>0.01282</v>
      </c>
    </row>
    <row r="94" spans="2:25">
      <c r="B94" s="4"/>
      <c r="C94" s="13"/>
      <c r="D94" s="12"/>
      <c r="E94" t="s">
        <v>48</v>
      </c>
      <c r="F94">
        <f t="shared" si="28"/>
        <v>0.012444</v>
      </c>
      <c r="G94">
        <f t="shared" si="29"/>
        <v>0.012476</v>
      </c>
      <c r="I94">
        <f t="shared" si="30"/>
        <v>0.012444</v>
      </c>
      <c r="J94">
        <f t="shared" si="31"/>
        <v>0.012476</v>
      </c>
      <c r="O94" s="13"/>
      <c r="P94" s="12"/>
      <c r="Q94" t="s">
        <v>48</v>
      </c>
      <c r="R94">
        <f t="shared" si="32"/>
        <v>0.012669</v>
      </c>
      <c r="S94">
        <f t="shared" si="33"/>
        <v>0.012711</v>
      </c>
      <c r="U94">
        <f t="shared" si="34"/>
        <v>0.012669</v>
      </c>
      <c r="V94">
        <f t="shared" si="35"/>
        <v>0.012711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0.0122942625</v>
      </c>
      <c r="H99">
        <f t="shared" ref="H99:H101" si="38">Q11+M11+I11+E11</f>
        <v>3.559525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0.0122942625</v>
      </c>
      <c r="K99">
        <f t="shared" ref="K99:K101" si="41">Q18+M18+E18+I18</f>
        <v>3.450568</v>
      </c>
      <c r="L99">
        <f>3*0.05*(1-0.05)*(1-0.05)*F25+3*0.05*0.05*(1-0.05)*J25+0.05*0.05*0.05*N25+(1-3*0.05*(1-0.05)*(1-0.05)-3*0.05*0.05*(1-0.05)-0.05*0.05*0.05)*B25</f>
        <v>0.0121657375</v>
      </c>
      <c r="M99">
        <f>Q25+M25+I25+E25</f>
        <v>8.247948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0.0124871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0.0124871</v>
      </c>
      <c r="X99">
        <f>3*0.1*(1-0.1)*(1-0.1)*F25+3*0.1*0.1*(1-0.1)*J25+0.1*0.1*0.1*N25+(1-3*0.1*(1-0.1)*(1-0.1)-3*0.1*0.1*(1-0.1)-0.1*0.1*0.1)*B25</f>
        <v>0.0123329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0.0121657375</v>
      </c>
      <c r="G100">
        <f t="shared" si="37"/>
        <v>0.01228</v>
      </c>
      <c r="H100">
        <f t="shared" si="38"/>
        <v>3.611512</v>
      </c>
      <c r="I100">
        <f t="shared" si="39"/>
        <v>0.0121657375</v>
      </c>
      <c r="J100">
        <f t="shared" si="40"/>
        <v>0.01228</v>
      </c>
      <c r="K100">
        <f t="shared" si="41"/>
        <v>3.494094</v>
      </c>
      <c r="N100" s="14"/>
      <c r="O100" s="13"/>
      <c r="P100" s="12"/>
      <c r="Q100" t="s">
        <v>47</v>
      </c>
      <c r="R100">
        <f t="shared" si="42"/>
        <v>0.0123329</v>
      </c>
      <c r="S100">
        <f t="shared" si="43"/>
        <v>0.01246</v>
      </c>
      <c r="U100">
        <f t="shared" si="44"/>
        <v>0.0123329</v>
      </c>
      <c r="V100">
        <f t="shared" si="45"/>
        <v>0.01246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0.0121657375</v>
      </c>
      <c r="G101">
        <f t="shared" si="37"/>
        <v>0.012179275</v>
      </c>
      <c r="H101">
        <f t="shared" si="38"/>
        <v>3.707294</v>
      </c>
      <c r="I101">
        <f t="shared" si="39"/>
        <v>0.0121657375</v>
      </c>
      <c r="J101">
        <f t="shared" si="40"/>
        <v>0.012179275</v>
      </c>
      <c r="K101">
        <f t="shared" si="41"/>
        <v>3.679379</v>
      </c>
      <c r="N101" s="14"/>
      <c r="O101" s="13"/>
      <c r="P101" s="12"/>
      <c r="Q101" t="s">
        <v>48</v>
      </c>
      <c r="R101">
        <f t="shared" si="42"/>
        <v>0.0123329</v>
      </c>
      <c r="S101">
        <f t="shared" si="43"/>
        <v>0.0123572</v>
      </c>
      <c r="U101">
        <f t="shared" si="44"/>
        <v>0.0123329</v>
      </c>
      <c r="V101">
        <f t="shared" si="45"/>
        <v>0.0123572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0.0128688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0.0128688</v>
      </c>
      <c r="L105">
        <f>3*0.2*(1-0.2)*(1-0.2)*F25+3*0.2*0.2*(1-0.2)*J25+0.2*0.2*0.2*N25+(1-3*0.2*(1-0.2)*(1-0.2)-3*0.2*0.2*(1-0.2)-0.2*0.2*0.2)*B25</f>
        <v>0.0126712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0.0132457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0.0132457</v>
      </c>
      <c r="X105">
        <f>3*0.3*(1-0.3)*(1-0.3)*F25+3*0.3*0.3*(1-0.3)*J25+0.3*0.3*0.3*N25+(1-3*0.3*(1-0.3)*(1-0.3)-3*0.3*0.3*(1-0.3)-0.3*0.3*0.3)*B25</f>
        <v>0.0130143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0.0126712</v>
      </c>
      <c r="G106">
        <f t="shared" si="47"/>
        <v>0.01282</v>
      </c>
      <c r="I106">
        <f t="shared" si="48"/>
        <v>0.0126712</v>
      </c>
      <c r="J106">
        <f t="shared" si="49"/>
        <v>0.01282</v>
      </c>
      <c r="N106" s="14"/>
      <c r="O106" s="13"/>
      <c r="P106" s="12"/>
      <c r="Q106" t="s">
        <v>47</v>
      </c>
      <c r="R106">
        <f t="shared" si="50"/>
        <v>0.0130143</v>
      </c>
      <c r="S106">
        <f t="shared" si="51"/>
        <v>0.01318</v>
      </c>
      <c r="U106">
        <f t="shared" si="52"/>
        <v>0.0130143</v>
      </c>
      <c r="V106">
        <f t="shared" si="53"/>
        <v>0.01318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0.0126712</v>
      </c>
      <c r="G107">
        <f t="shared" si="47"/>
        <v>0.0127096</v>
      </c>
      <c r="I107">
        <f t="shared" si="48"/>
        <v>0.0126712</v>
      </c>
      <c r="J107">
        <f t="shared" si="49"/>
        <v>0.0127096</v>
      </c>
      <c r="N107" s="14"/>
      <c r="O107" s="13"/>
      <c r="P107" s="12"/>
      <c r="Q107" t="s">
        <v>48</v>
      </c>
      <c r="R107">
        <f t="shared" si="50"/>
        <v>0.0130143</v>
      </c>
      <c r="S107">
        <f t="shared" si="51"/>
        <v>0.0130584</v>
      </c>
      <c r="U107">
        <f t="shared" si="52"/>
        <v>0.0130143</v>
      </c>
      <c r="V107">
        <f t="shared" si="53"/>
        <v>0.0130584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0.012165</v>
      </c>
      <c r="H112">
        <f t="shared" ref="H112:H114" si="56">AA11+W11</f>
        <v>1.731762</v>
      </c>
      <c r="I112">
        <f t="shared" ref="I112:I114" si="57">0.05*Y18+(1-0.05)*U18</f>
        <v>0.001365</v>
      </c>
      <c r="J112">
        <f t="shared" ref="J112:J114" si="58">0.05*Z18+(1-0.05)*V18</f>
        <v>0.012165</v>
      </c>
      <c r="K112">
        <f t="shared" ref="K112:K114" si="59">AA18+W18</f>
        <v>1.669169</v>
      </c>
      <c r="L112">
        <f>0.05*X25+(1-0.05)*T25</f>
        <v>0.011455</v>
      </c>
      <c r="M112">
        <f>AA25+W25</f>
        <v>3.989929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0.01223</v>
      </c>
      <c r="U112">
        <f t="shared" ref="U112:U114" si="62">0.1*Y18+(1-0.1)*U18</f>
        <v>0.00143</v>
      </c>
      <c r="V112">
        <f t="shared" ref="V112:V114" si="63">0.1*Z18+(1-0.1)*V18</f>
        <v>0.01223</v>
      </c>
      <c r="X112">
        <f>0.1*X25+(1-0.1)*T25</f>
        <v>0.01151</v>
      </c>
    </row>
    <row r="113" spans="2:25">
      <c r="C113" s="4"/>
      <c r="D113" s="12"/>
      <c r="E113" t="s">
        <v>47</v>
      </c>
      <c r="F113">
        <f t="shared" si="54"/>
        <v>0.011355</v>
      </c>
      <c r="G113">
        <f t="shared" si="55"/>
        <v>0.012055</v>
      </c>
      <c r="H113">
        <f t="shared" si="56"/>
        <v>1.762987</v>
      </c>
      <c r="I113">
        <f t="shared" si="57"/>
        <v>0.011355</v>
      </c>
      <c r="J113">
        <f t="shared" si="58"/>
        <v>0.01205</v>
      </c>
      <c r="K113">
        <f t="shared" si="59"/>
        <v>1.718122</v>
      </c>
      <c r="P113" s="12"/>
      <c r="Q113" t="s">
        <v>47</v>
      </c>
      <c r="R113">
        <f t="shared" si="60"/>
        <v>0.01141</v>
      </c>
      <c r="S113">
        <f t="shared" si="61"/>
        <v>0.01211</v>
      </c>
      <c r="U113">
        <f t="shared" si="62"/>
        <v>0.01141</v>
      </c>
      <c r="V113">
        <f t="shared" si="63"/>
        <v>0.0121</v>
      </c>
    </row>
    <row r="114" spans="2:25">
      <c r="C114" s="4"/>
      <c r="D114" s="12"/>
      <c r="E114" t="s">
        <v>48</v>
      </c>
      <c r="F114">
        <f t="shared" si="54"/>
        <v>0.011355</v>
      </c>
      <c r="G114">
        <f t="shared" si="55"/>
        <v>0.011455</v>
      </c>
      <c r="H114">
        <f t="shared" si="56"/>
        <v>1.792481</v>
      </c>
      <c r="I114">
        <f t="shared" si="57"/>
        <v>0.011355</v>
      </c>
      <c r="J114">
        <f t="shared" si="58"/>
        <v>0.011455</v>
      </c>
      <c r="K114">
        <f t="shared" si="59"/>
        <v>1.831204</v>
      </c>
      <c r="P114" s="12"/>
      <c r="Q114" t="s">
        <v>48</v>
      </c>
      <c r="R114">
        <f t="shared" si="60"/>
        <v>0.01141</v>
      </c>
      <c r="S114">
        <f t="shared" si="61"/>
        <v>0.01151</v>
      </c>
      <c r="U114">
        <f t="shared" si="62"/>
        <v>0.01141</v>
      </c>
      <c r="V114">
        <f t="shared" si="63"/>
        <v>0.01151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0.01236</v>
      </c>
      <c r="I118">
        <f t="shared" ref="I118:I120" si="66">0.2*Y18+(1-0.2)*U18</f>
        <v>0.00156</v>
      </c>
      <c r="J118">
        <f t="shared" ref="J118:J120" si="67">0.2*Z18+(1-0.2)*V18</f>
        <v>0.01236</v>
      </c>
      <c r="L118">
        <f>0.2*X25+(1-0.2)*T25</f>
        <v>0.01162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0.01249</v>
      </c>
      <c r="U118">
        <f t="shared" ref="U118:U120" si="70">0.3*Y18+(1-0.3)*U18</f>
        <v>0.00169</v>
      </c>
      <c r="V118">
        <f t="shared" ref="V118:V120" si="71">0.3*Z18+(1-0.3)*V18</f>
        <v>0.01249</v>
      </c>
      <c r="X118">
        <f>0.3*X25+(1-0.3)*T25</f>
        <v>0.01173</v>
      </c>
    </row>
    <row r="119" spans="2:25">
      <c r="C119" s="4"/>
      <c r="D119" s="12"/>
      <c r="E119" t="s">
        <v>47</v>
      </c>
      <c r="F119">
        <f t="shared" si="64"/>
        <v>0.01152</v>
      </c>
      <c r="G119">
        <f t="shared" si="65"/>
        <v>0.01222</v>
      </c>
      <c r="I119">
        <f t="shared" si="66"/>
        <v>0.01152</v>
      </c>
      <c r="J119">
        <f t="shared" si="67"/>
        <v>0.0122</v>
      </c>
      <c r="P119" s="12"/>
      <c r="Q119" t="s">
        <v>47</v>
      </c>
      <c r="R119">
        <f t="shared" si="68"/>
        <v>0.01163</v>
      </c>
      <c r="S119">
        <f t="shared" si="69"/>
        <v>0.01233</v>
      </c>
      <c r="U119">
        <f t="shared" si="70"/>
        <v>0.01163</v>
      </c>
      <c r="V119">
        <f t="shared" si="71"/>
        <v>0.0123</v>
      </c>
    </row>
    <row r="120" spans="2:25">
      <c r="C120" s="4"/>
      <c r="D120" s="12"/>
      <c r="E120" t="s">
        <v>48</v>
      </c>
      <c r="F120">
        <f t="shared" si="64"/>
        <v>0.01152</v>
      </c>
      <c r="G120">
        <f t="shared" si="65"/>
        <v>0.01162</v>
      </c>
      <c r="I120">
        <f t="shared" si="66"/>
        <v>0.01152</v>
      </c>
      <c r="J120">
        <f t="shared" si="67"/>
        <v>0.01162</v>
      </c>
      <c r="P120" s="12"/>
      <c r="Q120" t="s">
        <v>48</v>
      </c>
      <c r="R120">
        <f t="shared" si="68"/>
        <v>0.01163</v>
      </c>
      <c r="S120">
        <f t="shared" si="69"/>
        <v>0.01173</v>
      </c>
      <c r="U120">
        <f t="shared" si="70"/>
        <v>0.01163</v>
      </c>
      <c r="V120">
        <f t="shared" si="71"/>
        <v>0.01173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0.01222975</v>
      </c>
      <c r="H125">
        <f t="shared" ref="H125:H127" si="74">AE11+AA11+W11</f>
        <v>2.590775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0.01222975</v>
      </c>
      <c r="K125">
        <f t="shared" ref="K125:K127" si="77">AE18+AA18+W18</f>
        <v>2.504933</v>
      </c>
      <c r="L125">
        <f>(0.05*(1-0.05)+0.05*(1-0.05))*X25+0.05*0.05*AB25+(1-0.05*(1-0.05)-0.05*(1-0.05)-0.05*0.05)*T25</f>
        <v>0.01150975</v>
      </c>
      <c r="M125">
        <f>AE25+AA25+W25</f>
        <v>6.017879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0.012359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0.012359</v>
      </c>
      <c r="X125">
        <f>(0.1*0.9+0.1*0.9)*X25+0.1*0.1*AB25+(1-0.1*0.9-0.1*0.9-0.1*0.1)*T25</f>
        <v>0.011619</v>
      </c>
    </row>
    <row r="126" spans="2:25">
      <c r="B126" s="4"/>
      <c r="C126" s="13"/>
      <c r="D126" s="12"/>
      <c r="E126" t="s">
        <v>47</v>
      </c>
      <c r="F126">
        <f t="shared" si="72"/>
        <v>0.01140975</v>
      </c>
      <c r="G126">
        <f t="shared" si="73"/>
        <v>0.01211025</v>
      </c>
      <c r="H126">
        <f t="shared" si="74"/>
        <v>2.640833</v>
      </c>
      <c r="I126">
        <f t="shared" si="75"/>
        <v>0.01140975</v>
      </c>
      <c r="J126">
        <f t="shared" si="76"/>
        <v>0.0121005</v>
      </c>
      <c r="K126">
        <f t="shared" si="77"/>
        <v>2.584638</v>
      </c>
      <c r="O126" s="13"/>
      <c r="P126" s="12"/>
      <c r="Q126" t="s">
        <v>47</v>
      </c>
      <c r="R126">
        <f t="shared" si="78"/>
        <v>0.011519</v>
      </c>
      <c r="S126">
        <f t="shared" si="79"/>
        <v>0.012221</v>
      </c>
      <c r="U126">
        <f t="shared" si="80"/>
        <v>0.011519</v>
      </c>
      <c r="V126">
        <f t="shared" si="81"/>
        <v>0.012202</v>
      </c>
    </row>
    <row r="127" spans="2:25">
      <c r="B127" s="4"/>
      <c r="C127" s="13"/>
      <c r="D127" s="12"/>
      <c r="E127" t="s">
        <v>48</v>
      </c>
      <c r="F127">
        <f t="shared" si="72"/>
        <v>0.01141</v>
      </c>
      <c r="G127">
        <f t="shared" si="73"/>
        <v>0.01151</v>
      </c>
      <c r="H127">
        <f t="shared" si="74"/>
        <v>2.696143</v>
      </c>
      <c r="I127">
        <f t="shared" si="75"/>
        <v>0.01141</v>
      </c>
      <c r="J127">
        <f t="shared" si="76"/>
        <v>0.01151</v>
      </c>
      <c r="K127">
        <f t="shared" si="77"/>
        <v>2.731739</v>
      </c>
      <c r="O127" s="13"/>
      <c r="P127" s="12"/>
      <c r="Q127" t="s">
        <v>48</v>
      </c>
      <c r="R127">
        <f t="shared" si="78"/>
        <v>0.01152</v>
      </c>
      <c r="S127">
        <f t="shared" si="79"/>
        <v>0.01162</v>
      </c>
      <c r="U127">
        <f t="shared" si="80"/>
        <v>0.01152</v>
      </c>
      <c r="V127">
        <f t="shared" si="81"/>
        <v>0.01162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0.012616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0.012616</v>
      </c>
      <c r="L131">
        <f>(0.2*0.8+0.2*0.8)*X25+0.2*0.2*AB25+(1-0.2*0.8-0.2*0.8-0.2*0.2)*T25</f>
        <v>0.011836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0.012871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0.012871</v>
      </c>
      <c r="X131">
        <f>(0.3*0.7+0.3*0.7)*X25+0.3*0.3*AB25+(1-0.3*0.7-0.3*0.7-0.3*0.3)*T25</f>
        <v>0.012051</v>
      </c>
    </row>
    <row r="132" spans="1:25">
      <c r="B132" s="4"/>
      <c r="C132" s="13"/>
      <c r="D132" s="12"/>
      <c r="E132" t="s">
        <v>47</v>
      </c>
      <c r="F132">
        <f t="shared" si="82"/>
        <v>0.011736</v>
      </c>
      <c r="G132">
        <f t="shared" si="83"/>
        <v>0.012444</v>
      </c>
      <c r="I132">
        <f t="shared" si="84"/>
        <v>0.011736</v>
      </c>
      <c r="J132">
        <f t="shared" si="85"/>
        <v>0.012408</v>
      </c>
      <c r="O132" s="13"/>
      <c r="P132" s="12"/>
      <c r="Q132" t="s">
        <v>47</v>
      </c>
      <c r="R132">
        <f t="shared" si="86"/>
        <v>0.011951</v>
      </c>
      <c r="S132">
        <f t="shared" si="87"/>
        <v>0.012669</v>
      </c>
      <c r="U132">
        <f t="shared" si="88"/>
        <v>0.011951</v>
      </c>
      <c r="V132">
        <f t="shared" si="89"/>
        <v>0.012618</v>
      </c>
    </row>
    <row r="133" spans="1:25">
      <c r="B133" s="4"/>
      <c r="C133" s="13"/>
      <c r="D133" s="12"/>
      <c r="E133" t="s">
        <v>48</v>
      </c>
      <c r="F133">
        <f t="shared" si="82"/>
        <v>0.01174</v>
      </c>
      <c r="G133">
        <f t="shared" si="83"/>
        <v>0.01184</v>
      </c>
      <c r="I133">
        <f t="shared" si="84"/>
        <v>0.01174</v>
      </c>
      <c r="J133">
        <f t="shared" si="85"/>
        <v>0.01184</v>
      </c>
      <c r="O133" s="13"/>
      <c r="P133" s="12"/>
      <c r="Q133" t="s">
        <v>48</v>
      </c>
      <c r="R133">
        <f t="shared" si="86"/>
        <v>0.01196</v>
      </c>
      <c r="S133">
        <f t="shared" si="87"/>
        <v>0.01206</v>
      </c>
      <c r="U133">
        <f t="shared" si="88"/>
        <v>0.01196</v>
      </c>
      <c r="V133">
        <f t="shared" si="89"/>
        <v>0.01206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0.0122942625</v>
      </c>
      <c r="H138">
        <f t="shared" ref="H138:H140" si="92">AI11+AE11+AA11+W11</f>
        <v>3.450529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0.0122942625</v>
      </c>
      <c r="K138">
        <f t="shared" ref="K138:K140" si="95">AI18+AE18+AA18+W18</f>
        <v>3.337737</v>
      </c>
      <c r="L138">
        <f>3*0.05*(1-0.05)*(1-0.05)*X25+3*0.05*0.05*(1-0.05)*AB25+0.05*0.05*0.05*AF25+(1-3*0.05*(1-0.05)*(1-0.05)-3*0.05*0.05*(1-0.05)-0.05*0.05*0.05)*T25</f>
        <v>0.011564275</v>
      </c>
      <c r="M138">
        <f>AI25+AE25+AA25+W25</f>
        <v>8.019987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0.0124871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0.0124871</v>
      </c>
      <c r="X138">
        <f>3*0.1*(1-0.1)*(1-0.1)*X25+3*0.1*0.1*(1-0.1)*AB25+0.1*0.1*0.1*AF25+(1-3*0.1*(1-0.1)*(1-0.1)-3*0.1*0.1*(1-0.1)-0.1*0.1*0.1)*T25</f>
        <v>0.0117272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0.011464275</v>
      </c>
      <c r="G139">
        <f t="shared" si="91"/>
        <v>0.012165725</v>
      </c>
      <c r="H139">
        <f t="shared" si="92"/>
        <v>3.525491</v>
      </c>
      <c r="I139">
        <f t="shared" si="93"/>
        <v>0.011464275</v>
      </c>
      <c r="J139">
        <f t="shared" si="94"/>
        <v>0.012151475</v>
      </c>
      <c r="K139">
        <f t="shared" si="95"/>
        <v>3.5047</v>
      </c>
      <c r="N139" s="14"/>
      <c r="O139" s="13"/>
      <c r="P139" s="12"/>
      <c r="Q139" t="s">
        <v>47</v>
      </c>
      <c r="R139">
        <f t="shared" si="96"/>
        <v>0.0116272</v>
      </c>
      <c r="S139">
        <f t="shared" si="97"/>
        <v>0.0123328</v>
      </c>
      <c r="U139">
        <f t="shared" si="98"/>
        <v>0.0116272</v>
      </c>
      <c r="V139">
        <f t="shared" si="99"/>
        <v>0.0123058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0.011465</v>
      </c>
      <c r="G140">
        <f t="shared" si="91"/>
        <v>0.011565</v>
      </c>
      <c r="H140">
        <f t="shared" si="92"/>
        <v>3.597179</v>
      </c>
      <c r="I140">
        <f t="shared" si="93"/>
        <v>0.011465</v>
      </c>
      <c r="J140">
        <f t="shared" si="94"/>
        <v>0.011565</v>
      </c>
      <c r="K140">
        <f t="shared" si="95"/>
        <v>3.640708</v>
      </c>
      <c r="N140" s="14"/>
      <c r="O140" s="13"/>
      <c r="P140" s="12"/>
      <c r="Q140" t="s">
        <v>48</v>
      </c>
      <c r="R140">
        <f t="shared" si="96"/>
        <v>0.01163</v>
      </c>
      <c r="S140">
        <f t="shared" si="97"/>
        <v>0.01173</v>
      </c>
      <c r="U140">
        <f t="shared" si="98"/>
        <v>0.01163</v>
      </c>
      <c r="V140">
        <f t="shared" si="99"/>
        <v>0.01173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0.0128688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0.0128688</v>
      </c>
      <c r="L144">
        <f>3*0.2*(1-0.2)*(1-0.2)*X25+3*0.2*0.2*(1-0.2)*AB25+0.2*0.2*0.2*AF25+(1-3*0.2*(1-0.2)*(1-0.2)-3*0.2*0.2*(1-0.2)-0.2*0.2*0.2)*T25</f>
        <v>0.0120496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0.0132457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0.0132457</v>
      </c>
      <c r="X144">
        <f>3*0.3*(1-0.3)*(1-0.3)*X25+3*0.3*0.3*(1-0.3)*AB25+0.3*0.3*0.3*AF25+(1-3*0.3*(1-0.3)*(1-0.3)-3*0.3*0.3*(1-0.3)-0.3*0.3*0.3)*T25</f>
        <v>0.0123684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0.0119496</v>
      </c>
      <c r="G145">
        <f t="shared" si="101"/>
        <v>0.0126704</v>
      </c>
      <c r="I145">
        <f t="shared" si="102"/>
        <v>0.0119496</v>
      </c>
      <c r="J145">
        <f t="shared" si="103"/>
        <v>0.0126224</v>
      </c>
      <c r="N145" s="14"/>
      <c r="O145" s="13"/>
      <c r="P145" s="12"/>
      <c r="Q145" t="s">
        <v>47</v>
      </c>
      <c r="R145">
        <f t="shared" si="104"/>
        <v>0.0122684</v>
      </c>
      <c r="S145">
        <f t="shared" si="105"/>
        <v>0.0130116</v>
      </c>
      <c r="U145">
        <f t="shared" si="106"/>
        <v>0.0122684</v>
      </c>
      <c r="V145">
        <f t="shared" si="107"/>
        <v>0.0129486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0.01196</v>
      </c>
      <c r="G146">
        <f t="shared" si="101"/>
        <v>0.01206</v>
      </c>
      <c r="I146">
        <f t="shared" si="102"/>
        <v>0.01196</v>
      </c>
      <c r="J146">
        <f t="shared" si="103"/>
        <v>0.01206</v>
      </c>
      <c r="N146" s="14"/>
      <c r="O146" s="13"/>
      <c r="P146" s="12"/>
      <c r="Q146" t="s">
        <v>48</v>
      </c>
      <c r="R146">
        <f t="shared" si="104"/>
        <v>0.01229</v>
      </c>
      <c r="S146">
        <f t="shared" si="105"/>
        <v>0.01239</v>
      </c>
      <c r="U146">
        <f t="shared" si="106"/>
        <v>0.01229</v>
      </c>
      <c r="V146">
        <f t="shared" si="107"/>
        <v>0.01239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0.012165</v>
      </c>
      <c r="H151">
        <f t="shared" ref="H151:H153" si="110">I32++E32</f>
        <v>1.742933</v>
      </c>
      <c r="I151">
        <f t="shared" ref="I151:I153" si="111">0.05*G39+(1-0.05)*C39</f>
        <v>0.001365</v>
      </c>
      <c r="J151">
        <f t="shared" ref="J151:J153" si="112">0.05*H39+(1-0.05)*D39</f>
        <v>0.012165</v>
      </c>
      <c r="K151">
        <f t="shared" ref="K151:K153" si="113">I39+E39</f>
        <v>1.694892</v>
      </c>
      <c r="L151">
        <f>0.05*F46+(1-0.05)*B46</f>
        <v>0.010145</v>
      </c>
      <c r="M151">
        <f>I46+E46</f>
        <v>4.124275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0.01223</v>
      </c>
      <c r="U151">
        <f t="shared" ref="U151:U153" si="116">0.1*G39+(1-0.1)*C39</f>
        <v>0.00143</v>
      </c>
      <c r="V151">
        <f t="shared" ref="V151:V153" si="117">0.1*H39+(1-0.1)*D39</f>
        <v>0.01223</v>
      </c>
      <c r="X151">
        <f>0.1*F46+(1-0.1)*B46</f>
        <v>0.01019</v>
      </c>
    </row>
    <row r="152" spans="1:25">
      <c r="C152" s="4"/>
      <c r="D152" s="12"/>
      <c r="E152" t="s">
        <v>47</v>
      </c>
      <c r="F152">
        <f t="shared" si="108"/>
        <v>0.009245</v>
      </c>
      <c r="G152">
        <f t="shared" si="109"/>
        <v>0.011555</v>
      </c>
      <c r="H152">
        <f t="shared" si="110"/>
        <v>1.779773</v>
      </c>
      <c r="I152">
        <f t="shared" si="111"/>
        <v>0.009245</v>
      </c>
      <c r="J152">
        <f t="shared" si="112"/>
        <v>0.011545</v>
      </c>
      <c r="K152">
        <f t="shared" si="113"/>
        <v>1.741341</v>
      </c>
      <c r="P152" s="12"/>
      <c r="Q152" t="s">
        <v>47</v>
      </c>
      <c r="R152">
        <f t="shared" si="114"/>
        <v>0.00929</v>
      </c>
      <c r="S152">
        <f t="shared" si="115"/>
        <v>0.01161</v>
      </c>
      <c r="U152">
        <f t="shared" si="116"/>
        <v>0.00929</v>
      </c>
      <c r="V152">
        <f t="shared" si="117"/>
        <v>0.01159</v>
      </c>
    </row>
    <row r="153" spans="1:25">
      <c r="C153" s="4"/>
      <c r="D153" s="12"/>
      <c r="E153" t="s">
        <v>48</v>
      </c>
      <c r="F153">
        <f t="shared" si="108"/>
        <v>0.009645</v>
      </c>
      <c r="G153">
        <f t="shared" si="109"/>
        <v>0.01035</v>
      </c>
      <c r="H153">
        <f t="shared" si="110"/>
        <v>1.817672</v>
      </c>
      <c r="I153">
        <f t="shared" si="111"/>
        <v>0.00965</v>
      </c>
      <c r="J153">
        <f t="shared" si="112"/>
        <v>0.01035</v>
      </c>
      <c r="K153">
        <f t="shared" si="113"/>
        <v>1.879268</v>
      </c>
      <c r="P153" s="12"/>
      <c r="Q153" t="s">
        <v>48</v>
      </c>
      <c r="R153">
        <f t="shared" si="114"/>
        <v>0.00969</v>
      </c>
      <c r="S153">
        <f t="shared" si="115"/>
        <v>0.0104</v>
      </c>
      <c r="U153">
        <f t="shared" si="116"/>
        <v>0.0097</v>
      </c>
      <c r="V153">
        <f t="shared" si="117"/>
        <v>0.0104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0.01236</v>
      </c>
      <c r="I157">
        <f t="shared" ref="I157:I159" si="120">0.2*G39+(1-0.2)*C39</f>
        <v>0.00156</v>
      </c>
      <c r="J157">
        <f t="shared" ref="J157:J159" si="121">0.2*H39+(1-0.2)*D39</f>
        <v>0.01236</v>
      </c>
      <c r="L157">
        <f>0.2*F46+(1-0.2)*B46</f>
        <v>0.01028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0.01249</v>
      </c>
      <c r="U157">
        <f t="shared" ref="U157:U159" si="124">0.3*G39+(1-0.3)*C39</f>
        <v>0.00169</v>
      </c>
      <c r="V157">
        <f t="shared" ref="V157:V159" si="125">0.3*H39+(1-0.3)*D39</f>
        <v>0.01249</v>
      </c>
      <c r="X157">
        <f>0.3*F46+(1-0.3)*B46</f>
        <v>0.01037</v>
      </c>
    </row>
    <row r="158" spans="1:25">
      <c r="C158" s="4"/>
      <c r="D158" s="12"/>
      <c r="E158" t="s">
        <v>47</v>
      </c>
      <c r="F158">
        <f t="shared" si="118"/>
        <v>0.00938</v>
      </c>
      <c r="G158">
        <f t="shared" si="119"/>
        <v>0.01172</v>
      </c>
      <c r="I158">
        <f t="shared" si="120"/>
        <v>0.00938</v>
      </c>
      <c r="J158">
        <f t="shared" si="121"/>
        <v>0.01168</v>
      </c>
      <c r="P158" s="12"/>
      <c r="Q158" t="s">
        <v>47</v>
      </c>
      <c r="R158">
        <f t="shared" si="122"/>
        <v>0.00947</v>
      </c>
      <c r="S158">
        <f t="shared" si="123"/>
        <v>0.01183</v>
      </c>
      <c r="U158">
        <f t="shared" si="124"/>
        <v>0.00947</v>
      </c>
      <c r="V158">
        <f t="shared" si="125"/>
        <v>0.01177</v>
      </c>
    </row>
    <row r="159" spans="1:25">
      <c r="C159" s="4"/>
      <c r="D159" s="12"/>
      <c r="E159" t="s">
        <v>48</v>
      </c>
      <c r="F159">
        <f t="shared" si="118"/>
        <v>0.00978</v>
      </c>
      <c r="G159">
        <f t="shared" si="119"/>
        <v>0.0105</v>
      </c>
      <c r="I159">
        <f t="shared" si="120"/>
        <v>0.0098</v>
      </c>
      <c r="J159">
        <f t="shared" si="121"/>
        <v>0.0105</v>
      </c>
      <c r="P159" s="12"/>
      <c r="Q159" t="s">
        <v>48</v>
      </c>
      <c r="R159">
        <f t="shared" si="122"/>
        <v>0.00987</v>
      </c>
      <c r="S159">
        <f t="shared" si="123"/>
        <v>0.0106</v>
      </c>
      <c r="U159">
        <f t="shared" si="124"/>
        <v>0.0099</v>
      </c>
      <c r="V159">
        <f t="shared" si="125"/>
        <v>0.0106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0.01222975</v>
      </c>
      <c r="H164">
        <f t="shared" ref="H164:H166" si="128">M32+I32+E32</f>
        <v>2.608697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0.01222975</v>
      </c>
      <c r="K164">
        <f t="shared" ref="K164:K166" si="131">M39+I39+E39</f>
        <v>2.535115</v>
      </c>
      <c r="L164">
        <f>(0.05*(1-0.05)+0.05*(1-0.05))*F46+0.05*0.05*J46+(1-0.05*(1-0.05)-0.05*(1-0.05)-0.05*0.05)*B46</f>
        <v>0.01019</v>
      </c>
      <c r="M164">
        <f>M46+I46+E46</f>
        <v>6.152828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0.012359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0.012359</v>
      </c>
      <c r="X164">
        <f>(0.1*0.9+0.1*0.9)*F46+0.1*0.1*J46+(1-0.1*0.9-0.1*0.9-0.1*0.1)*B46</f>
        <v>0.01028</v>
      </c>
    </row>
    <row r="165" spans="2:25">
      <c r="B165" s="4"/>
      <c r="C165" s="13"/>
      <c r="D165" s="12"/>
      <c r="E165" t="s">
        <v>47</v>
      </c>
      <c r="F165">
        <f t="shared" si="126"/>
        <v>0.00928975</v>
      </c>
      <c r="G165">
        <f t="shared" si="127"/>
        <v>0.01160975</v>
      </c>
      <c r="H165">
        <f t="shared" si="128"/>
        <v>2.667712</v>
      </c>
      <c r="I165">
        <f t="shared" si="129"/>
        <v>0.00928975</v>
      </c>
      <c r="J165">
        <f t="shared" si="130"/>
        <v>0.0115905</v>
      </c>
      <c r="K165">
        <f t="shared" si="131"/>
        <v>2.715868</v>
      </c>
      <c r="O165" s="13"/>
      <c r="P165" s="12"/>
      <c r="Q165" t="s">
        <v>47</v>
      </c>
      <c r="R165">
        <f t="shared" si="132"/>
        <v>0.009379</v>
      </c>
      <c r="S165">
        <f t="shared" si="133"/>
        <v>0.011719</v>
      </c>
      <c r="U165">
        <f t="shared" si="134"/>
        <v>0.009379</v>
      </c>
      <c r="V165">
        <f t="shared" si="135"/>
        <v>0.011682</v>
      </c>
    </row>
    <row r="166" spans="2:25">
      <c r="B166" s="4"/>
      <c r="C166" s="13"/>
      <c r="D166" s="12"/>
      <c r="E166" t="s">
        <v>48</v>
      </c>
      <c r="F166">
        <f t="shared" si="126"/>
        <v>0.00969025</v>
      </c>
      <c r="G166">
        <f t="shared" si="127"/>
        <v>0.0104</v>
      </c>
      <c r="H166">
        <f t="shared" si="128"/>
        <v>2.725919</v>
      </c>
      <c r="I166">
        <f t="shared" si="129"/>
        <v>0.00969975</v>
      </c>
      <c r="J166">
        <f t="shared" si="130"/>
        <v>0.0104</v>
      </c>
      <c r="K166">
        <f t="shared" si="131"/>
        <v>2.797215</v>
      </c>
      <c r="O166" s="13"/>
      <c r="P166" s="12"/>
      <c r="Q166" t="s">
        <v>48</v>
      </c>
      <c r="R166">
        <f t="shared" si="132"/>
        <v>0.009781</v>
      </c>
      <c r="S166">
        <f t="shared" si="133"/>
        <v>0.0105</v>
      </c>
      <c r="U166">
        <f t="shared" si="134"/>
        <v>0.009799</v>
      </c>
      <c r="V166">
        <f t="shared" si="135"/>
        <v>0.0105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0.012616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0.012616</v>
      </c>
      <c r="L170">
        <f>(0.2*0.8+0.2*0.8)*F46+0.2*0.2*J46+(1-0.2*0.8-0.2*0.8-0.2*0.2)*B46</f>
        <v>0.01046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0.012871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0.012871</v>
      </c>
      <c r="X170">
        <f>(0.3*0.7+0.3*0.7)*F46+0.3*0.3*J46+(1-0.3*0.7-0.3*0.7-0.3*0.3)*B46</f>
        <v>0.01064</v>
      </c>
    </row>
    <row r="171" spans="2:25">
      <c r="B171" s="4"/>
      <c r="C171" s="13"/>
      <c r="D171" s="12"/>
      <c r="E171" t="s">
        <v>47</v>
      </c>
      <c r="F171">
        <f t="shared" si="136"/>
        <v>0.009556</v>
      </c>
      <c r="G171">
        <f t="shared" si="137"/>
        <v>0.011936</v>
      </c>
      <c r="I171">
        <f t="shared" si="138"/>
        <v>0.009556</v>
      </c>
      <c r="J171">
        <f t="shared" si="139"/>
        <v>0.011868</v>
      </c>
      <c r="O171" s="13"/>
      <c r="P171" s="12"/>
      <c r="Q171" t="s">
        <v>47</v>
      </c>
      <c r="R171">
        <f t="shared" si="140"/>
        <v>0.009731</v>
      </c>
      <c r="S171">
        <f t="shared" si="141"/>
        <v>0.012151</v>
      </c>
      <c r="U171">
        <f t="shared" si="142"/>
        <v>0.009731</v>
      </c>
      <c r="V171">
        <f t="shared" si="143"/>
        <v>0.012058</v>
      </c>
    </row>
    <row r="172" spans="2:25">
      <c r="B172" s="4"/>
      <c r="C172" s="13"/>
      <c r="D172" s="12"/>
      <c r="E172" t="s">
        <v>48</v>
      </c>
      <c r="F172">
        <f t="shared" si="136"/>
        <v>0.009964</v>
      </c>
      <c r="G172">
        <f t="shared" si="137"/>
        <v>0.0107</v>
      </c>
      <c r="I172">
        <f t="shared" si="138"/>
        <v>0.009996</v>
      </c>
      <c r="J172">
        <f t="shared" si="139"/>
        <v>0.0107</v>
      </c>
      <c r="O172" s="13"/>
      <c r="P172" s="12"/>
      <c r="Q172" t="s">
        <v>48</v>
      </c>
      <c r="R172">
        <f t="shared" si="140"/>
        <v>0.010149</v>
      </c>
      <c r="S172">
        <f t="shared" si="141"/>
        <v>0.0109</v>
      </c>
      <c r="U172">
        <f t="shared" si="142"/>
        <v>0.010191</v>
      </c>
      <c r="V172">
        <f t="shared" si="143"/>
        <v>0.0109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0.0122942625</v>
      </c>
      <c r="H177">
        <f t="shared" ref="H177:H179" si="146">Q32+M32+I32+E32</f>
        <v>3.496163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0.0122942625</v>
      </c>
      <c r="K177">
        <f t="shared" ref="K177:K179" si="149">Q39+M39+I39+E39</f>
        <v>3.377783</v>
      </c>
      <c r="L177">
        <f>3*0.05*(1-0.05)*(1-0.05)*F46+3*0.05*0.05*(1-0.05)*J46+0.05*0.05*0.05*N46+(1-3*0.05*(1-0.05)*(1-0.05)-3*0.05*0.05*(1-0.05)-0.05*0.05*0.05)*B46</f>
        <v>0.0102350125</v>
      </c>
      <c r="M177">
        <f>Q46+M46+I46+E46</f>
        <v>8.212718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0.0124871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0.0124871</v>
      </c>
      <c r="X177">
        <f>3*0.1*(1-0.1)*(1-0.1)*F46+3*0.1*0.1*(1-0.1)*J46+0.1*0.1*0.1*N46+(1-3*0.1*(1-0.1)*(1-0.1)-3*0.1*0.1*(1-0.1)-0.1*0.1*0.1)*B46</f>
        <v>0.0103701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0.0093342625</v>
      </c>
      <c r="G178">
        <f t="shared" si="145"/>
        <v>0.011664275</v>
      </c>
      <c r="H178">
        <f t="shared" si="146"/>
        <v>3.557708</v>
      </c>
      <c r="I178">
        <f t="shared" si="147"/>
        <v>0.0093342625</v>
      </c>
      <c r="J178">
        <f t="shared" si="148"/>
        <v>0.011636475</v>
      </c>
      <c r="K178">
        <f t="shared" si="149"/>
        <v>3.593308</v>
      </c>
      <c r="N178" s="14"/>
      <c r="O178" s="13"/>
      <c r="P178" s="12"/>
      <c r="Q178" t="s">
        <v>47</v>
      </c>
      <c r="R178">
        <f t="shared" si="150"/>
        <v>0.0094671</v>
      </c>
      <c r="S178">
        <f t="shared" si="151"/>
        <v>0.0118272</v>
      </c>
      <c r="U178">
        <f t="shared" si="152"/>
        <v>0.0094671</v>
      </c>
      <c r="V178">
        <f t="shared" si="153"/>
        <v>0.0117758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0.0097357125</v>
      </c>
      <c r="G179">
        <f t="shared" si="145"/>
        <v>0.01045</v>
      </c>
      <c r="H179">
        <f t="shared" si="146"/>
        <v>3.656571</v>
      </c>
      <c r="I179">
        <f t="shared" si="147"/>
        <v>0.0097492625</v>
      </c>
      <c r="J179">
        <f t="shared" si="148"/>
        <v>0.01045</v>
      </c>
      <c r="K179">
        <f t="shared" si="149"/>
        <v>3.718219</v>
      </c>
      <c r="N179" s="14"/>
      <c r="O179" s="13"/>
      <c r="P179" s="12"/>
      <c r="Q179" t="s">
        <v>48</v>
      </c>
      <c r="R179">
        <f t="shared" si="150"/>
        <v>0.0098727</v>
      </c>
      <c r="S179">
        <f t="shared" si="151"/>
        <v>0.0106</v>
      </c>
      <c r="U179">
        <f t="shared" si="152"/>
        <v>0.0098971</v>
      </c>
      <c r="V179">
        <f t="shared" si="153"/>
        <v>0.0106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0.0128688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0.0128688</v>
      </c>
      <c r="L183">
        <f>3*0.2*(1-0.2)*(1-0.2)*F46+3*0.2*0.2*(1-0.2)*J46+0.2*0.2*0.2*N46+(1-3*0.2*(1-0.2)*(1-0.2)-3*0.2*0.2*(1-0.2)-0.2*0.2*0.2)*B46</f>
        <v>0.0106408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0.0132457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0.0132457</v>
      </c>
      <c r="X183">
        <f>3*0.3*(1-0.3)*(1-0.3)*F46+3*0.3*0.3*(1-0.3)*J46+0.3*0.3*0.3*N46+(1-3*0.3*(1-0.3)*(1-0.3)-3*0.3*0.3*(1-0.3)-0.3*0.3*0.3)*B46</f>
        <v>0.0109127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0.0097288</v>
      </c>
      <c r="G184">
        <f t="shared" si="155"/>
        <v>0.0121496</v>
      </c>
      <c r="I184">
        <f t="shared" si="156"/>
        <v>0.0097288</v>
      </c>
      <c r="J184">
        <f t="shared" si="157"/>
        <v>0.0120624</v>
      </c>
      <c r="N184" s="14"/>
      <c r="O184" s="13"/>
      <c r="P184" s="12"/>
      <c r="Q184" t="s">
        <v>47</v>
      </c>
      <c r="R184">
        <f t="shared" si="158"/>
        <v>0.0099857</v>
      </c>
      <c r="S184">
        <f t="shared" si="159"/>
        <v>0.0124684</v>
      </c>
      <c r="U184">
        <f t="shared" si="160"/>
        <v>0.0099857</v>
      </c>
      <c r="V184">
        <f t="shared" si="161"/>
        <v>0.0123586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0.0101496</v>
      </c>
      <c r="G185">
        <f t="shared" si="155"/>
        <v>0.0109</v>
      </c>
      <c r="I185">
        <f t="shared" si="156"/>
        <v>0.0101888</v>
      </c>
      <c r="J185">
        <f t="shared" si="157"/>
        <v>0.0109</v>
      </c>
      <c r="N185" s="14"/>
      <c r="O185" s="13"/>
      <c r="P185" s="12"/>
      <c r="Q185" t="s">
        <v>48</v>
      </c>
      <c r="R185">
        <f t="shared" si="158"/>
        <v>0.0104289</v>
      </c>
      <c r="S185">
        <f t="shared" si="159"/>
        <v>0.0112</v>
      </c>
      <c r="U185">
        <f t="shared" si="160"/>
        <v>0.0104757</v>
      </c>
      <c r="V185">
        <f t="shared" si="161"/>
        <v>0.0112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0.012165</v>
      </c>
      <c r="H190">
        <f t="shared" ref="H190:H192" si="164">AA32+W32</f>
        <v>1.730013</v>
      </c>
      <c r="I190">
        <f t="shared" ref="I190:I192" si="165">0.05*Y39+(1-0.05)*U39</f>
        <v>0.001365</v>
      </c>
      <c r="J190">
        <f t="shared" ref="J190:J192" si="166">0.05*Z39+(1-0.05)*V39</f>
        <v>0.012165</v>
      </c>
      <c r="K190">
        <f t="shared" ref="K190:K192" si="167">AA39+W39</f>
        <v>1.661677</v>
      </c>
      <c r="L190">
        <f>0.05*X46+(1-0.05)*T46</f>
        <v>0.00784</v>
      </c>
      <c r="M190">
        <f>AA46+W46</f>
        <v>4.06769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0.01223</v>
      </c>
      <c r="U190">
        <f t="shared" ref="U190:U192" si="170">0.1*Y39+(1-0.1)*U39</f>
        <v>0.00143</v>
      </c>
      <c r="V190">
        <f t="shared" ref="V190:V192" si="171">0.1*Z39+(1-0.1)*V39</f>
        <v>0.01223</v>
      </c>
      <c r="X190">
        <f>0.1*X46+(1-0.1)*T46</f>
        <v>0.00788</v>
      </c>
    </row>
    <row r="191" spans="1:25">
      <c r="C191" s="4"/>
      <c r="D191" s="12"/>
      <c r="E191" t="s">
        <v>47</v>
      </c>
      <c r="F191">
        <f t="shared" si="162"/>
        <v>0.00533</v>
      </c>
      <c r="G191">
        <f t="shared" si="163"/>
        <v>0.010345</v>
      </c>
      <c r="H191">
        <f t="shared" si="164"/>
        <v>1.762852</v>
      </c>
      <c r="I191">
        <f t="shared" si="165"/>
        <v>0.00533</v>
      </c>
      <c r="J191">
        <f t="shared" si="166"/>
        <v>0.01032</v>
      </c>
      <c r="K191">
        <f t="shared" si="167"/>
        <v>1.719455</v>
      </c>
      <c r="P191" s="12"/>
      <c r="Q191" t="s">
        <v>47</v>
      </c>
      <c r="R191">
        <f t="shared" si="168"/>
        <v>0.00536</v>
      </c>
      <c r="S191">
        <f t="shared" si="169"/>
        <v>0.01039</v>
      </c>
      <c r="U191">
        <f t="shared" si="170"/>
        <v>0.00536</v>
      </c>
      <c r="V191">
        <f t="shared" si="171"/>
        <v>0.01034</v>
      </c>
    </row>
    <row r="192" spans="1:25">
      <c r="C192" s="4"/>
      <c r="D192" s="12"/>
      <c r="E192" t="s">
        <v>48</v>
      </c>
      <c r="F192">
        <f t="shared" si="162"/>
        <v>0.006335</v>
      </c>
      <c r="G192">
        <f t="shared" si="163"/>
        <v>0.008545</v>
      </c>
      <c r="H192">
        <f t="shared" si="164"/>
        <v>1.812845</v>
      </c>
      <c r="I192">
        <f t="shared" si="165"/>
        <v>0.006355</v>
      </c>
      <c r="J192">
        <f t="shared" si="166"/>
        <v>0.008545</v>
      </c>
      <c r="K192">
        <f t="shared" si="167"/>
        <v>1.856742</v>
      </c>
      <c r="P192" s="12"/>
      <c r="Q192" t="s">
        <v>48</v>
      </c>
      <c r="R192">
        <f t="shared" si="168"/>
        <v>0.00637</v>
      </c>
      <c r="S192">
        <f t="shared" si="169"/>
        <v>0.00859</v>
      </c>
      <c r="U192">
        <f t="shared" si="170"/>
        <v>0.00641</v>
      </c>
      <c r="V192">
        <f t="shared" si="171"/>
        <v>0.00859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0.01236</v>
      </c>
      <c r="I196">
        <f t="shared" ref="I196:I198" si="174">0.2*Y39+(1-0.2)*U39</f>
        <v>0.00156</v>
      </c>
      <c r="J196">
        <f t="shared" ref="J196:J198" si="175">0.2*Z39+(1-0.2)*V39</f>
        <v>0.01236</v>
      </c>
      <c r="L196">
        <f>0.2*X46+(1-0.2)*T46</f>
        <v>0.00796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0.01249</v>
      </c>
      <c r="U196">
        <f t="shared" ref="U196:U198" si="178">0.3*Y39+(1-0.3)*U39</f>
        <v>0.00169</v>
      </c>
      <c r="V196">
        <f t="shared" ref="V196:V198" si="179">0.3*Z39+(1-0.3)*V39</f>
        <v>0.01249</v>
      </c>
      <c r="X196">
        <f>0.3*X46+(1-0.3)*T46</f>
        <v>0.00804</v>
      </c>
    </row>
    <row r="197" spans="2:25">
      <c r="C197" s="4"/>
      <c r="D197" s="12"/>
      <c r="E197" t="s">
        <v>47</v>
      </c>
      <c r="F197">
        <f t="shared" si="172"/>
        <v>0.00542</v>
      </c>
      <c r="G197">
        <f t="shared" si="173"/>
        <v>0.01048</v>
      </c>
      <c r="I197">
        <f t="shared" si="174"/>
        <v>0.00542</v>
      </c>
      <c r="J197">
        <f t="shared" si="175"/>
        <v>0.01038</v>
      </c>
      <c r="P197" s="12"/>
      <c r="Q197" t="s">
        <v>47</v>
      </c>
      <c r="R197">
        <f t="shared" si="176"/>
        <v>0.00548</v>
      </c>
      <c r="S197">
        <f t="shared" si="177"/>
        <v>0.01057</v>
      </c>
      <c r="U197">
        <f t="shared" si="178"/>
        <v>0.00548</v>
      </c>
      <c r="V197">
        <f t="shared" si="179"/>
        <v>0.01042</v>
      </c>
    </row>
    <row r="198" spans="2:25">
      <c r="C198" s="4"/>
      <c r="D198" s="12"/>
      <c r="E198" t="s">
        <v>48</v>
      </c>
      <c r="F198">
        <f t="shared" si="172"/>
        <v>0.00644</v>
      </c>
      <c r="G198">
        <f t="shared" si="173"/>
        <v>0.00868</v>
      </c>
      <c r="I198">
        <f t="shared" si="174"/>
        <v>0.00652</v>
      </c>
      <c r="J198">
        <f t="shared" si="175"/>
        <v>0.00868</v>
      </c>
      <c r="P198" s="12"/>
      <c r="Q198" t="s">
        <v>48</v>
      </c>
      <c r="R198">
        <f t="shared" si="176"/>
        <v>0.00651</v>
      </c>
      <c r="S198">
        <f t="shared" si="177"/>
        <v>0.00877</v>
      </c>
      <c r="U198">
        <f t="shared" si="178"/>
        <v>0.00663</v>
      </c>
      <c r="V198">
        <f t="shared" si="179"/>
        <v>0.00877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0.01222975</v>
      </c>
      <c r="H203">
        <f t="shared" ref="H203:H205" si="182">AE32+AA32+W32</f>
        <v>2.592912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0.01222975</v>
      </c>
      <c r="K203">
        <f>AE39+AA39+W39</f>
        <v>2.497818</v>
      </c>
      <c r="L203">
        <f>(0.05*(1-0.05)+0.05*(1-0.05))*X46+0.05*0.05*AB46+(1-0.05*(1-0.05)-0.05*(1-0.05)-0.05*0.05)*T46</f>
        <v>0.00787975</v>
      </c>
      <c r="M203">
        <f>AE46+AA46+W46</f>
        <v>6.081289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0.012359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0.012359</v>
      </c>
      <c r="X203">
        <f>(0.1*0.9+0.1*0.9)*X46+0.1*0.1*AB46+(1-0.1*0.9-0.1*0.9-0.1*0.1)*T46</f>
        <v>0.007959</v>
      </c>
    </row>
    <row r="204" spans="2:25">
      <c r="B204" s="4"/>
      <c r="C204" s="13"/>
      <c r="D204" s="12"/>
      <c r="E204" t="s">
        <v>47</v>
      </c>
      <c r="F204">
        <f t="shared" si="180"/>
        <v>0.00535975</v>
      </c>
      <c r="G204">
        <f t="shared" si="181"/>
        <v>0.01039</v>
      </c>
      <c r="H204">
        <f t="shared" si="182"/>
        <v>2.65531</v>
      </c>
      <c r="I204">
        <f t="shared" si="183"/>
        <v>0.00535975</v>
      </c>
      <c r="J204">
        <f t="shared" si="184"/>
        <v>0.0103415</v>
      </c>
      <c r="K204">
        <f>AE117+AA117+W117</f>
        <v>0</v>
      </c>
      <c r="O204" s="13"/>
      <c r="P204" s="12"/>
      <c r="Q204" t="s">
        <v>47</v>
      </c>
      <c r="R204">
        <f t="shared" si="185"/>
        <v>0.005419</v>
      </c>
      <c r="S204">
        <f t="shared" si="186"/>
        <v>0.01048</v>
      </c>
      <c r="U204">
        <f t="shared" si="187"/>
        <v>0.005419</v>
      </c>
      <c r="V204">
        <f t="shared" si="188"/>
        <v>0.010386</v>
      </c>
    </row>
    <row r="205" spans="2:25">
      <c r="B205" s="4"/>
      <c r="C205" s="13"/>
      <c r="D205" s="12"/>
      <c r="E205" t="s">
        <v>48</v>
      </c>
      <c r="F205">
        <f t="shared" si="180"/>
        <v>0.00636975</v>
      </c>
      <c r="G205">
        <f t="shared" si="181"/>
        <v>0.00858975</v>
      </c>
      <c r="H205">
        <f t="shared" si="182"/>
        <v>2.71778</v>
      </c>
      <c r="I205">
        <f t="shared" si="183"/>
        <v>0.0064085</v>
      </c>
      <c r="J205">
        <f t="shared" si="184"/>
        <v>0.00858975</v>
      </c>
      <c r="K205">
        <f>AE118+AA118+W118</f>
        <v>0</v>
      </c>
      <c r="O205" s="13"/>
      <c r="P205" s="12"/>
      <c r="Q205" t="s">
        <v>48</v>
      </c>
      <c r="R205">
        <f t="shared" si="185"/>
        <v>0.006439</v>
      </c>
      <c r="S205">
        <f t="shared" si="186"/>
        <v>0.008679</v>
      </c>
      <c r="U205">
        <f t="shared" si="187"/>
        <v>0.006514</v>
      </c>
      <c r="V205">
        <f t="shared" si="188"/>
        <v>0.008679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0.012616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0.012616</v>
      </c>
      <c r="L209">
        <f>(0.2*0.8+0.2*0.8)*X46+0.2*0.2*AB46+(1-0.2*0.8-0.2*0.8-0.2*0.2)*T46</f>
        <v>0.008116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0.012871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0.012871</v>
      </c>
      <c r="X209">
        <f>(0.3*0.7+0.3*0.7)*X46+0.3*0.3*AB46+(1-0.3*0.7-0.3*0.7-0.3*0.3)*T46</f>
        <v>0.008271</v>
      </c>
    </row>
    <row r="210" spans="1:25">
      <c r="B210" s="4"/>
      <c r="C210" s="13"/>
      <c r="D210" s="12"/>
      <c r="E210" t="s">
        <v>47</v>
      </c>
      <c r="F210">
        <f t="shared" si="189"/>
        <v>0.005536</v>
      </c>
      <c r="G210">
        <f t="shared" si="190"/>
        <v>0.01066</v>
      </c>
      <c r="I210">
        <f t="shared" si="191"/>
        <v>0.005536</v>
      </c>
      <c r="J210">
        <f t="shared" si="192"/>
        <v>0.010484</v>
      </c>
      <c r="O210" s="13"/>
      <c r="P210" s="12"/>
      <c r="Q210" t="s">
        <v>47</v>
      </c>
      <c r="R210">
        <f t="shared" si="193"/>
        <v>0.005651</v>
      </c>
      <c r="S210">
        <f t="shared" si="194"/>
        <v>0.01084</v>
      </c>
      <c r="U210">
        <f t="shared" si="195"/>
        <v>0.005651</v>
      </c>
      <c r="V210">
        <f t="shared" si="196"/>
        <v>0.010594</v>
      </c>
    </row>
    <row r="211" spans="1:25">
      <c r="B211" s="4"/>
      <c r="C211" s="13"/>
      <c r="D211" s="12"/>
      <c r="E211" t="s">
        <v>48</v>
      </c>
      <c r="F211">
        <f t="shared" si="189"/>
        <v>0.006576</v>
      </c>
      <c r="G211">
        <f t="shared" si="190"/>
        <v>0.008856</v>
      </c>
      <c r="I211">
        <f t="shared" si="191"/>
        <v>0.006716</v>
      </c>
      <c r="J211">
        <f t="shared" si="192"/>
        <v>0.008856</v>
      </c>
      <c r="O211" s="13"/>
      <c r="P211" s="12"/>
      <c r="Q211" t="s">
        <v>48</v>
      </c>
      <c r="R211">
        <f t="shared" si="193"/>
        <v>0.006711</v>
      </c>
      <c r="S211">
        <f t="shared" si="194"/>
        <v>0.009031</v>
      </c>
      <c r="U211">
        <f t="shared" si="195"/>
        <v>0.006906</v>
      </c>
      <c r="V211">
        <f t="shared" si="196"/>
        <v>0.009031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0.0122942625</v>
      </c>
      <c r="H216">
        <f t="shared" ref="H216:H218" si="199">AI32+AE32+AA32+W32</f>
        <v>3.459343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0.0122942625</v>
      </c>
      <c r="K216">
        <f t="shared" ref="K216:K218" si="202">AI39+AE39+AA39+W39</f>
        <v>3.332092</v>
      </c>
      <c r="L216">
        <f>3*0.05*(1-0.05)*(1-0.05)*X46+3*0.05*0.05*(1-0.05)*AB46+0.05*0.05*0.05*AF46+(1-3*0.05*(1-0.05)*(1-0.05)-3*0.05*0.05*(1-0.05)-0.05*0.05*0.05)*T46</f>
        <v>0.007919275</v>
      </c>
      <c r="M216">
        <f>AI46+AE46+AA46+W46</f>
        <v>8.12132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0.0124871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0.0124871</v>
      </c>
      <c r="X216">
        <f>3*0.1*(1-0.1)*(1-0.1)*X46+3*0.1*0.1*(1-0.1)*AB46+0.1*0.1*0.1*AF46+(1-3*0.1*(1-0.1)*(1-0.1)-3*0.1*0.1*(1-0.1)-0.1*0.1*0.1)*T46</f>
        <v>0.0080372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0.0053892625</v>
      </c>
      <c r="G217">
        <f t="shared" si="198"/>
        <v>0.010435</v>
      </c>
      <c r="H217">
        <f t="shared" si="199"/>
        <v>3.53567</v>
      </c>
      <c r="I217">
        <f t="shared" si="200"/>
        <v>0.0053892625</v>
      </c>
      <c r="J217">
        <f t="shared" si="201"/>
        <v>0.0103644375</v>
      </c>
      <c r="K217">
        <f t="shared" si="202"/>
        <v>3.432649</v>
      </c>
      <c r="N217" s="14"/>
      <c r="O217" s="13"/>
      <c r="P217" s="12"/>
      <c r="Q217" t="s">
        <v>47</v>
      </c>
      <c r="R217">
        <f t="shared" si="203"/>
        <v>0.0054771</v>
      </c>
      <c r="S217">
        <f t="shared" si="204"/>
        <v>0.01057</v>
      </c>
      <c r="U217">
        <f t="shared" si="205"/>
        <v>0.0054771</v>
      </c>
      <c r="V217">
        <f t="shared" si="206"/>
        <v>0.0104375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0.006404275</v>
      </c>
      <c r="G218">
        <f t="shared" si="198"/>
        <v>0.0086342625</v>
      </c>
      <c r="H218">
        <f t="shared" si="199"/>
        <v>3.621282</v>
      </c>
      <c r="I218">
        <f t="shared" si="200"/>
        <v>0.0064605875</v>
      </c>
      <c r="J218">
        <f t="shared" si="201"/>
        <v>0.0086342625</v>
      </c>
      <c r="K218">
        <f t="shared" si="202"/>
        <v>3.709138</v>
      </c>
      <c r="N218" s="14"/>
      <c r="O218" s="13"/>
      <c r="P218" s="12"/>
      <c r="Q218" t="s">
        <v>48</v>
      </c>
      <c r="R218">
        <f t="shared" si="203"/>
        <v>0.0065072</v>
      </c>
      <c r="S218">
        <f t="shared" si="204"/>
        <v>0.0087671</v>
      </c>
      <c r="U218">
        <f t="shared" si="205"/>
        <v>0.0066127</v>
      </c>
      <c r="V218">
        <f t="shared" si="206"/>
        <v>0.0087671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0.0128688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0.0128688</v>
      </c>
      <c r="L222">
        <f>3*0.2*(1-0.2)*(1-0.2)*X46+3*0.2*0.2*(1-0.2)*AB46+0.2*0.2*0.2*AF46+(1-3*0.2*(1-0.2)*(1-0.2)-3*0.2*0.2*(1-0.2)-0.2*0.2*0.2)*T46</f>
        <v>0.0082696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0.0132457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0.0132457</v>
      </c>
      <c r="X222">
        <f>3*0.3*(1-0.3)*(1-0.3)*X46+3*0.3*0.3*(1-0.3)*AB46+0.3*0.3*0.3*AF46+(1-3*0.3*(1-0.3)*(1-0.3)-3*0.3*0.3*(1-0.3)-0.3*0.3*0.3)*T46</f>
        <v>0.0084984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0.0056488</v>
      </c>
      <c r="G223">
        <f t="shared" si="208"/>
        <v>0.01084</v>
      </c>
      <c r="I223">
        <f t="shared" si="209"/>
        <v>0.0056488</v>
      </c>
      <c r="J223">
        <f t="shared" si="210"/>
        <v>0.010608</v>
      </c>
      <c r="N223" s="14"/>
      <c r="O223" s="13"/>
      <c r="P223" s="12"/>
      <c r="Q223" t="s">
        <v>47</v>
      </c>
      <c r="R223">
        <f t="shared" si="211"/>
        <v>0.0058157</v>
      </c>
      <c r="S223">
        <f t="shared" si="212"/>
        <v>0.01111</v>
      </c>
      <c r="U223">
        <f t="shared" si="213"/>
        <v>0.0058157</v>
      </c>
      <c r="V223">
        <f t="shared" si="214"/>
        <v>0.0108085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0.0067096</v>
      </c>
      <c r="G224">
        <f t="shared" si="208"/>
        <v>0.0090288</v>
      </c>
      <c r="I224">
        <f t="shared" si="209"/>
        <v>0.0068936</v>
      </c>
      <c r="J224">
        <f t="shared" si="210"/>
        <v>0.0090288</v>
      </c>
      <c r="N224" s="14"/>
      <c r="O224" s="13"/>
      <c r="P224" s="12"/>
      <c r="Q224" t="s">
        <v>48</v>
      </c>
      <c r="R224">
        <f t="shared" si="211"/>
        <v>0.0069084</v>
      </c>
      <c r="S224">
        <f t="shared" si="212"/>
        <v>0.0092857</v>
      </c>
      <c r="U224">
        <f t="shared" si="213"/>
        <v>0.0071469</v>
      </c>
      <c r="V224">
        <f t="shared" si="214"/>
        <v>0.0092857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0.012165</v>
      </c>
      <c r="H229">
        <f t="shared" ref="H229:H231" si="217">I52+E52</f>
        <v>1.740524</v>
      </c>
      <c r="I229">
        <f t="shared" ref="I229:I231" si="218">0.05*G59+(1-0.05)*C59</f>
        <v>0.001365</v>
      </c>
      <c r="J229">
        <f t="shared" ref="J229:J231" si="219">0.05*H59+(1-0.05)*D59</f>
        <v>0.012165</v>
      </c>
      <c r="K229">
        <f t="shared" ref="K229:K231" si="220">I59+E59</f>
        <v>1.772892</v>
      </c>
      <c r="L229">
        <f>0.05*G66+(1-0.05)*B66</f>
        <v>0.00443</v>
      </c>
      <c r="M229">
        <f>I66+E66</f>
        <v>4.063234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0.01223</v>
      </c>
      <c r="U229">
        <f t="shared" ref="U229:U231" si="223">0.1*G59+(1-0.1)*C59</f>
        <v>0.00143</v>
      </c>
      <c r="V229">
        <f t="shared" ref="V229:V231" si="224">0.1*H59+(1-0.1)*D59</f>
        <v>0.01223</v>
      </c>
      <c r="X229">
        <f>0.1*G66+(1-0.1)*B66</f>
        <v>0.00446</v>
      </c>
    </row>
    <row r="230" spans="1:25">
      <c r="C230" s="4"/>
      <c r="D230" s="12"/>
      <c r="E230" t="s">
        <v>47</v>
      </c>
      <c r="F230">
        <f t="shared" si="215"/>
        <v>0.002615</v>
      </c>
      <c r="G230">
        <f t="shared" si="216"/>
        <v>0.00713</v>
      </c>
      <c r="H230">
        <f t="shared" si="217"/>
        <v>1.78658</v>
      </c>
      <c r="I230">
        <f t="shared" si="218"/>
        <v>0.002625</v>
      </c>
      <c r="J230">
        <f t="shared" si="219"/>
        <v>0.00707</v>
      </c>
      <c r="K230">
        <f t="shared" si="220"/>
        <v>1.798035</v>
      </c>
      <c r="P230" s="12"/>
      <c r="Q230" t="s">
        <v>47</v>
      </c>
      <c r="R230">
        <f t="shared" si="221"/>
        <v>0.00263</v>
      </c>
      <c r="S230">
        <f t="shared" si="222"/>
        <v>0.00716</v>
      </c>
      <c r="U230">
        <f t="shared" si="223"/>
        <v>0.00265</v>
      </c>
      <c r="V230">
        <f t="shared" si="224"/>
        <v>0.00704</v>
      </c>
    </row>
    <row r="231" spans="1:25">
      <c r="C231" s="4"/>
      <c r="D231" s="12"/>
      <c r="E231" t="s">
        <v>48</v>
      </c>
      <c r="F231">
        <f t="shared" si="215"/>
        <v>0.003415</v>
      </c>
      <c r="G231">
        <f t="shared" si="216"/>
        <v>0.00553</v>
      </c>
      <c r="H231">
        <f t="shared" si="217"/>
        <v>1.83335</v>
      </c>
      <c r="I231">
        <f t="shared" si="218"/>
        <v>0.00344</v>
      </c>
      <c r="J231">
        <f t="shared" si="219"/>
        <v>0.00551</v>
      </c>
      <c r="K231">
        <f t="shared" si="220"/>
        <v>1.873788</v>
      </c>
      <c r="P231" s="12"/>
      <c r="Q231" t="s">
        <v>48</v>
      </c>
      <c r="R231">
        <f t="shared" si="221"/>
        <v>0.00343</v>
      </c>
      <c r="S231">
        <f t="shared" si="222"/>
        <v>0.00556</v>
      </c>
      <c r="U231">
        <f t="shared" si="223"/>
        <v>0.00348</v>
      </c>
      <c r="V231">
        <f t="shared" si="224"/>
        <v>0.00552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0.01236</v>
      </c>
      <c r="I235">
        <f t="shared" ref="I235:I237" si="227">0.2*G59+(1-0.2)*C59</f>
        <v>0.00156</v>
      </c>
      <c r="J235">
        <f t="shared" ref="J235:J237" si="228">0.2*H59+(1-0.2)*D59</f>
        <v>0.01236</v>
      </c>
      <c r="L235">
        <f>0.2*G66+(1-0.2)*B66</f>
        <v>0.00452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0.01249</v>
      </c>
      <c r="U235">
        <f t="shared" ref="U235:U237" si="231">0.3*G59+(1-0.3)*C59</f>
        <v>0.00169</v>
      </c>
      <c r="V235">
        <f t="shared" ref="V235:V237" si="232">0.3*H59+(1-0.3)*D59</f>
        <v>0.01249</v>
      </c>
      <c r="X235">
        <f>0.3*G66+(1-0.3)*B66</f>
        <v>0.00458</v>
      </c>
    </row>
    <row r="236" spans="1:25">
      <c r="C236" s="4"/>
      <c r="D236" s="12"/>
      <c r="E236" t="s">
        <v>47</v>
      </c>
      <c r="F236">
        <f t="shared" si="225"/>
        <v>0.00266</v>
      </c>
      <c r="G236">
        <f t="shared" si="226"/>
        <v>0.00722</v>
      </c>
      <c r="I236">
        <f t="shared" si="227"/>
        <v>0.0027</v>
      </c>
      <c r="J236">
        <f t="shared" si="228"/>
        <v>0.00698</v>
      </c>
      <c r="P236" s="12"/>
      <c r="Q236" t="s">
        <v>47</v>
      </c>
      <c r="R236">
        <f t="shared" si="229"/>
        <v>0.00269</v>
      </c>
      <c r="S236">
        <f t="shared" si="230"/>
        <v>0.00728</v>
      </c>
      <c r="U236">
        <f t="shared" si="231"/>
        <v>0.00275</v>
      </c>
      <c r="V236">
        <f t="shared" si="232"/>
        <v>0.00692</v>
      </c>
    </row>
    <row r="237" spans="1:25">
      <c r="C237" s="4"/>
      <c r="D237" s="12"/>
      <c r="E237" t="s">
        <v>48</v>
      </c>
      <c r="F237">
        <f t="shared" si="225"/>
        <v>0.00346</v>
      </c>
      <c r="G237">
        <f t="shared" si="226"/>
        <v>0.00562</v>
      </c>
      <c r="I237">
        <f t="shared" si="227"/>
        <v>0.00356</v>
      </c>
      <c r="J237">
        <f t="shared" si="228"/>
        <v>0.00554</v>
      </c>
      <c r="P237" s="12"/>
      <c r="Q237" t="s">
        <v>48</v>
      </c>
      <c r="R237">
        <f t="shared" si="229"/>
        <v>0.00349</v>
      </c>
      <c r="S237">
        <f t="shared" si="230"/>
        <v>0.00568</v>
      </c>
      <c r="U237">
        <f t="shared" si="231"/>
        <v>0.00364</v>
      </c>
      <c r="V237">
        <f t="shared" si="232"/>
        <v>0.00556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0.01222975</v>
      </c>
      <c r="H242">
        <f t="shared" ref="H242:H244" si="235">M52+I52+E52</f>
        <v>2.610214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0.01222975</v>
      </c>
      <c r="K242">
        <f t="shared" ref="K242:K244" si="238">M59+I59+E59</f>
        <v>2.624526</v>
      </c>
      <c r="L242">
        <f>(0.05*(1-0.05)+0.05*(1-0.05))*G66+0.05*0.05*J66+(1-0.05*(1-0.05)-0.05*(1-0.05)-0.05*0.05)*B66</f>
        <v>0.00445975</v>
      </c>
      <c r="M242">
        <f>M66+I66+E66</f>
        <v>6.079165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0.012359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0.012359</v>
      </c>
      <c r="X242">
        <f>(0.1*0.9+0.1*0.9)*G66+0.1*0.1*J66+(1-0.1*0.9-0.1*0.9-0.1*0.1)*B66</f>
        <v>0.004519</v>
      </c>
    </row>
    <row r="243" spans="1:25">
      <c r="B243" s="4"/>
      <c r="C243" s="13"/>
      <c r="D243" s="12"/>
      <c r="E243" t="s">
        <v>47</v>
      </c>
      <c r="F243">
        <f t="shared" si="233"/>
        <v>0.00263</v>
      </c>
      <c r="G243">
        <f t="shared" si="234"/>
        <v>0.0071595</v>
      </c>
      <c r="H243">
        <f t="shared" si="235"/>
        <v>2.678447</v>
      </c>
      <c r="I243">
        <f t="shared" si="236"/>
        <v>0.00265075</v>
      </c>
      <c r="J243">
        <f t="shared" si="237"/>
        <v>0.0070435</v>
      </c>
      <c r="K243">
        <f t="shared" si="238"/>
        <v>2.662762</v>
      </c>
      <c r="O243" s="13"/>
      <c r="P243" s="12"/>
      <c r="Q243" t="s">
        <v>47</v>
      </c>
      <c r="R243">
        <f t="shared" si="239"/>
        <v>0.00266</v>
      </c>
      <c r="S243">
        <f t="shared" si="240"/>
        <v>0.007218</v>
      </c>
      <c r="U243">
        <f t="shared" si="241"/>
        <v>0.002703</v>
      </c>
      <c r="V243">
        <f t="shared" si="242"/>
        <v>0.006994</v>
      </c>
    </row>
    <row r="244" spans="1:25">
      <c r="B244" s="4"/>
      <c r="C244" s="13"/>
      <c r="D244" s="12"/>
      <c r="E244" t="s">
        <v>48</v>
      </c>
      <c r="F244">
        <f t="shared" si="233"/>
        <v>0.0034305</v>
      </c>
      <c r="G244">
        <f t="shared" si="234"/>
        <v>0.00555975</v>
      </c>
      <c r="H244">
        <f t="shared" si="235"/>
        <v>2.74364</v>
      </c>
      <c r="I244">
        <f t="shared" si="236"/>
        <v>0.00347875</v>
      </c>
      <c r="J244">
        <f t="shared" si="237"/>
        <v>0.00552</v>
      </c>
      <c r="K244">
        <f t="shared" si="238"/>
        <v>2.789135</v>
      </c>
      <c r="O244" s="13"/>
      <c r="P244" s="12"/>
      <c r="Q244" t="s">
        <v>48</v>
      </c>
      <c r="R244">
        <f t="shared" si="239"/>
        <v>0.003462</v>
      </c>
      <c r="S244">
        <f t="shared" si="240"/>
        <v>0.005619</v>
      </c>
      <c r="U244">
        <f t="shared" si="241"/>
        <v>0.003555</v>
      </c>
      <c r="V244">
        <f t="shared" si="242"/>
        <v>0.00554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0.012616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0.012616</v>
      </c>
      <c r="L248">
        <f>(0.2*0.8+0.2*0.8)*G66+0.2*0.2*J66+(1-0.2*0.8-0.2*0.8-0.2*0.2)*B66</f>
        <v>0.004636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0.012871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0.012871</v>
      </c>
      <c r="X248">
        <f>(0.3*0.7+0.3*0.7)*G66+0.3*0.3*J66+(1-0.3*0.7-0.3*0.7-0.3*0.3)*B66</f>
        <v>0.004751</v>
      </c>
    </row>
    <row r="249" spans="1:25">
      <c r="B249" s="4"/>
      <c r="C249" s="13"/>
      <c r="D249" s="12"/>
      <c r="E249" t="s">
        <v>47</v>
      </c>
      <c r="F249">
        <f t="shared" si="243"/>
        <v>0.00272</v>
      </c>
      <c r="G249">
        <f t="shared" si="244"/>
        <v>0.007332</v>
      </c>
      <c r="I249">
        <f t="shared" si="245"/>
        <v>0.002812</v>
      </c>
      <c r="J249">
        <f t="shared" si="246"/>
        <v>0.006916</v>
      </c>
      <c r="O249" s="13"/>
      <c r="P249" s="12"/>
      <c r="Q249" t="s">
        <v>47</v>
      </c>
      <c r="R249">
        <f t="shared" si="247"/>
        <v>0.00278</v>
      </c>
      <c r="S249">
        <f t="shared" si="248"/>
        <v>0.007442</v>
      </c>
      <c r="U249">
        <f t="shared" si="249"/>
        <v>0.002927</v>
      </c>
      <c r="V249">
        <f t="shared" si="250"/>
        <v>0.006866</v>
      </c>
    </row>
    <row r="250" spans="1:25">
      <c r="B250" s="4"/>
      <c r="C250" s="13"/>
      <c r="D250" s="12"/>
      <c r="E250" t="s">
        <v>48</v>
      </c>
      <c r="F250">
        <f t="shared" si="243"/>
        <v>0.003528</v>
      </c>
      <c r="G250">
        <f t="shared" si="244"/>
        <v>0.005736</v>
      </c>
      <c r="I250">
        <f t="shared" si="245"/>
        <v>0.0037</v>
      </c>
      <c r="J250">
        <f t="shared" si="246"/>
        <v>0.00558</v>
      </c>
      <c r="O250" s="13"/>
      <c r="P250" s="12"/>
      <c r="Q250" t="s">
        <v>48</v>
      </c>
      <c r="R250">
        <f t="shared" si="247"/>
        <v>0.003598</v>
      </c>
      <c r="S250">
        <f t="shared" si="248"/>
        <v>0.005851</v>
      </c>
      <c r="U250">
        <f t="shared" si="249"/>
        <v>0.003835</v>
      </c>
      <c r="V250">
        <f t="shared" si="250"/>
        <v>0.00562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0.0122942625</v>
      </c>
      <c r="H255">
        <f t="shared" ref="H255:H257" si="253">Q52+M52+I52+E52</f>
        <v>3.479669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0.0122942625</v>
      </c>
      <c r="K255">
        <f t="shared" ref="K255:K257" si="256">Q59+M59+I59+E59</f>
        <v>3.465317</v>
      </c>
      <c r="L255">
        <f>3*0.05*(1-0.05)*(1-0.05)*G66+3*0.05*0.05*(1-0.05)*J66+0.05*0.05*0.05*N66+(1-3*0.05*(1-0.05)*(1-0.05)-3*0.05*0.05*(1-0.05)-0.05*0.05*0.05)*B66</f>
        <v>0.0044892625</v>
      </c>
      <c r="M255">
        <f>Q66+M66+I66+E66</f>
        <v>8.102103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0.0124871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0.0124871</v>
      </c>
      <c r="X255">
        <f>3*0.1*(1-0.1)*(1-0.1)*G66+3*0.1*0.1*(1-0.1)*J66+0.1*0.1*0.1*N66+(1-3*0.1*(1-0.1)*(1-0.1)-3*0.1*0.1*(1-0.1)-0.1*0.1*0.1)*B66</f>
        <v>0.0045771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0.0026449875</v>
      </c>
      <c r="G256">
        <f t="shared" si="252"/>
        <v>0.0071885625</v>
      </c>
      <c r="H256">
        <f t="shared" si="253"/>
        <v>3.58314</v>
      </c>
      <c r="I256">
        <f t="shared" si="254"/>
        <v>0.0026771125</v>
      </c>
      <c r="J256">
        <f t="shared" si="255"/>
        <v>0.007020325</v>
      </c>
      <c r="K256">
        <f t="shared" si="256"/>
        <v>3.559697</v>
      </c>
      <c r="N256" s="14"/>
      <c r="O256" s="13"/>
      <c r="P256" s="12"/>
      <c r="Q256" t="s">
        <v>47</v>
      </c>
      <c r="R256">
        <f t="shared" si="257"/>
        <v>0.0026899</v>
      </c>
      <c r="S256">
        <f t="shared" si="258"/>
        <v>0.0072745</v>
      </c>
      <c r="U256">
        <f t="shared" si="259"/>
        <v>0.0027579</v>
      </c>
      <c r="V256">
        <f t="shared" si="260"/>
        <v>0.0069606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0.0034464625</v>
      </c>
      <c r="G257">
        <f t="shared" si="252"/>
        <v>0.005589275</v>
      </c>
      <c r="H257">
        <f t="shared" si="253"/>
        <v>3.649021</v>
      </c>
      <c r="I257">
        <f t="shared" si="254"/>
        <v>0.003516325</v>
      </c>
      <c r="J257">
        <f t="shared" si="255"/>
        <v>0.0055300625</v>
      </c>
      <c r="K257">
        <f t="shared" si="256"/>
        <v>3.707644</v>
      </c>
      <c r="N257" s="14"/>
      <c r="O257" s="13"/>
      <c r="P257" s="12"/>
      <c r="Q257" t="s">
        <v>48</v>
      </c>
      <c r="R257">
        <f t="shared" si="257"/>
        <v>0.0034957</v>
      </c>
      <c r="S257">
        <f t="shared" si="258"/>
        <v>0.0056772</v>
      </c>
      <c r="U257">
        <f t="shared" si="259"/>
        <v>0.0036256</v>
      </c>
      <c r="V257">
        <f t="shared" si="260"/>
        <v>0.0055605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0.0128688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0.0128688</v>
      </c>
      <c r="L261">
        <f>3*0.2*(1-0.2)*(1-0.2)*G66+3*0.2*0.2*(1-0.2)*J66+0.2*0.2*0.2*N66+(1-3*0.2*(1-0.2)*(1-0.2)-3*0.2*0.2*(1-0.2)-0.2*0.2*0.2)*B66</f>
        <v>0.0047488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0.0132457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0.0132457</v>
      </c>
      <c r="X261">
        <f>3*0.3*(1-0.3)*(1-0.3)*G66+3*0.3*0.3*(1-0.3)*J66+0.3*0.3*0.3*N66+(1-3*0.3*(1-0.3)*(1-0.3)-3*0.3*0.3*(1-0.3)-0.3*0.3*0.3)*B66</f>
        <v>0.0049157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0.0027792</v>
      </c>
      <c r="G262">
        <f t="shared" si="262"/>
        <v>0.00744</v>
      </c>
      <c r="I262">
        <f t="shared" si="263"/>
        <v>0.0029272</v>
      </c>
      <c r="J262">
        <f t="shared" si="264"/>
        <v>0.0068968</v>
      </c>
      <c r="N262" s="14"/>
      <c r="O262" s="13"/>
      <c r="P262" s="12"/>
      <c r="Q262" t="s">
        <v>47</v>
      </c>
      <c r="R262">
        <f t="shared" si="265"/>
        <v>0.0028673</v>
      </c>
      <c r="S262">
        <f t="shared" si="266"/>
        <v>0.0075995</v>
      </c>
      <c r="U262">
        <f t="shared" si="267"/>
        <v>0.0031013</v>
      </c>
      <c r="V262">
        <f t="shared" si="268"/>
        <v>0.0069002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0.0036016</v>
      </c>
      <c r="G263">
        <f t="shared" si="262"/>
        <v>0.0058496</v>
      </c>
      <c r="I263">
        <f t="shared" si="263"/>
        <v>0.0038248</v>
      </c>
      <c r="J263">
        <f t="shared" si="264"/>
        <v>0.005624</v>
      </c>
      <c r="N263" s="14"/>
      <c r="O263" s="13"/>
      <c r="P263" s="12"/>
      <c r="Q263" t="s">
        <v>48</v>
      </c>
      <c r="R263">
        <f t="shared" si="265"/>
        <v>0.0037159</v>
      </c>
      <c r="S263">
        <f t="shared" si="266"/>
        <v>0.0060184</v>
      </c>
      <c r="U263">
        <f t="shared" si="267"/>
        <v>0.0040012</v>
      </c>
      <c r="V263">
        <f t="shared" si="268"/>
        <v>0.0056935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145" zoomScaleNormal="145" workbookViewId="0">
      <selection activeCell="N22" sqref="N22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135</v>
      </c>
      <c r="C9" s="3"/>
      <c r="D9" s="3"/>
      <c r="E9" s="3"/>
      <c r="F9" s="3" t="s">
        <v>136</v>
      </c>
      <c r="G9" s="3"/>
      <c r="H9" s="3"/>
      <c r="I9" s="3"/>
      <c r="J9" s="3" t="s">
        <v>137</v>
      </c>
      <c r="K9" s="3"/>
      <c r="L9" s="3"/>
      <c r="M9" s="3"/>
      <c r="N9" s="3" t="s">
        <v>138</v>
      </c>
      <c r="O9" s="3"/>
      <c r="P9" s="3"/>
      <c r="Q9" s="3"/>
      <c r="S9" s="4" t="s">
        <v>23</v>
      </c>
      <c r="T9" s="3" t="s">
        <v>135</v>
      </c>
      <c r="U9" s="3"/>
      <c r="V9" s="3"/>
      <c r="W9" s="3"/>
      <c r="X9" s="3" t="s">
        <v>136</v>
      </c>
      <c r="Y9" s="3"/>
      <c r="Z9" s="3"/>
      <c r="AA9" s="3"/>
      <c r="AB9" s="3" t="s">
        <v>137</v>
      </c>
      <c r="AC9" s="3"/>
      <c r="AD9" s="3"/>
      <c r="AE9" s="3"/>
      <c r="AF9" s="3" t="s">
        <v>138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0.0108</v>
      </c>
      <c r="E11">
        <v>0.890096</v>
      </c>
      <c r="F11" t="s">
        <v>31</v>
      </c>
      <c r="G11">
        <v>0.0026</v>
      </c>
      <c r="H11">
        <v>0.012</v>
      </c>
      <c r="I11">
        <v>0.869659</v>
      </c>
      <c r="J11" t="s">
        <v>31</v>
      </c>
      <c r="K11">
        <v>0.0026</v>
      </c>
      <c r="L11">
        <v>0.0132</v>
      </c>
      <c r="M11">
        <v>0.879168</v>
      </c>
      <c r="N11" t="s">
        <v>31</v>
      </c>
      <c r="O11">
        <v>0.0026</v>
      </c>
      <c r="P11">
        <v>0.0144</v>
      </c>
      <c r="Q11">
        <v>0.872806</v>
      </c>
      <c r="S11" s="4"/>
      <c r="T11" t="s">
        <v>31</v>
      </c>
      <c r="U11">
        <v>0.0013</v>
      </c>
      <c r="V11">
        <v>0.0108</v>
      </c>
      <c r="W11">
        <v>0.863454</v>
      </c>
      <c r="X11" t="s">
        <v>31</v>
      </c>
      <c r="Y11">
        <v>0.0026</v>
      </c>
      <c r="Z11">
        <v>0.012</v>
      </c>
      <c r="AA11">
        <v>0.857663</v>
      </c>
      <c r="AB11" t="s">
        <v>31</v>
      </c>
      <c r="AC11">
        <v>0.0026</v>
      </c>
      <c r="AD11">
        <v>0.0132</v>
      </c>
      <c r="AE11">
        <v>0.861356</v>
      </c>
      <c r="AF11" t="s">
        <v>31</v>
      </c>
      <c r="AG11">
        <v>0.0026</v>
      </c>
      <c r="AH11">
        <v>0.0144</v>
      </c>
      <c r="AI11">
        <v>0.862099</v>
      </c>
    </row>
    <row r="12" spans="1:35">
      <c r="A12" s="4"/>
      <c r="B12" t="s">
        <v>32</v>
      </c>
      <c r="C12">
        <v>0.0107</v>
      </c>
      <c r="D12">
        <v>0.0108</v>
      </c>
      <c r="E12">
        <v>0.891813</v>
      </c>
      <c r="F12" t="s">
        <v>32</v>
      </c>
      <c r="G12">
        <v>0.0118</v>
      </c>
      <c r="H12">
        <v>0.012</v>
      </c>
      <c r="I12">
        <v>0.88302</v>
      </c>
      <c r="J12" t="s">
        <v>32</v>
      </c>
      <c r="K12">
        <v>0.013</v>
      </c>
      <c r="L12">
        <v>0.0132</v>
      </c>
      <c r="M12">
        <v>0.885311</v>
      </c>
      <c r="N12" t="s">
        <v>32</v>
      </c>
      <c r="O12">
        <v>0.0142</v>
      </c>
      <c r="P12">
        <v>0.0143</v>
      </c>
      <c r="Q12">
        <v>0.893383</v>
      </c>
      <c r="S12" s="4"/>
      <c r="T12" t="s">
        <v>32</v>
      </c>
      <c r="U12">
        <v>0.0101</v>
      </c>
      <c r="V12">
        <v>0.0106</v>
      </c>
      <c r="W12">
        <v>0.881946</v>
      </c>
      <c r="X12" t="s">
        <v>32</v>
      </c>
      <c r="Y12">
        <v>0.0112</v>
      </c>
      <c r="Z12">
        <v>0.0118</v>
      </c>
      <c r="AA12">
        <v>0.87977</v>
      </c>
      <c r="AB12" t="s">
        <v>32</v>
      </c>
      <c r="AC12">
        <v>0.0123</v>
      </c>
      <c r="AD12">
        <v>0.0129</v>
      </c>
      <c r="AE12">
        <v>0.873886</v>
      </c>
      <c r="AF12" t="s">
        <v>32</v>
      </c>
      <c r="AG12">
        <v>0.0134</v>
      </c>
      <c r="AH12">
        <v>0.0141</v>
      </c>
      <c r="AI12">
        <v>0.886101</v>
      </c>
    </row>
    <row r="13" spans="1:35">
      <c r="A13" s="4"/>
      <c r="B13" t="s">
        <v>33</v>
      </c>
      <c r="C13">
        <v>0.0107</v>
      </c>
      <c r="D13">
        <v>0.0107</v>
      </c>
      <c r="E13">
        <v>0.909453</v>
      </c>
      <c r="F13" t="s">
        <v>33</v>
      </c>
      <c r="G13">
        <v>0.0118</v>
      </c>
      <c r="H13">
        <v>0.0118</v>
      </c>
      <c r="I13">
        <v>0.907069</v>
      </c>
      <c r="J13" t="s">
        <v>33</v>
      </c>
      <c r="K13">
        <v>0.013</v>
      </c>
      <c r="L13">
        <v>0.013</v>
      </c>
      <c r="M13">
        <v>0.925391</v>
      </c>
      <c r="N13" t="s">
        <v>33</v>
      </c>
      <c r="O13">
        <v>0.0142</v>
      </c>
      <c r="P13">
        <v>0.0142</v>
      </c>
      <c r="Q13">
        <v>0.921334</v>
      </c>
      <c r="S13" s="4"/>
      <c r="T13" t="s">
        <v>33</v>
      </c>
      <c r="U13">
        <v>0.0102</v>
      </c>
      <c r="V13">
        <v>0.0102</v>
      </c>
      <c r="W13">
        <v>0.950699</v>
      </c>
      <c r="X13" t="s">
        <v>33</v>
      </c>
      <c r="Y13">
        <v>0.0113</v>
      </c>
      <c r="Z13">
        <v>0.0113</v>
      </c>
      <c r="AA13">
        <v>0.896101</v>
      </c>
      <c r="AB13" t="s">
        <v>33</v>
      </c>
      <c r="AC13">
        <v>0.0124</v>
      </c>
      <c r="AD13">
        <v>0.0124</v>
      </c>
      <c r="AE13">
        <v>0.894587</v>
      </c>
      <c r="AF13" t="s">
        <v>33</v>
      </c>
      <c r="AG13">
        <v>0.0134</v>
      </c>
      <c r="AH13">
        <v>0.0135</v>
      </c>
      <c r="AI13">
        <v>0.90522</v>
      </c>
    </row>
    <row r="16" spans="1:35">
      <c r="A16" s="5" t="s">
        <v>35</v>
      </c>
      <c r="B16" s="3" t="s">
        <v>135</v>
      </c>
      <c r="C16" s="3"/>
      <c r="D16" s="3"/>
      <c r="E16" s="3"/>
      <c r="F16" s="3" t="s">
        <v>136</v>
      </c>
      <c r="G16" s="3"/>
      <c r="H16" s="3"/>
      <c r="I16" s="3"/>
      <c r="J16" s="3" t="s">
        <v>137</v>
      </c>
      <c r="K16" s="3"/>
      <c r="L16" s="3"/>
      <c r="M16" s="3"/>
      <c r="N16" s="3" t="s">
        <v>138</v>
      </c>
      <c r="O16" s="3"/>
      <c r="P16" s="3"/>
      <c r="Q16" s="3"/>
      <c r="S16" s="5" t="s">
        <v>35</v>
      </c>
      <c r="T16" s="3" t="s">
        <v>135</v>
      </c>
      <c r="U16" s="3"/>
      <c r="V16" s="3"/>
      <c r="W16" s="3"/>
      <c r="X16" s="3" t="s">
        <v>136</v>
      </c>
      <c r="Y16" s="3"/>
      <c r="Z16" s="3"/>
      <c r="AA16" s="3"/>
      <c r="AB16" s="3" t="s">
        <v>137</v>
      </c>
      <c r="AC16" s="3"/>
      <c r="AD16" s="3"/>
      <c r="AE16" s="3"/>
      <c r="AF16" s="3" t="s">
        <v>138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0.0108</v>
      </c>
      <c r="E18">
        <v>0.844194</v>
      </c>
      <c r="F18" t="s">
        <v>31</v>
      </c>
      <c r="G18">
        <v>0.0026</v>
      </c>
      <c r="H18">
        <v>0.012</v>
      </c>
      <c r="I18">
        <v>0.837453</v>
      </c>
      <c r="J18" t="s">
        <v>31</v>
      </c>
      <c r="K18">
        <v>0.0026</v>
      </c>
      <c r="L18">
        <v>0.0132</v>
      </c>
      <c r="M18">
        <v>0.84935</v>
      </c>
      <c r="N18" t="s">
        <v>31</v>
      </c>
      <c r="O18">
        <v>0.0026</v>
      </c>
      <c r="P18">
        <v>0.0144</v>
      </c>
      <c r="Q18">
        <v>0.832493</v>
      </c>
      <c r="S18" s="5"/>
      <c r="T18" t="s">
        <v>31</v>
      </c>
      <c r="U18">
        <v>0.0013</v>
      </c>
      <c r="V18">
        <v>0.0108</v>
      </c>
      <c r="W18">
        <v>0.840495</v>
      </c>
      <c r="X18" t="s">
        <v>31</v>
      </c>
      <c r="Y18">
        <v>0.0026</v>
      </c>
      <c r="Z18">
        <v>0.012</v>
      </c>
      <c r="AA18">
        <v>0.832227</v>
      </c>
      <c r="AB18" t="s">
        <v>31</v>
      </c>
      <c r="AC18">
        <v>0.0026</v>
      </c>
      <c r="AD18">
        <v>0.0132</v>
      </c>
      <c r="AE18">
        <v>0.832819</v>
      </c>
      <c r="AF18" t="s">
        <v>31</v>
      </c>
      <c r="AG18">
        <v>0.0026</v>
      </c>
      <c r="AH18">
        <v>0.0144</v>
      </c>
      <c r="AI18">
        <v>0.831502</v>
      </c>
    </row>
    <row r="19" spans="1:35">
      <c r="A19" s="5"/>
      <c r="B19" t="s">
        <v>32</v>
      </c>
      <c r="C19">
        <v>0.0107</v>
      </c>
      <c r="D19">
        <v>0.0108</v>
      </c>
      <c r="E19">
        <v>0.855495</v>
      </c>
      <c r="F19" t="s">
        <v>32</v>
      </c>
      <c r="G19">
        <v>0.0118</v>
      </c>
      <c r="H19">
        <v>0.0119</v>
      </c>
      <c r="I19">
        <v>0.86557</v>
      </c>
      <c r="J19" t="s">
        <v>32</v>
      </c>
      <c r="K19">
        <v>0.013</v>
      </c>
      <c r="L19">
        <v>0.0131</v>
      </c>
      <c r="M19">
        <v>0.866239</v>
      </c>
      <c r="N19" t="s">
        <v>32</v>
      </c>
      <c r="O19">
        <v>0.0142</v>
      </c>
      <c r="P19">
        <v>0.0143</v>
      </c>
      <c r="Q19">
        <v>0.852114</v>
      </c>
      <c r="S19" s="5"/>
      <c r="T19" t="s">
        <v>32</v>
      </c>
      <c r="U19">
        <v>0.0101</v>
      </c>
      <c r="V19">
        <v>0.0106</v>
      </c>
      <c r="W19">
        <v>0.856411</v>
      </c>
      <c r="X19" t="s">
        <v>32</v>
      </c>
      <c r="Y19">
        <v>0.0112</v>
      </c>
      <c r="Z19">
        <v>0.0117</v>
      </c>
      <c r="AA19">
        <v>0.856818</v>
      </c>
      <c r="AB19" t="s">
        <v>32</v>
      </c>
      <c r="AC19">
        <v>0.0123</v>
      </c>
      <c r="AD19">
        <v>0.0129</v>
      </c>
      <c r="AE19">
        <v>0.843017</v>
      </c>
      <c r="AF19" t="s">
        <v>32</v>
      </c>
      <c r="AG19">
        <v>0.0134</v>
      </c>
      <c r="AH19">
        <v>0.0141</v>
      </c>
      <c r="AI19">
        <v>0.843496</v>
      </c>
    </row>
    <row r="20" spans="1:35">
      <c r="A20" s="5"/>
      <c r="B20" t="s">
        <v>33</v>
      </c>
      <c r="C20">
        <v>0.0107</v>
      </c>
      <c r="D20">
        <v>0.0107</v>
      </c>
      <c r="E20">
        <v>1.119756</v>
      </c>
      <c r="F20" t="s">
        <v>33</v>
      </c>
      <c r="G20">
        <v>0.0118</v>
      </c>
      <c r="H20">
        <v>0.0118</v>
      </c>
      <c r="I20">
        <v>1.127967</v>
      </c>
      <c r="J20" t="s">
        <v>33</v>
      </c>
      <c r="K20">
        <v>0.013</v>
      </c>
      <c r="L20">
        <v>0.013</v>
      </c>
      <c r="M20">
        <v>0.883739</v>
      </c>
      <c r="N20" t="s">
        <v>33</v>
      </c>
      <c r="O20">
        <v>0.0142</v>
      </c>
      <c r="P20">
        <v>0.0142</v>
      </c>
      <c r="Q20">
        <v>0.942531</v>
      </c>
      <c r="S20" s="5"/>
      <c r="T20" t="s">
        <v>33</v>
      </c>
      <c r="U20">
        <v>0.0102</v>
      </c>
      <c r="V20">
        <v>0.0102</v>
      </c>
      <c r="W20">
        <v>0.869911</v>
      </c>
      <c r="X20" t="s">
        <v>33</v>
      </c>
      <c r="Y20">
        <v>0.0113</v>
      </c>
      <c r="Z20">
        <v>0.0113</v>
      </c>
      <c r="AA20">
        <v>0.866257</v>
      </c>
      <c r="AB20" t="s">
        <v>33</v>
      </c>
      <c r="AC20">
        <v>0.0124</v>
      </c>
      <c r="AD20">
        <v>0.0124</v>
      </c>
      <c r="AE20">
        <v>0.865617</v>
      </c>
      <c r="AF20" t="s">
        <v>33</v>
      </c>
      <c r="AG20">
        <v>0.0135</v>
      </c>
      <c r="AH20">
        <v>0.0135</v>
      </c>
      <c r="AI20">
        <v>0.862531</v>
      </c>
    </row>
    <row r="23" spans="1:35">
      <c r="A23" s="6" t="s">
        <v>36</v>
      </c>
      <c r="B23" s="3" t="s">
        <v>135</v>
      </c>
      <c r="C23" s="3"/>
      <c r="D23" s="3"/>
      <c r="E23" s="3"/>
      <c r="F23" s="3" t="s">
        <v>136</v>
      </c>
      <c r="G23" s="3"/>
      <c r="H23" s="3"/>
      <c r="I23" s="3"/>
      <c r="J23" s="3" t="s">
        <v>137</v>
      </c>
      <c r="K23" s="3"/>
      <c r="L23" s="3"/>
      <c r="M23" s="3"/>
      <c r="N23" s="3" t="s">
        <v>138</v>
      </c>
      <c r="O23" s="3"/>
      <c r="P23" s="3"/>
      <c r="Q23" s="3"/>
      <c r="S23" s="6" t="s">
        <v>36</v>
      </c>
      <c r="T23" s="3" t="s">
        <v>135</v>
      </c>
      <c r="U23" s="3"/>
      <c r="V23" s="3"/>
      <c r="W23" s="3"/>
      <c r="X23" s="3" t="s">
        <v>136</v>
      </c>
      <c r="Y23" s="3"/>
      <c r="Z23" s="3"/>
      <c r="AA23" s="3"/>
      <c r="AB23" s="3" t="s">
        <v>137</v>
      </c>
      <c r="AC23" s="3"/>
      <c r="AD23" s="3"/>
      <c r="AE23" s="3"/>
      <c r="AF23" s="3" t="s">
        <v>138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0.0107</v>
      </c>
      <c r="C25" s="3"/>
      <c r="D25" s="3"/>
      <c r="E25">
        <v>1.851059</v>
      </c>
      <c r="F25" s="3">
        <v>0.0118</v>
      </c>
      <c r="G25" s="3"/>
      <c r="H25" s="3"/>
      <c r="I25">
        <v>1.870724</v>
      </c>
      <c r="J25" s="3">
        <v>0.0131</v>
      </c>
      <c r="K25" s="3"/>
      <c r="L25" s="3"/>
      <c r="M25">
        <v>1.852093</v>
      </c>
      <c r="N25" s="3">
        <v>0.0142</v>
      </c>
      <c r="O25" s="3"/>
      <c r="P25" s="3"/>
      <c r="Q25">
        <v>1.863728</v>
      </c>
      <c r="S25" s="6"/>
      <c r="T25" s="7">
        <v>0.0102</v>
      </c>
      <c r="U25" s="7"/>
      <c r="V25" s="7"/>
      <c r="W25">
        <v>1.832988</v>
      </c>
      <c r="X25" s="7">
        <v>0.0113</v>
      </c>
      <c r="Y25" s="7"/>
      <c r="Z25" s="7"/>
      <c r="AA25">
        <v>1.817765</v>
      </c>
      <c r="AB25" s="7">
        <v>0.0124</v>
      </c>
      <c r="AC25" s="7"/>
      <c r="AD25" s="7"/>
      <c r="AE25">
        <v>1.785538</v>
      </c>
      <c r="AF25" s="7">
        <v>0.0135</v>
      </c>
      <c r="AG25" s="7"/>
      <c r="AH25" s="7"/>
      <c r="AI25">
        <v>1.793568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135</v>
      </c>
      <c r="C30" s="3"/>
      <c r="D30" s="3"/>
      <c r="E30" s="3"/>
      <c r="F30" s="3" t="s">
        <v>136</v>
      </c>
      <c r="G30" s="3"/>
      <c r="H30" s="3"/>
      <c r="I30" s="3"/>
      <c r="J30" s="3" t="s">
        <v>137</v>
      </c>
      <c r="K30" s="3"/>
      <c r="L30" s="3"/>
      <c r="M30" s="3"/>
      <c r="N30" s="3" t="s">
        <v>138</v>
      </c>
      <c r="O30" s="3"/>
      <c r="P30" s="3"/>
      <c r="Q30" s="3"/>
      <c r="S30" s="4" t="s">
        <v>23</v>
      </c>
      <c r="T30" s="3" t="s">
        <v>135</v>
      </c>
      <c r="U30" s="3"/>
      <c r="V30" s="3"/>
      <c r="W30" s="3"/>
      <c r="X30" s="3" t="s">
        <v>136</v>
      </c>
      <c r="Y30" s="3"/>
      <c r="Z30" s="3"/>
      <c r="AA30" s="3"/>
      <c r="AB30" s="3" t="s">
        <v>137</v>
      </c>
      <c r="AC30" s="3"/>
      <c r="AD30" s="3"/>
      <c r="AE30" s="3"/>
      <c r="AF30" s="3" t="s">
        <v>138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0.0108</v>
      </c>
      <c r="E32">
        <v>0.89258</v>
      </c>
      <c r="F32" t="s">
        <v>31</v>
      </c>
      <c r="G32">
        <v>0.0026</v>
      </c>
      <c r="H32">
        <v>0.012</v>
      </c>
      <c r="I32">
        <v>0.898817</v>
      </c>
      <c r="J32" t="s">
        <v>31</v>
      </c>
      <c r="K32">
        <v>0.0026</v>
      </c>
      <c r="L32">
        <v>0.0132</v>
      </c>
      <c r="M32">
        <v>0.894911</v>
      </c>
      <c r="N32" t="s">
        <v>31</v>
      </c>
      <c r="O32">
        <v>0.0026</v>
      </c>
      <c r="P32">
        <v>0.0144</v>
      </c>
      <c r="Q32">
        <v>0.915704</v>
      </c>
      <c r="S32" s="4"/>
      <c r="T32" t="s">
        <v>31</v>
      </c>
      <c r="U32">
        <v>0.0013</v>
      </c>
      <c r="V32">
        <v>0.0108</v>
      </c>
      <c r="W32">
        <v>0.876924</v>
      </c>
      <c r="X32" t="s">
        <v>31</v>
      </c>
      <c r="Y32">
        <v>0.0026</v>
      </c>
      <c r="Z32">
        <v>0.012</v>
      </c>
      <c r="AA32">
        <v>0.866744</v>
      </c>
      <c r="AB32" t="s">
        <v>31</v>
      </c>
      <c r="AC32">
        <v>0.0026</v>
      </c>
      <c r="AD32">
        <v>0.0132</v>
      </c>
      <c r="AE32">
        <v>0.859285</v>
      </c>
      <c r="AF32" t="s">
        <v>31</v>
      </c>
      <c r="AG32">
        <v>0.0026</v>
      </c>
      <c r="AH32">
        <v>0.0144</v>
      </c>
      <c r="AI32">
        <v>0.857599</v>
      </c>
    </row>
    <row r="33" spans="1:35">
      <c r="A33" s="4"/>
      <c r="B33" t="s">
        <v>32</v>
      </c>
      <c r="C33">
        <v>0.0085</v>
      </c>
      <c r="D33">
        <v>0.0102</v>
      </c>
      <c r="E33">
        <v>0.916705</v>
      </c>
      <c r="F33" t="s">
        <v>32</v>
      </c>
      <c r="G33">
        <v>0.0094</v>
      </c>
      <c r="H33">
        <v>0.0113</v>
      </c>
      <c r="I33">
        <v>0.923616</v>
      </c>
      <c r="J33" t="s">
        <v>32</v>
      </c>
      <c r="K33">
        <v>0.0103</v>
      </c>
      <c r="L33">
        <v>0.0124</v>
      </c>
      <c r="M33">
        <v>0.968863</v>
      </c>
      <c r="N33" t="s">
        <v>32</v>
      </c>
      <c r="O33">
        <v>0.0111</v>
      </c>
      <c r="P33">
        <v>0.0135</v>
      </c>
      <c r="Q33">
        <v>0.92128</v>
      </c>
      <c r="S33" s="4"/>
      <c r="T33" t="s">
        <v>32</v>
      </c>
      <c r="U33">
        <v>0.005</v>
      </c>
      <c r="V33">
        <v>0.0092</v>
      </c>
      <c r="W33">
        <v>0.920052</v>
      </c>
      <c r="X33" t="s">
        <v>32</v>
      </c>
      <c r="Y33">
        <v>0.0056</v>
      </c>
      <c r="Z33">
        <v>0.0101</v>
      </c>
      <c r="AA33">
        <v>0.906446</v>
      </c>
      <c r="AB33" t="s">
        <v>32</v>
      </c>
      <c r="AC33">
        <v>0.0062</v>
      </c>
      <c r="AD33">
        <v>0.011</v>
      </c>
      <c r="AE33">
        <v>0.895162</v>
      </c>
      <c r="AF33" t="s">
        <v>32</v>
      </c>
      <c r="AG33">
        <v>0.0067</v>
      </c>
      <c r="AH33">
        <v>0.0119</v>
      </c>
      <c r="AI33">
        <v>0.884438</v>
      </c>
    </row>
    <row r="34" spans="1:35">
      <c r="A34" s="4"/>
      <c r="B34" t="s">
        <v>33</v>
      </c>
      <c r="C34">
        <v>0.0088</v>
      </c>
      <c r="D34">
        <v>0.0093</v>
      </c>
      <c r="E34">
        <v>0.93242</v>
      </c>
      <c r="F34" t="s">
        <v>33</v>
      </c>
      <c r="G34">
        <v>0.0098</v>
      </c>
      <c r="H34">
        <v>0.0103</v>
      </c>
      <c r="I34">
        <v>0.931486</v>
      </c>
      <c r="J34" t="s">
        <v>33</v>
      </c>
      <c r="K34">
        <v>0.0107</v>
      </c>
      <c r="L34">
        <v>0.0113</v>
      </c>
      <c r="M34">
        <v>0.935602</v>
      </c>
      <c r="N34" t="s">
        <v>33</v>
      </c>
      <c r="O34">
        <v>0.0116</v>
      </c>
      <c r="P34">
        <v>0.0123</v>
      </c>
      <c r="Q34">
        <v>0.93722</v>
      </c>
      <c r="S34" s="4"/>
      <c r="T34" t="s">
        <v>33</v>
      </c>
      <c r="U34">
        <v>0.0062</v>
      </c>
      <c r="V34">
        <v>0.0077</v>
      </c>
      <c r="W34">
        <v>0.897166</v>
      </c>
      <c r="X34" t="s">
        <v>33</v>
      </c>
      <c r="Y34">
        <v>0.0069</v>
      </c>
      <c r="Z34">
        <v>0.0086</v>
      </c>
      <c r="AA34">
        <v>0.894685</v>
      </c>
      <c r="AB34" t="s">
        <v>33</v>
      </c>
      <c r="AC34">
        <v>0.0076</v>
      </c>
      <c r="AD34">
        <v>0.0094</v>
      </c>
      <c r="AE34">
        <v>0.901386</v>
      </c>
      <c r="AF34" t="s">
        <v>33</v>
      </c>
      <c r="AG34">
        <v>0.0083</v>
      </c>
      <c r="AH34">
        <v>0.0102</v>
      </c>
      <c r="AI34">
        <v>0.893769</v>
      </c>
    </row>
    <row r="37" spans="1:35">
      <c r="A37" s="5" t="s">
        <v>35</v>
      </c>
      <c r="B37" s="3" t="s">
        <v>135</v>
      </c>
      <c r="C37" s="3"/>
      <c r="D37" s="3"/>
      <c r="E37" s="3"/>
      <c r="F37" s="3" t="s">
        <v>136</v>
      </c>
      <c r="G37" s="3"/>
      <c r="H37" s="3"/>
      <c r="I37" s="3"/>
      <c r="J37" s="3" t="s">
        <v>137</v>
      </c>
      <c r="K37" s="3"/>
      <c r="L37" s="3"/>
      <c r="M37" s="3"/>
      <c r="N37" s="3" t="s">
        <v>138</v>
      </c>
      <c r="O37" s="3"/>
      <c r="P37" s="3"/>
      <c r="Q37" s="3"/>
      <c r="S37" s="5" t="s">
        <v>35</v>
      </c>
      <c r="T37" s="3" t="s">
        <v>135</v>
      </c>
      <c r="U37" s="3"/>
      <c r="V37" s="3"/>
      <c r="W37" s="3"/>
      <c r="X37" s="3" t="s">
        <v>136</v>
      </c>
      <c r="Y37" s="3"/>
      <c r="Z37" s="3"/>
      <c r="AA37" s="3"/>
      <c r="AB37" s="3" t="s">
        <v>137</v>
      </c>
      <c r="AC37" s="3"/>
      <c r="AD37" s="3"/>
      <c r="AE37" s="3"/>
      <c r="AF37" s="3" t="s">
        <v>138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0.0108</v>
      </c>
      <c r="E39">
        <v>0.868786</v>
      </c>
      <c r="F39" t="s">
        <v>31</v>
      </c>
      <c r="G39">
        <v>0.0026</v>
      </c>
      <c r="H39">
        <v>0.012</v>
      </c>
      <c r="I39">
        <v>0.873597</v>
      </c>
      <c r="J39" t="s">
        <v>31</v>
      </c>
      <c r="K39">
        <v>0.0026</v>
      </c>
      <c r="L39">
        <v>0.0132</v>
      </c>
      <c r="M39">
        <v>0.869088</v>
      </c>
      <c r="N39" t="s">
        <v>31</v>
      </c>
      <c r="O39">
        <v>0.0026</v>
      </c>
      <c r="P39">
        <v>0.0144</v>
      </c>
      <c r="Q39">
        <v>0.865565</v>
      </c>
      <c r="S39" s="5"/>
      <c r="T39" t="s">
        <v>31</v>
      </c>
      <c r="U39">
        <v>0.0013</v>
      </c>
      <c r="V39">
        <v>0.0108</v>
      </c>
      <c r="W39">
        <v>0.83691</v>
      </c>
      <c r="X39" t="s">
        <v>31</v>
      </c>
      <c r="Y39">
        <v>0.0026</v>
      </c>
      <c r="Z39">
        <v>0.012</v>
      </c>
      <c r="AA39">
        <v>0.829265</v>
      </c>
      <c r="AB39" t="s">
        <v>31</v>
      </c>
      <c r="AC39">
        <v>0.0026</v>
      </c>
      <c r="AD39">
        <v>0.0132</v>
      </c>
      <c r="AE39">
        <v>0.830519</v>
      </c>
      <c r="AF39" t="s">
        <v>31</v>
      </c>
      <c r="AG39">
        <v>0.0026</v>
      </c>
      <c r="AH39">
        <v>0.0144</v>
      </c>
      <c r="AI39">
        <v>0.828761</v>
      </c>
    </row>
    <row r="40" spans="1:35">
      <c r="A40" s="5"/>
      <c r="B40" t="s">
        <v>32</v>
      </c>
      <c r="C40">
        <v>0.0085</v>
      </c>
      <c r="D40">
        <v>0.0102</v>
      </c>
      <c r="E40">
        <v>0.881328</v>
      </c>
      <c r="F40" t="s">
        <v>32</v>
      </c>
      <c r="G40">
        <v>0.0094</v>
      </c>
      <c r="H40">
        <v>0.0111</v>
      </c>
      <c r="I40">
        <v>0.882762</v>
      </c>
      <c r="J40" t="s">
        <v>32</v>
      </c>
      <c r="K40">
        <v>0.0103</v>
      </c>
      <c r="L40">
        <v>0.0123</v>
      </c>
      <c r="M40">
        <v>0.884638</v>
      </c>
      <c r="N40" t="s">
        <v>32</v>
      </c>
      <c r="O40">
        <v>0.0111</v>
      </c>
      <c r="P40">
        <v>0.0134</v>
      </c>
      <c r="Q40">
        <v>0.883944</v>
      </c>
      <c r="S40" s="5"/>
      <c r="T40" t="s">
        <v>32</v>
      </c>
      <c r="U40">
        <v>0.005</v>
      </c>
      <c r="V40">
        <v>0.0092</v>
      </c>
      <c r="W40">
        <v>0.844783</v>
      </c>
      <c r="X40" t="s">
        <v>32</v>
      </c>
      <c r="Y40">
        <v>0.0057</v>
      </c>
      <c r="Z40">
        <v>0.0097</v>
      </c>
      <c r="AA40">
        <v>0.851523</v>
      </c>
      <c r="AB40" t="s">
        <v>32</v>
      </c>
      <c r="AC40">
        <v>0.0062</v>
      </c>
      <c r="AD40">
        <v>0.0107</v>
      </c>
      <c r="AE40">
        <v>0.845909</v>
      </c>
      <c r="AF40" t="s">
        <v>32</v>
      </c>
      <c r="AG40">
        <v>0.0067</v>
      </c>
      <c r="AH40">
        <v>0.0117</v>
      </c>
      <c r="AI40">
        <v>0.885411</v>
      </c>
    </row>
    <row r="41" spans="1:35">
      <c r="A41" s="5"/>
      <c r="B41" t="s">
        <v>33</v>
      </c>
      <c r="C41">
        <v>0.0088</v>
      </c>
      <c r="D41">
        <v>0.0093</v>
      </c>
      <c r="E41">
        <v>0.901234</v>
      </c>
      <c r="F41" t="s">
        <v>33</v>
      </c>
      <c r="G41">
        <v>0.0098</v>
      </c>
      <c r="H41">
        <v>0.0103</v>
      </c>
      <c r="I41">
        <v>0.908595</v>
      </c>
      <c r="J41" t="s">
        <v>33</v>
      </c>
      <c r="K41">
        <v>0.0108</v>
      </c>
      <c r="L41">
        <v>0.0113</v>
      </c>
      <c r="M41">
        <v>0.904639</v>
      </c>
      <c r="N41" t="s">
        <v>33</v>
      </c>
      <c r="O41">
        <v>0.0117</v>
      </c>
      <c r="P41">
        <v>0.0123</v>
      </c>
      <c r="Q41">
        <v>0.906884</v>
      </c>
      <c r="S41" s="5"/>
      <c r="T41" t="s">
        <v>33</v>
      </c>
      <c r="U41">
        <v>0.0062</v>
      </c>
      <c r="V41">
        <v>0.0077</v>
      </c>
      <c r="W41">
        <v>0.871682</v>
      </c>
      <c r="X41" t="s">
        <v>33</v>
      </c>
      <c r="Y41">
        <v>0.0072</v>
      </c>
      <c r="Z41">
        <v>0.0086</v>
      </c>
      <c r="AA41">
        <v>0.872875</v>
      </c>
      <c r="AB41" t="s">
        <v>33</v>
      </c>
      <c r="AC41">
        <v>0.0078</v>
      </c>
      <c r="AD41">
        <v>0.0094</v>
      </c>
      <c r="AE41">
        <v>0.868277</v>
      </c>
      <c r="AF41" t="s">
        <v>33</v>
      </c>
      <c r="AG41">
        <v>0.0084</v>
      </c>
      <c r="AH41">
        <v>0.0102</v>
      </c>
      <c r="AI41">
        <v>0.875932</v>
      </c>
    </row>
    <row r="44" spans="1:35">
      <c r="A44" s="6" t="s">
        <v>36</v>
      </c>
      <c r="B44" s="3" t="s">
        <v>135</v>
      </c>
      <c r="C44" s="3"/>
      <c r="D44" s="3"/>
      <c r="E44" s="3"/>
      <c r="F44" s="3" t="s">
        <v>136</v>
      </c>
      <c r="G44" s="3"/>
      <c r="H44" s="3"/>
      <c r="I44" s="3"/>
      <c r="J44" s="3" t="s">
        <v>137</v>
      </c>
      <c r="K44" s="3"/>
      <c r="L44" s="3"/>
      <c r="M44" s="3"/>
      <c r="N44" s="3" t="s">
        <v>138</v>
      </c>
      <c r="O44" s="3"/>
      <c r="P44" s="3"/>
      <c r="Q44" s="3"/>
      <c r="S44" s="6" t="s">
        <v>36</v>
      </c>
      <c r="T44" s="3" t="s">
        <v>135</v>
      </c>
      <c r="U44" s="3"/>
      <c r="V44" s="3"/>
      <c r="W44" s="3"/>
      <c r="X44" s="3" t="s">
        <v>136</v>
      </c>
      <c r="Y44" s="3"/>
      <c r="Z44" s="3"/>
      <c r="AA44" s="3"/>
      <c r="AB44" s="3" t="s">
        <v>137</v>
      </c>
      <c r="AC44" s="3"/>
      <c r="AD44" s="3"/>
      <c r="AE44" s="3"/>
      <c r="AF44" s="3" t="s">
        <v>138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0.0091</v>
      </c>
      <c r="C46" s="7"/>
      <c r="D46" s="7"/>
      <c r="E46">
        <v>1.864658</v>
      </c>
      <c r="F46" s="7">
        <v>0.0101</v>
      </c>
      <c r="G46" s="7"/>
      <c r="H46" s="7"/>
      <c r="I46">
        <v>1.853734</v>
      </c>
      <c r="J46" s="7">
        <v>0.0111</v>
      </c>
      <c r="K46" s="7"/>
      <c r="L46" s="7"/>
      <c r="M46">
        <v>1.874927</v>
      </c>
      <c r="N46" s="7">
        <v>0.012</v>
      </c>
      <c r="O46" s="7"/>
      <c r="P46" s="7"/>
      <c r="Q46">
        <v>1.835583</v>
      </c>
      <c r="S46" s="6"/>
      <c r="T46" s="7">
        <v>0.0072</v>
      </c>
      <c r="U46" s="7"/>
      <c r="V46" s="7"/>
      <c r="W46">
        <v>1.86465</v>
      </c>
      <c r="X46" s="7">
        <v>0.008</v>
      </c>
      <c r="Y46" s="7"/>
      <c r="Z46" s="7"/>
      <c r="AA46">
        <v>1.779221</v>
      </c>
      <c r="AB46" s="7">
        <v>0.0088</v>
      </c>
      <c r="AC46" s="7"/>
      <c r="AD46" s="7"/>
      <c r="AE46">
        <v>1.779697</v>
      </c>
      <c r="AF46" s="7">
        <v>0.0095</v>
      </c>
      <c r="AG46" s="7"/>
      <c r="AH46" s="7"/>
      <c r="AI46">
        <v>1.780456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135</v>
      </c>
      <c r="C50" s="3"/>
      <c r="D50" s="3"/>
      <c r="E50" s="3"/>
      <c r="F50" s="3" t="s">
        <v>136</v>
      </c>
      <c r="G50" s="3"/>
      <c r="H50" s="3"/>
      <c r="I50" s="3"/>
      <c r="J50" s="3" t="s">
        <v>137</v>
      </c>
      <c r="K50" s="3"/>
      <c r="L50" s="3"/>
      <c r="M50" s="3"/>
      <c r="N50" s="3" t="s">
        <v>138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0.0108</v>
      </c>
      <c r="E52">
        <v>0.89379</v>
      </c>
      <c r="F52" t="s">
        <v>31</v>
      </c>
      <c r="G52">
        <v>0.0026</v>
      </c>
      <c r="H52">
        <v>0.012</v>
      </c>
      <c r="I52">
        <v>0.891359</v>
      </c>
      <c r="J52" t="s">
        <v>31</v>
      </c>
      <c r="K52">
        <v>0.0026</v>
      </c>
      <c r="L52">
        <v>0.0132</v>
      </c>
      <c r="M52">
        <v>0.89602</v>
      </c>
      <c r="N52" t="s">
        <v>31</v>
      </c>
      <c r="O52">
        <v>0.0026</v>
      </c>
      <c r="P52">
        <v>0.0144</v>
      </c>
      <c r="Q52">
        <v>0.887294</v>
      </c>
    </row>
    <row r="53" spans="1:17">
      <c r="A53" s="4"/>
      <c r="B53" t="s">
        <v>32</v>
      </c>
      <c r="C53">
        <v>0.0026</v>
      </c>
      <c r="D53">
        <v>0.0064</v>
      </c>
      <c r="E53">
        <v>0.91855</v>
      </c>
      <c r="F53" t="s">
        <v>32</v>
      </c>
      <c r="G53">
        <v>0.0029</v>
      </c>
      <c r="H53">
        <v>0.007</v>
      </c>
      <c r="I53">
        <v>0.933315</v>
      </c>
      <c r="J53" t="s">
        <v>32</v>
      </c>
      <c r="K53">
        <v>0.0032</v>
      </c>
      <c r="L53">
        <v>0.0074</v>
      </c>
      <c r="M53">
        <v>0.916884</v>
      </c>
      <c r="N53" t="s">
        <v>32</v>
      </c>
      <c r="O53">
        <v>0.0035</v>
      </c>
      <c r="P53">
        <v>0.008</v>
      </c>
      <c r="Q53">
        <v>0.914252</v>
      </c>
    </row>
    <row r="54" spans="1:17">
      <c r="A54" s="4"/>
      <c r="B54" t="s">
        <v>33</v>
      </c>
      <c r="C54">
        <v>0.0033</v>
      </c>
      <c r="D54">
        <v>0.005</v>
      </c>
      <c r="E54">
        <v>0.954419</v>
      </c>
      <c r="F54" t="s">
        <v>33</v>
      </c>
      <c r="G54">
        <v>0.0038</v>
      </c>
      <c r="H54">
        <v>0.0057</v>
      </c>
      <c r="I54">
        <v>0.928736</v>
      </c>
      <c r="J54" t="s">
        <v>33</v>
      </c>
      <c r="K54">
        <v>0.0042</v>
      </c>
      <c r="L54">
        <v>0.0063</v>
      </c>
      <c r="M54">
        <v>0.93133</v>
      </c>
      <c r="N54" t="s">
        <v>33</v>
      </c>
      <c r="O54">
        <v>0.0046</v>
      </c>
      <c r="P54">
        <v>0.0068</v>
      </c>
      <c r="Q54">
        <v>0.932463</v>
      </c>
    </row>
    <row r="57" spans="1:17">
      <c r="A57" s="5" t="s">
        <v>35</v>
      </c>
      <c r="B57" s="3" t="s">
        <v>135</v>
      </c>
      <c r="C57" s="3"/>
      <c r="D57" s="3"/>
      <c r="E57" s="3"/>
      <c r="F57" s="3" t="s">
        <v>136</v>
      </c>
      <c r="G57" s="3"/>
      <c r="H57" s="3"/>
      <c r="I57" s="3"/>
      <c r="J57" s="3" t="s">
        <v>137</v>
      </c>
      <c r="K57" s="3"/>
      <c r="L57" s="3"/>
      <c r="M57" s="3"/>
      <c r="N57" s="3" t="s">
        <v>138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0.0108</v>
      </c>
      <c r="E59">
        <v>0.864707</v>
      </c>
      <c r="F59" t="s">
        <v>31</v>
      </c>
      <c r="G59">
        <v>0.0026</v>
      </c>
      <c r="H59">
        <v>0.012</v>
      </c>
      <c r="I59">
        <v>0.869554</v>
      </c>
      <c r="J59" t="s">
        <v>31</v>
      </c>
      <c r="K59">
        <v>0.0026</v>
      </c>
      <c r="L59">
        <v>0.0132</v>
      </c>
      <c r="M59">
        <v>0.893688</v>
      </c>
      <c r="N59" t="s">
        <v>31</v>
      </c>
      <c r="O59">
        <v>0.0026</v>
      </c>
      <c r="P59">
        <v>0.0144</v>
      </c>
      <c r="Q59">
        <v>0.878398</v>
      </c>
    </row>
    <row r="60" spans="1:17">
      <c r="A60" s="5"/>
      <c r="B60" t="s">
        <v>32</v>
      </c>
      <c r="C60">
        <v>0.0026</v>
      </c>
      <c r="D60">
        <v>0.0064</v>
      </c>
      <c r="E60">
        <v>0.882766</v>
      </c>
      <c r="F60" t="s">
        <v>32</v>
      </c>
      <c r="G60">
        <v>0.0031</v>
      </c>
      <c r="H60">
        <v>0.006</v>
      </c>
      <c r="I60">
        <v>0.906034</v>
      </c>
      <c r="J60" t="s">
        <v>32</v>
      </c>
      <c r="K60">
        <v>0.0039</v>
      </c>
      <c r="L60">
        <v>0.0068</v>
      </c>
      <c r="M60">
        <v>0.884285</v>
      </c>
      <c r="N60" t="s">
        <v>32</v>
      </c>
      <c r="O60">
        <v>0.0039</v>
      </c>
      <c r="P60">
        <v>0.0076</v>
      </c>
      <c r="Q60">
        <v>0.88668</v>
      </c>
    </row>
    <row r="61" spans="1:17">
      <c r="A61" s="5"/>
      <c r="B61" t="s">
        <v>33</v>
      </c>
      <c r="C61">
        <v>0.0033</v>
      </c>
      <c r="D61">
        <v>0.005</v>
      </c>
      <c r="E61">
        <v>0.913043</v>
      </c>
      <c r="F61" t="s">
        <v>33</v>
      </c>
      <c r="G61">
        <v>0.0041</v>
      </c>
      <c r="H61">
        <v>0.0054</v>
      </c>
      <c r="I61">
        <v>0.906663</v>
      </c>
      <c r="J61" t="s">
        <v>33</v>
      </c>
      <c r="K61">
        <v>0.0045</v>
      </c>
      <c r="L61">
        <v>0.0056</v>
      </c>
      <c r="M61">
        <v>0.896491</v>
      </c>
      <c r="N61" t="s">
        <v>33</v>
      </c>
      <c r="O61">
        <v>0.0049</v>
      </c>
      <c r="P61">
        <v>0.0063</v>
      </c>
      <c r="Q61">
        <v>0.915079</v>
      </c>
    </row>
    <row r="64" spans="1:17">
      <c r="A64" s="6" t="s">
        <v>36</v>
      </c>
      <c r="B64" s="3" t="s">
        <v>135</v>
      </c>
      <c r="C64" s="3"/>
      <c r="D64" s="3"/>
      <c r="E64" s="3"/>
      <c r="F64" s="3" t="s">
        <v>136</v>
      </c>
      <c r="G64" s="3"/>
      <c r="H64" s="3"/>
      <c r="I64" s="3"/>
      <c r="J64" s="3" t="s">
        <v>137</v>
      </c>
      <c r="K64" s="3"/>
      <c r="L64" s="3"/>
      <c r="M64" s="3"/>
      <c r="N64" s="3" t="s">
        <v>138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0.0043</v>
      </c>
      <c r="C66" s="7"/>
      <c r="D66" s="7"/>
      <c r="E66">
        <v>1.855017</v>
      </c>
      <c r="F66" s="7"/>
      <c r="G66" s="7">
        <v>0.0048</v>
      </c>
      <c r="H66" s="7"/>
      <c r="I66">
        <v>1.850878</v>
      </c>
      <c r="J66" s="7">
        <v>0.0054</v>
      </c>
      <c r="K66" s="7"/>
      <c r="L66" s="7"/>
      <c r="M66">
        <v>1.888219</v>
      </c>
      <c r="N66" s="7">
        <v>0.0058</v>
      </c>
      <c r="O66" s="7"/>
      <c r="P66" s="7"/>
      <c r="Q66">
        <v>1.841721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0.01086</v>
      </c>
      <c r="H73">
        <f t="shared" ref="H73:H75" si="2">E11+I11</f>
        <v>1.759755</v>
      </c>
      <c r="I73">
        <f t="shared" ref="I73:I75" si="3">0.05*G18+(1-0.05)*C18</f>
        <v>0.001365</v>
      </c>
      <c r="J73">
        <f t="shared" ref="J73:J75" si="4">0.05*H18+(1-0.05)*D18</f>
        <v>0.01086</v>
      </c>
      <c r="K73">
        <f t="shared" ref="K73:K75" si="5">I18+E18</f>
        <v>1.681647</v>
      </c>
      <c r="L73">
        <f>0.05*F25+(1-0.05)*B25</f>
        <v>0.010755</v>
      </c>
      <c r="M73">
        <f>I25+E25</f>
        <v>3.721783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0.01092</v>
      </c>
      <c r="U73">
        <f t="shared" ref="U73:U75" si="8">0.1*G18+(1-0.1)*C18</f>
        <v>0.00143</v>
      </c>
      <c r="V73">
        <f t="shared" ref="V73:V75" si="9">0.1*H18+(1-0.1)*D18</f>
        <v>0.01092</v>
      </c>
      <c r="X73">
        <f>0.1*F25+(1-0.1)*B25</f>
        <v>0.01081</v>
      </c>
    </row>
    <row r="74" spans="1:27">
      <c r="C74" s="4"/>
      <c r="D74" s="12"/>
      <c r="E74" t="s">
        <v>47</v>
      </c>
      <c r="F74">
        <f t="shared" si="0"/>
        <v>0.010755</v>
      </c>
      <c r="G74">
        <f t="shared" si="1"/>
        <v>0.01086</v>
      </c>
      <c r="H74">
        <f t="shared" si="2"/>
        <v>1.774833</v>
      </c>
      <c r="I74">
        <f t="shared" si="3"/>
        <v>0.010755</v>
      </c>
      <c r="J74">
        <f t="shared" si="4"/>
        <v>0.010855</v>
      </c>
      <c r="K74">
        <f t="shared" si="5"/>
        <v>1.721065</v>
      </c>
      <c r="P74" s="12"/>
      <c r="Q74" t="s">
        <v>47</v>
      </c>
      <c r="R74">
        <f t="shared" si="6"/>
        <v>0.01081</v>
      </c>
      <c r="S74">
        <f t="shared" si="7"/>
        <v>0.01092</v>
      </c>
      <c r="U74">
        <f t="shared" si="8"/>
        <v>0.01081</v>
      </c>
      <c r="V74">
        <f t="shared" si="9"/>
        <v>0.01091</v>
      </c>
    </row>
    <row r="75" spans="1:27">
      <c r="C75" s="4"/>
      <c r="D75" s="12"/>
      <c r="E75" t="s">
        <v>48</v>
      </c>
      <c r="F75">
        <f t="shared" si="0"/>
        <v>0.010755</v>
      </c>
      <c r="G75">
        <f t="shared" si="1"/>
        <v>0.010755</v>
      </c>
      <c r="H75">
        <f t="shared" si="2"/>
        <v>1.816522</v>
      </c>
      <c r="I75">
        <f t="shared" si="3"/>
        <v>0.010755</v>
      </c>
      <c r="J75">
        <f t="shared" si="4"/>
        <v>0.010755</v>
      </c>
      <c r="K75">
        <f t="shared" si="5"/>
        <v>2.247723</v>
      </c>
      <c r="P75" s="12"/>
      <c r="Q75" t="s">
        <v>48</v>
      </c>
      <c r="R75">
        <f t="shared" si="6"/>
        <v>0.01081</v>
      </c>
      <c r="S75">
        <f t="shared" si="7"/>
        <v>0.01081</v>
      </c>
      <c r="U75">
        <f t="shared" si="8"/>
        <v>0.01081</v>
      </c>
      <c r="V75">
        <f t="shared" si="9"/>
        <v>0.01081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0.01104</v>
      </c>
      <c r="I79">
        <f t="shared" ref="I79:I81" si="12">0.2*G18+(1-0.2)*C18</f>
        <v>0.00156</v>
      </c>
      <c r="J79">
        <f t="shared" ref="J79:J81" si="13">0.2*H18+(1-0.2)*D18</f>
        <v>0.01104</v>
      </c>
      <c r="L79">
        <f>0.2*F25+(1-0.2)*B25</f>
        <v>0.01092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0.01116</v>
      </c>
      <c r="U79">
        <f t="shared" ref="U79:U81" si="16">0.3*G18+(1-0.3)*C18</f>
        <v>0.00169</v>
      </c>
      <c r="V79">
        <f t="shared" ref="V79:V81" si="17">0.3*H18+(1-0.3)*D18</f>
        <v>0.01116</v>
      </c>
      <c r="X79">
        <f>0.3*F25+(1-0.3)*B25</f>
        <v>0.01103</v>
      </c>
    </row>
    <row r="80" spans="1:27">
      <c r="C80" s="4"/>
      <c r="D80" s="12"/>
      <c r="E80" t="s">
        <v>47</v>
      </c>
      <c r="F80">
        <f t="shared" si="10"/>
        <v>0.01092</v>
      </c>
      <c r="G80">
        <f t="shared" si="11"/>
        <v>0.01104</v>
      </c>
      <c r="I80">
        <f t="shared" si="12"/>
        <v>0.01092</v>
      </c>
      <c r="J80">
        <f t="shared" si="13"/>
        <v>0.01102</v>
      </c>
      <c r="P80" s="12"/>
      <c r="Q80" t="s">
        <v>47</v>
      </c>
      <c r="R80">
        <f t="shared" si="14"/>
        <v>0.01103</v>
      </c>
      <c r="S80">
        <f t="shared" si="15"/>
        <v>0.01116</v>
      </c>
      <c r="U80">
        <f t="shared" si="16"/>
        <v>0.01103</v>
      </c>
      <c r="V80">
        <f t="shared" si="17"/>
        <v>0.01113</v>
      </c>
    </row>
    <row r="81" spans="2:25">
      <c r="C81" s="4"/>
      <c r="D81" s="12"/>
      <c r="E81" t="s">
        <v>48</v>
      </c>
      <c r="F81">
        <f t="shared" si="10"/>
        <v>0.01092</v>
      </c>
      <c r="G81">
        <f t="shared" si="11"/>
        <v>0.01092</v>
      </c>
      <c r="I81">
        <f t="shared" si="12"/>
        <v>0.01092</v>
      </c>
      <c r="J81">
        <f t="shared" si="13"/>
        <v>0.01092</v>
      </c>
      <c r="P81" s="12"/>
      <c r="Q81" t="s">
        <v>48</v>
      </c>
      <c r="R81">
        <f t="shared" si="14"/>
        <v>0.01103</v>
      </c>
      <c r="S81">
        <f t="shared" si="15"/>
        <v>0.01103</v>
      </c>
      <c r="U81">
        <f t="shared" si="16"/>
        <v>0.01103</v>
      </c>
      <c r="V81">
        <f t="shared" si="17"/>
        <v>0.01103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0.01092</v>
      </c>
      <c r="H86">
        <f t="shared" ref="H86:H88" si="20">M11+I11+E11</f>
        <v>2.638923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0.01092</v>
      </c>
      <c r="K86">
        <f t="shared" ref="K86:K88" si="23">M18+I18+E18</f>
        <v>2.530997</v>
      </c>
      <c r="L86">
        <f>(0.05*(1-0.05)+0.05*(1-0.05))*F25+0.05*0.05*J25+(1-0.05*(1-0.05)-0.05*(1-0.05)-0.05*0.05)*B25</f>
        <v>0.0108105</v>
      </c>
      <c r="M86">
        <f>M25+I25+E25</f>
        <v>5.573876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0.01104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0.01104</v>
      </c>
      <c r="X86">
        <f>(0.1*0.9+0.1*0.9)*F25+0.1*0.1*J25+(1-0.1*0.9-0.1*0.9-0.1*0.1)*B25</f>
        <v>0.010922</v>
      </c>
    </row>
    <row r="87" spans="2:25">
      <c r="B87" s="4"/>
      <c r="C87" s="13"/>
      <c r="D87" s="12"/>
      <c r="E87" t="s">
        <v>47</v>
      </c>
      <c r="F87">
        <f t="shared" si="18"/>
        <v>0.01081025</v>
      </c>
      <c r="G87">
        <f t="shared" si="19"/>
        <v>0.01092</v>
      </c>
      <c r="H87">
        <f t="shared" si="20"/>
        <v>2.660144</v>
      </c>
      <c r="I87">
        <f t="shared" si="21"/>
        <v>0.01081025</v>
      </c>
      <c r="J87">
        <f t="shared" si="22"/>
        <v>0.01091025</v>
      </c>
      <c r="K87">
        <f t="shared" si="23"/>
        <v>2.587304</v>
      </c>
      <c r="O87" s="13"/>
      <c r="P87" s="12"/>
      <c r="Q87" t="s">
        <v>47</v>
      </c>
      <c r="R87">
        <f t="shared" si="24"/>
        <v>0.010921</v>
      </c>
      <c r="S87">
        <f t="shared" si="25"/>
        <v>0.01104</v>
      </c>
      <c r="U87">
        <f t="shared" si="26"/>
        <v>0.010921</v>
      </c>
      <c r="V87">
        <f t="shared" si="27"/>
        <v>0.011021</v>
      </c>
    </row>
    <row r="88" spans="2:25">
      <c r="B88" s="4"/>
      <c r="C88" s="13"/>
      <c r="D88" s="12"/>
      <c r="E88" t="s">
        <v>48</v>
      </c>
      <c r="F88">
        <f t="shared" si="18"/>
        <v>0.01081025</v>
      </c>
      <c r="G88">
        <f t="shared" si="19"/>
        <v>0.01081025</v>
      </c>
      <c r="H88">
        <f t="shared" si="20"/>
        <v>2.741913</v>
      </c>
      <c r="I88">
        <f t="shared" si="21"/>
        <v>0.01081025</v>
      </c>
      <c r="J88">
        <f t="shared" si="22"/>
        <v>0.01081025</v>
      </c>
      <c r="K88">
        <f t="shared" si="23"/>
        <v>3.131462</v>
      </c>
      <c r="O88" s="13"/>
      <c r="P88" s="12"/>
      <c r="Q88" t="s">
        <v>48</v>
      </c>
      <c r="R88">
        <f t="shared" si="24"/>
        <v>0.010921</v>
      </c>
      <c r="S88">
        <f t="shared" si="25"/>
        <v>0.010921</v>
      </c>
      <c r="U88">
        <f t="shared" si="26"/>
        <v>0.010921</v>
      </c>
      <c r="V88">
        <f t="shared" si="27"/>
        <v>0.010921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0.01128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0.01128</v>
      </c>
      <c r="L92">
        <f>(0.2*0.8+0.2*0.8)*F25+0.2*0.2*J25+(1-0.2*0.8-0.2*0.8-0.2*0.2)*B25</f>
        <v>0.011148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0.01152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0.01152</v>
      </c>
      <c r="X92">
        <f>(0.3*0.7+0.3*0.7)*F25+0.3*0.3*J25+(1-0.3*0.7-0.3*0.7-0.3*0.3)*B25</f>
        <v>0.011378</v>
      </c>
    </row>
    <row r="93" spans="2:25">
      <c r="B93" s="4"/>
      <c r="C93" s="13"/>
      <c r="D93" s="12"/>
      <c r="E93" t="s">
        <v>47</v>
      </c>
      <c r="F93">
        <f t="shared" si="28"/>
        <v>0.011144</v>
      </c>
      <c r="G93">
        <f t="shared" si="29"/>
        <v>0.01128</v>
      </c>
      <c r="I93">
        <f t="shared" si="30"/>
        <v>0.011144</v>
      </c>
      <c r="J93">
        <f t="shared" si="31"/>
        <v>0.011244</v>
      </c>
      <c r="O93" s="13"/>
      <c r="P93" s="12"/>
      <c r="Q93" t="s">
        <v>47</v>
      </c>
      <c r="R93">
        <f t="shared" si="32"/>
        <v>0.011369</v>
      </c>
      <c r="S93">
        <f t="shared" si="33"/>
        <v>0.01152</v>
      </c>
      <c r="U93">
        <f t="shared" si="34"/>
        <v>0.011369</v>
      </c>
      <c r="V93">
        <f t="shared" si="35"/>
        <v>0.011469</v>
      </c>
    </row>
    <row r="94" spans="2:25">
      <c r="B94" s="4"/>
      <c r="C94" s="13"/>
      <c r="D94" s="12"/>
      <c r="E94" t="s">
        <v>48</v>
      </c>
      <c r="F94">
        <f t="shared" si="28"/>
        <v>0.011144</v>
      </c>
      <c r="G94">
        <f t="shared" si="29"/>
        <v>0.011144</v>
      </c>
      <c r="I94">
        <f t="shared" si="30"/>
        <v>0.011144</v>
      </c>
      <c r="J94">
        <f t="shared" si="31"/>
        <v>0.011144</v>
      </c>
      <c r="O94" s="13"/>
      <c r="P94" s="12"/>
      <c r="Q94" t="s">
        <v>48</v>
      </c>
      <c r="R94">
        <f t="shared" si="32"/>
        <v>0.011369</v>
      </c>
      <c r="S94">
        <f t="shared" si="33"/>
        <v>0.011369</v>
      </c>
      <c r="U94">
        <f t="shared" si="34"/>
        <v>0.011369</v>
      </c>
      <c r="V94">
        <f t="shared" si="35"/>
        <v>0.011369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0.01098</v>
      </c>
      <c r="H99">
        <f t="shared" ref="H99:H101" si="38">Q11+M11+I11+E11</f>
        <v>3.511729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0.01098</v>
      </c>
      <c r="K99">
        <f t="shared" ref="K99:K101" si="41">Q18+M18+E18+I18</f>
        <v>3.36349</v>
      </c>
      <c r="L99">
        <f>3*0.05*(1-0.05)*(1-0.05)*F25+3*0.05*0.05*(1-0.05)*J25+0.05*0.05*0.05*N25+(1-3*0.05*(1-0.05)*(1-0.05)-3*0.05*0.05*(1-0.05)-0.05*0.05*0.05)*B25</f>
        <v>0.01086645</v>
      </c>
      <c r="M99">
        <f>Q25+M25+I25+E25</f>
        <v>7.437604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0.01116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0.01116</v>
      </c>
      <c r="X99">
        <f>3*0.1*(1-0.1)*(1-0.1)*F25+3*0.1*0.1*(1-0.1)*J25+0.1*0.1*0.1*N25+(1-3*0.1*(1-0.1)*(1-0.1)-3*0.1*0.1*(1-0.1)-0.1*0.1*0.1)*B25</f>
        <v>0.0110356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0.0108657375</v>
      </c>
      <c r="G100">
        <f t="shared" si="37"/>
        <v>0.0109799875</v>
      </c>
      <c r="H100">
        <f t="shared" si="38"/>
        <v>3.553527</v>
      </c>
      <c r="I100">
        <f t="shared" si="39"/>
        <v>0.0108657375</v>
      </c>
      <c r="J100">
        <f t="shared" si="40"/>
        <v>0.0109657375</v>
      </c>
      <c r="K100">
        <f t="shared" si="41"/>
        <v>3.439418</v>
      </c>
      <c r="N100" s="14"/>
      <c r="O100" s="13"/>
      <c r="P100" s="12"/>
      <c r="Q100" t="s">
        <v>47</v>
      </c>
      <c r="R100">
        <f t="shared" si="42"/>
        <v>0.0110329</v>
      </c>
      <c r="S100">
        <f t="shared" si="43"/>
        <v>0.0111599</v>
      </c>
      <c r="U100">
        <f t="shared" si="44"/>
        <v>0.0110329</v>
      </c>
      <c r="V100">
        <f t="shared" si="45"/>
        <v>0.0111329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0.0108657375</v>
      </c>
      <c r="G101">
        <f t="shared" si="37"/>
        <v>0.0108657375</v>
      </c>
      <c r="H101">
        <f t="shared" si="38"/>
        <v>3.663247</v>
      </c>
      <c r="I101">
        <f t="shared" si="39"/>
        <v>0.0108657375</v>
      </c>
      <c r="J101">
        <f t="shared" si="40"/>
        <v>0.0108657375</v>
      </c>
      <c r="K101">
        <f t="shared" si="41"/>
        <v>4.073993</v>
      </c>
      <c r="N101" s="14"/>
      <c r="O101" s="13"/>
      <c r="P101" s="12"/>
      <c r="Q101" t="s">
        <v>48</v>
      </c>
      <c r="R101">
        <f t="shared" si="42"/>
        <v>0.0110329</v>
      </c>
      <c r="S101">
        <f t="shared" si="43"/>
        <v>0.0110329</v>
      </c>
      <c r="U101">
        <f t="shared" si="44"/>
        <v>0.0110329</v>
      </c>
      <c r="V101">
        <f t="shared" si="45"/>
        <v>0.0110329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0.01152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0.01152</v>
      </c>
      <c r="L105">
        <f>3*0.2*(1-0.2)*(1-0.2)*F25+3*0.2*0.2*(1-0.2)*J25+0.2*0.2*0.2*N25+(1-3*0.2*(1-0.2)*(1-0.2)-3*0.2*0.2*(1-0.2)-0.2*0.2*0.2)*B25</f>
        <v>0.0113808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0.01188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0.01188</v>
      </c>
      <c r="X105">
        <f>3*0.3*(1-0.3)*(1-0.3)*F25+3*0.3*0.3*(1-0.3)*J25+0.3*0.3*0.3*N25+(1-3*0.3*(1-0.3)*(1-0.3)-3*0.3*0.3*(1-0.3)-0.3*0.3*0.3)*B25</f>
        <v>0.0117332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0.0113712</v>
      </c>
      <c r="G106">
        <f t="shared" si="47"/>
        <v>0.0115192</v>
      </c>
      <c r="I106">
        <f t="shared" si="48"/>
        <v>0.0113712</v>
      </c>
      <c r="J106">
        <f t="shared" si="49"/>
        <v>0.0114712</v>
      </c>
      <c r="N106" s="14"/>
      <c r="O106" s="13"/>
      <c r="P106" s="12"/>
      <c r="Q106" t="s">
        <v>47</v>
      </c>
      <c r="R106">
        <f t="shared" si="50"/>
        <v>0.0117143</v>
      </c>
      <c r="S106">
        <f t="shared" si="51"/>
        <v>0.0118773</v>
      </c>
      <c r="U106">
        <f t="shared" si="52"/>
        <v>0.0117143</v>
      </c>
      <c r="V106">
        <f t="shared" si="53"/>
        <v>0.0118143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0.0113712</v>
      </c>
      <c r="G107">
        <f t="shared" si="47"/>
        <v>0.0113712</v>
      </c>
      <c r="I107">
        <f t="shared" si="48"/>
        <v>0.0113712</v>
      </c>
      <c r="J107">
        <f t="shared" si="49"/>
        <v>0.0113712</v>
      </c>
      <c r="N107" s="14"/>
      <c r="O107" s="13"/>
      <c r="P107" s="12"/>
      <c r="Q107" t="s">
        <v>48</v>
      </c>
      <c r="R107">
        <f t="shared" si="50"/>
        <v>0.0117143</v>
      </c>
      <c r="S107">
        <f t="shared" si="51"/>
        <v>0.0117143</v>
      </c>
      <c r="U107">
        <f t="shared" si="52"/>
        <v>0.0117143</v>
      </c>
      <c r="V107">
        <f t="shared" si="53"/>
        <v>0.0117143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0.01086</v>
      </c>
      <c r="H112">
        <f t="shared" ref="H112:H114" si="56">AA11+W11</f>
        <v>1.721117</v>
      </c>
      <c r="I112">
        <f t="shared" ref="I112:I114" si="57">0.05*Y18+(1-0.05)*U18</f>
        <v>0.001365</v>
      </c>
      <c r="J112">
        <f t="shared" ref="J112:J114" si="58">0.05*Z18+(1-0.05)*V18</f>
        <v>0.01086</v>
      </c>
      <c r="K112">
        <f t="shared" ref="K112:K114" si="59">AA18+W18</f>
        <v>1.672722</v>
      </c>
      <c r="L112">
        <f>0.05*X25+(1-0.05)*T25</f>
        <v>0.010255</v>
      </c>
      <c r="M112">
        <f>AA25+W25</f>
        <v>3.650753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0.01092</v>
      </c>
      <c r="U112">
        <f t="shared" ref="U112:U114" si="62">0.1*Y18+(1-0.1)*U18</f>
        <v>0.00143</v>
      </c>
      <c r="V112">
        <f t="shared" ref="V112:V114" si="63">0.1*Z18+(1-0.1)*V18</f>
        <v>0.01092</v>
      </c>
      <c r="X112">
        <f>0.1*X25+(1-0.1)*T25</f>
        <v>0.01031</v>
      </c>
    </row>
    <row r="113" spans="2:25">
      <c r="C113" s="4"/>
      <c r="D113" s="12"/>
      <c r="E113" t="s">
        <v>47</v>
      </c>
      <c r="F113">
        <f t="shared" si="54"/>
        <v>0.010155</v>
      </c>
      <c r="G113">
        <f t="shared" si="55"/>
        <v>0.01066</v>
      </c>
      <c r="H113">
        <f t="shared" si="56"/>
        <v>1.761716</v>
      </c>
      <c r="I113">
        <f t="shared" si="57"/>
        <v>0.010155</v>
      </c>
      <c r="J113">
        <f t="shared" si="58"/>
        <v>0.010655</v>
      </c>
      <c r="K113">
        <f t="shared" si="59"/>
        <v>1.713229</v>
      </c>
      <c r="P113" s="12"/>
      <c r="Q113" t="s">
        <v>47</v>
      </c>
      <c r="R113">
        <f t="shared" si="60"/>
        <v>0.01021</v>
      </c>
      <c r="S113">
        <f t="shared" si="61"/>
        <v>0.01072</v>
      </c>
      <c r="U113">
        <f t="shared" si="62"/>
        <v>0.01021</v>
      </c>
      <c r="V113">
        <f t="shared" si="63"/>
        <v>0.01071</v>
      </c>
    </row>
    <row r="114" spans="2:25">
      <c r="C114" s="4"/>
      <c r="D114" s="12"/>
      <c r="E114" t="s">
        <v>48</v>
      </c>
      <c r="F114">
        <f t="shared" si="54"/>
        <v>0.010255</v>
      </c>
      <c r="G114">
        <f t="shared" si="55"/>
        <v>0.010255</v>
      </c>
      <c r="H114">
        <f t="shared" si="56"/>
        <v>1.8468</v>
      </c>
      <c r="I114">
        <f t="shared" si="57"/>
        <v>0.010255</v>
      </c>
      <c r="J114">
        <f t="shared" si="58"/>
        <v>0.010255</v>
      </c>
      <c r="K114">
        <f t="shared" si="59"/>
        <v>1.736168</v>
      </c>
      <c r="P114" s="12"/>
      <c r="Q114" t="s">
        <v>48</v>
      </c>
      <c r="R114">
        <f t="shared" si="60"/>
        <v>0.01031</v>
      </c>
      <c r="S114">
        <f t="shared" si="61"/>
        <v>0.01031</v>
      </c>
      <c r="U114">
        <f t="shared" si="62"/>
        <v>0.01031</v>
      </c>
      <c r="V114">
        <f t="shared" si="63"/>
        <v>0.01031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0.01104</v>
      </c>
      <c r="I118">
        <f t="shared" ref="I118:I120" si="66">0.2*Y18+(1-0.2)*U18</f>
        <v>0.00156</v>
      </c>
      <c r="J118">
        <f t="shared" ref="J118:J120" si="67">0.2*Z18+(1-0.2)*V18</f>
        <v>0.01104</v>
      </c>
      <c r="L118">
        <f>0.2*X25+(1-0.2)*T25</f>
        <v>0.01042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0.01116</v>
      </c>
      <c r="U118">
        <f t="shared" ref="U118:U120" si="70">0.3*Y18+(1-0.3)*U18</f>
        <v>0.00169</v>
      </c>
      <c r="V118">
        <f t="shared" ref="V118:V120" si="71">0.3*Z18+(1-0.3)*V18</f>
        <v>0.01116</v>
      </c>
      <c r="X118">
        <f>0.3*X25+(1-0.3)*T25</f>
        <v>0.01053</v>
      </c>
    </row>
    <row r="119" spans="2:25">
      <c r="C119" s="4"/>
      <c r="D119" s="12"/>
      <c r="E119" t="s">
        <v>47</v>
      </c>
      <c r="F119">
        <f t="shared" si="64"/>
        <v>0.01032</v>
      </c>
      <c r="G119">
        <f t="shared" si="65"/>
        <v>0.01084</v>
      </c>
      <c r="I119">
        <f t="shared" si="66"/>
        <v>0.01032</v>
      </c>
      <c r="J119">
        <f t="shared" si="67"/>
        <v>0.01082</v>
      </c>
      <c r="P119" s="12"/>
      <c r="Q119" t="s">
        <v>47</v>
      </c>
      <c r="R119">
        <f t="shared" si="68"/>
        <v>0.01043</v>
      </c>
      <c r="S119">
        <f t="shared" si="69"/>
        <v>0.01096</v>
      </c>
      <c r="U119">
        <f t="shared" si="70"/>
        <v>0.01043</v>
      </c>
      <c r="V119">
        <f t="shared" si="71"/>
        <v>0.01093</v>
      </c>
    </row>
    <row r="120" spans="2:25">
      <c r="C120" s="4"/>
      <c r="D120" s="12"/>
      <c r="E120" t="s">
        <v>48</v>
      </c>
      <c r="F120">
        <f t="shared" si="64"/>
        <v>0.01042</v>
      </c>
      <c r="G120">
        <f t="shared" si="65"/>
        <v>0.01042</v>
      </c>
      <c r="I120">
        <f t="shared" si="66"/>
        <v>0.01042</v>
      </c>
      <c r="J120">
        <f t="shared" si="67"/>
        <v>0.01042</v>
      </c>
      <c r="P120" s="12"/>
      <c r="Q120" t="s">
        <v>48</v>
      </c>
      <c r="R120">
        <f t="shared" si="68"/>
        <v>0.01053</v>
      </c>
      <c r="S120">
        <f t="shared" si="69"/>
        <v>0.01053</v>
      </c>
      <c r="U120">
        <f t="shared" si="70"/>
        <v>0.01053</v>
      </c>
      <c r="V120">
        <f t="shared" si="71"/>
        <v>0.01053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0.01092</v>
      </c>
      <c r="H125">
        <f t="shared" ref="H125:H127" si="74">AE11+AA11+W11</f>
        <v>2.582473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0.01092</v>
      </c>
      <c r="K125">
        <f t="shared" ref="K125:K127" si="77">AE18+AA18+W18</f>
        <v>2.505541</v>
      </c>
      <c r="L125">
        <f>(0.05*(1-0.05)+0.05*(1-0.05))*X25+0.05*0.05*AB25+(1-0.05*(1-0.05)-0.05*(1-0.05)-0.05*0.05)*T25</f>
        <v>0.01031</v>
      </c>
      <c r="M125">
        <f>AE25+AA25+W25</f>
        <v>5.436291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0.01104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0.01104</v>
      </c>
      <c r="X125">
        <f>(0.1*0.9+0.1*0.9)*X25+0.1*0.1*AB25+(1-0.1*0.9-0.1*0.9-0.1*0.1)*T25</f>
        <v>0.01042</v>
      </c>
    </row>
    <row r="126" spans="2:25">
      <c r="B126" s="4"/>
      <c r="C126" s="13"/>
      <c r="D126" s="12"/>
      <c r="E126" t="s">
        <v>47</v>
      </c>
      <c r="F126">
        <f t="shared" si="72"/>
        <v>0.01021</v>
      </c>
      <c r="G126">
        <f t="shared" si="73"/>
        <v>0.01071975</v>
      </c>
      <c r="H126">
        <f t="shared" si="74"/>
        <v>2.635602</v>
      </c>
      <c r="I126">
        <f t="shared" si="75"/>
        <v>0.01021</v>
      </c>
      <c r="J126">
        <f t="shared" si="76"/>
        <v>0.01071025</v>
      </c>
      <c r="K126">
        <f t="shared" si="77"/>
        <v>2.556246</v>
      </c>
      <c r="O126" s="13"/>
      <c r="P126" s="12"/>
      <c r="Q126" t="s">
        <v>47</v>
      </c>
      <c r="R126">
        <f t="shared" si="78"/>
        <v>0.01032</v>
      </c>
      <c r="S126">
        <f t="shared" si="79"/>
        <v>0.010839</v>
      </c>
      <c r="U126">
        <f t="shared" si="80"/>
        <v>0.01032</v>
      </c>
      <c r="V126">
        <f t="shared" si="81"/>
        <v>0.010821</v>
      </c>
    </row>
    <row r="127" spans="2:25">
      <c r="B127" s="4"/>
      <c r="C127" s="13"/>
      <c r="D127" s="12"/>
      <c r="E127" t="s">
        <v>48</v>
      </c>
      <c r="F127">
        <f t="shared" si="72"/>
        <v>0.01031</v>
      </c>
      <c r="G127">
        <f t="shared" si="73"/>
        <v>0.01031</v>
      </c>
      <c r="H127">
        <f t="shared" si="74"/>
        <v>2.741387</v>
      </c>
      <c r="I127">
        <f t="shared" si="75"/>
        <v>0.01031</v>
      </c>
      <c r="J127">
        <f t="shared" si="76"/>
        <v>0.01031</v>
      </c>
      <c r="K127">
        <f t="shared" si="77"/>
        <v>2.601785</v>
      </c>
      <c r="O127" s="13"/>
      <c r="P127" s="12"/>
      <c r="Q127" t="s">
        <v>48</v>
      </c>
      <c r="R127">
        <f t="shared" si="78"/>
        <v>0.01042</v>
      </c>
      <c r="S127">
        <f t="shared" si="79"/>
        <v>0.01042</v>
      </c>
      <c r="U127">
        <f t="shared" si="80"/>
        <v>0.01042</v>
      </c>
      <c r="V127">
        <f t="shared" si="81"/>
        <v>0.01042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0.01128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0.01128</v>
      </c>
      <c r="L131">
        <f>(0.2*0.8+0.2*0.8)*X25+0.2*0.2*AB25+(1-0.2*0.8-0.2*0.8-0.2*0.2)*T25</f>
        <v>0.01064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0.01152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0.01152</v>
      </c>
      <c r="X131">
        <f>(0.3*0.7+0.3*0.7)*X25+0.3*0.3*AB25+(1-0.3*0.7-0.3*0.7-0.3*0.3)*T25</f>
        <v>0.01086</v>
      </c>
    </row>
    <row r="132" spans="1:25">
      <c r="B132" s="4"/>
      <c r="C132" s="13"/>
      <c r="D132" s="12"/>
      <c r="E132" t="s">
        <v>47</v>
      </c>
      <c r="F132">
        <f t="shared" si="82"/>
        <v>0.01054</v>
      </c>
      <c r="G132">
        <f t="shared" si="83"/>
        <v>0.011076</v>
      </c>
      <c r="I132">
        <f t="shared" si="84"/>
        <v>0.01054</v>
      </c>
      <c r="J132">
        <f t="shared" si="85"/>
        <v>0.011044</v>
      </c>
      <c r="O132" s="13"/>
      <c r="P132" s="12"/>
      <c r="Q132" t="s">
        <v>47</v>
      </c>
      <c r="R132">
        <f t="shared" si="86"/>
        <v>0.01076</v>
      </c>
      <c r="S132">
        <f t="shared" si="87"/>
        <v>0.011311</v>
      </c>
      <c r="U132">
        <f t="shared" si="88"/>
        <v>0.01076</v>
      </c>
      <c r="V132">
        <f t="shared" si="89"/>
        <v>0.011269</v>
      </c>
    </row>
    <row r="133" spans="1:25">
      <c r="B133" s="4"/>
      <c r="C133" s="13"/>
      <c r="D133" s="12"/>
      <c r="E133" t="s">
        <v>48</v>
      </c>
      <c r="F133">
        <f t="shared" si="82"/>
        <v>0.01064</v>
      </c>
      <c r="G133">
        <f t="shared" si="83"/>
        <v>0.01064</v>
      </c>
      <c r="I133">
        <f t="shared" si="84"/>
        <v>0.01064</v>
      </c>
      <c r="J133">
        <f t="shared" si="85"/>
        <v>0.01064</v>
      </c>
      <c r="O133" s="13"/>
      <c r="P133" s="12"/>
      <c r="Q133" t="s">
        <v>48</v>
      </c>
      <c r="R133">
        <f t="shared" si="86"/>
        <v>0.01086</v>
      </c>
      <c r="S133">
        <f t="shared" si="87"/>
        <v>0.01086</v>
      </c>
      <c r="U133">
        <f t="shared" si="88"/>
        <v>0.01086</v>
      </c>
      <c r="V133">
        <f t="shared" si="89"/>
        <v>0.01086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0.01098</v>
      </c>
      <c r="H138">
        <f t="shared" ref="H138:H140" si="92">AI11+AE11+AA11+W11</f>
        <v>3.444572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0.01098</v>
      </c>
      <c r="K138">
        <f t="shared" ref="K138:K140" si="95">AI18+AE18+AA18+W18</f>
        <v>3.337043</v>
      </c>
      <c r="L138">
        <f>3*0.05*(1-0.05)*(1-0.05)*X25+3*0.05*0.05*(1-0.05)*AB25+0.05*0.05*0.05*AF25+(1-3*0.05*(1-0.05)*(1-0.05)-3*0.05*0.05*(1-0.05)-0.05*0.05*0.05)*T25</f>
        <v>0.010365</v>
      </c>
      <c r="M138">
        <f>AI25+AE25+AA25+W25</f>
        <v>7.229859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0.01116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0.01116</v>
      </c>
      <c r="X138">
        <f>3*0.1*(1-0.1)*(1-0.1)*X25+3*0.1*0.1*(1-0.1)*AB25+0.1*0.1*0.1*AF25+(1-3*0.1*(1-0.1)*(1-0.1)-3*0.1*0.1*(1-0.1)-0.1*0.1*0.1)*T25</f>
        <v>0.01053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0.010265</v>
      </c>
      <c r="G139">
        <f t="shared" si="91"/>
        <v>0.010779275</v>
      </c>
      <c r="H139">
        <f t="shared" si="92"/>
        <v>3.521703</v>
      </c>
      <c r="I139">
        <f t="shared" si="93"/>
        <v>0.010265</v>
      </c>
      <c r="J139">
        <f t="shared" si="94"/>
        <v>0.0107657375</v>
      </c>
      <c r="K139">
        <f t="shared" si="95"/>
        <v>3.399742</v>
      </c>
      <c r="N139" s="14"/>
      <c r="O139" s="13"/>
      <c r="P139" s="12"/>
      <c r="Q139" t="s">
        <v>47</v>
      </c>
      <c r="R139">
        <f t="shared" si="96"/>
        <v>0.01043</v>
      </c>
      <c r="S139">
        <f t="shared" si="97"/>
        <v>0.0109572</v>
      </c>
      <c r="U139">
        <f t="shared" si="98"/>
        <v>0.01043</v>
      </c>
      <c r="V139">
        <f t="shared" si="99"/>
        <v>0.0109329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0.0103649875</v>
      </c>
      <c r="G140">
        <f t="shared" si="91"/>
        <v>0.010365</v>
      </c>
      <c r="H140">
        <f t="shared" si="92"/>
        <v>3.646607</v>
      </c>
      <c r="I140">
        <f t="shared" si="93"/>
        <v>0.010365</v>
      </c>
      <c r="J140">
        <f t="shared" si="94"/>
        <v>0.010365</v>
      </c>
      <c r="K140">
        <f t="shared" si="95"/>
        <v>3.464316</v>
      </c>
      <c r="N140" s="14"/>
      <c r="O140" s="13"/>
      <c r="P140" s="12"/>
      <c r="Q140" t="s">
        <v>48</v>
      </c>
      <c r="R140">
        <f t="shared" si="96"/>
        <v>0.0105299</v>
      </c>
      <c r="S140">
        <f t="shared" si="97"/>
        <v>0.01053</v>
      </c>
      <c r="U140">
        <f t="shared" si="98"/>
        <v>0.01053</v>
      </c>
      <c r="V140">
        <f t="shared" si="99"/>
        <v>0.01053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0.01152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0.01152</v>
      </c>
      <c r="L144">
        <f>3*0.2*(1-0.2)*(1-0.2)*X25+3*0.2*0.2*(1-0.2)*AB25+0.2*0.2*0.2*AF25+(1-3*0.2*(1-0.2)*(1-0.2)-3*0.2*0.2*(1-0.2)-0.2*0.2*0.2)*T25</f>
        <v>0.01086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0.01188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0.01188</v>
      </c>
      <c r="X144">
        <f>3*0.3*(1-0.3)*(1-0.3)*X25+3*0.3*0.3*(1-0.3)*AB25+0.3*0.3*0.3*AF25+(1-3*0.3*(1-0.3)*(1-0.3)-3*0.3*0.3*(1-0.3)-0.3*0.3*0.3)*T25</f>
        <v>0.01119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0.01076</v>
      </c>
      <c r="G145">
        <f t="shared" si="101"/>
        <v>0.0113096</v>
      </c>
      <c r="I145">
        <f t="shared" si="102"/>
        <v>0.01076</v>
      </c>
      <c r="J145">
        <f t="shared" si="103"/>
        <v>0.0112712</v>
      </c>
      <c r="N145" s="14"/>
      <c r="O145" s="13"/>
      <c r="P145" s="12"/>
      <c r="Q145" t="s">
        <v>47</v>
      </c>
      <c r="R145">
        <f t="shared" si="104"/>
        <v>0.01109</v>
      </c>
      <c r="S145">
        <f t="shared" si="105"/>
        <v>0.0116584</v>
      </c>
      <c r="U145">
        <f t="shared" si="106"/>
        <v>0.01109</v>
      </c>
      <c r="V145">
        <f t="shared" si="107"/>
        <v>0.0116143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0.0108592</v>
      </c>
      <c r="G146">
        <f t="shared" si="101"/>
        <v>0.01086</v>
      </c>
      <c r="I146">
        <f t="shared" si="102"/>
        <v>0.01086</v>
      </c>
      <c r="J146">
        <f t="shared" si="103"/>
        <v>0.01086</v>
      </c>
      <c r="N146" s="14"/>
      <c r="O146" s="13"/>
      <c r="P146" s="12"/>
      <c r="Q146" t="s">
        <v>48</v>
      </c>
      <c r="R146">
        <f t="shared" si="104"/>
        <v>0.0111873</v>
      </c>
      <c r="S146">
        <f t="shared" si="105"/>
        <v>0.01119</v>
      </c>
      <c r="U146">
        <f t="shared" si="106"/>
        <v>0.01119</v>
      </c>
      <c r="V146">
        <f t="shared" si="107"/>
        <v>0.01119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0.01086</v>
      </c>
      <c r="H151">
        <f t="shared" ref="H151:H153" si="110">I32++E32</f>
        <v>1.791397</v>
      </c>
      <c r="I151">
        <f t="shared" ref="I151:I153" si="111">0.05*G39+(1-0.05)*C39</f>
        <v>0.001365</v>
      </c>
      <c r="J151">
        <f t="shared" ref="J151:J153" si="112">0.05*H39+(1-0.05)*D39</f>
        <v>0.01086</v>
      </c>
      <c r="K151">
        <f t="shared" ref="K151:K153" si="113">I39+E39</f>
        <v>1.742383</v>
      </c>
      <c r="L151">
        <f>0.05*F46+(1-0.05)*B46</f>
        <v>0.00915</v>
      </c>
      <c r="M151">
        <f>I46+E46</f>
        <v>3.718392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0.01092</v>
      </c>
      <c r="U151">
        <f t="shared" ref="U151:U153" si="116">0.1*G39+(1-0.1)*C39</f>
        <v>0.00143</v>
      </c>
      <c r="V151">
        <f t="shared" ref="V151:V153" si="117">0.1*H39+(1-0.1)*D39</f>
        <v>0.01092</v>
      </c>
      <c r="X151">
        <f>0.1*F46+(1-0.1)*B46</f>
        <v>0.0092</v>
      </c>
    </row>
    <row r="152" spans="1:25">
      <c r="C152" s="4"/>
      <c r="D152" s="12"/>
      <c r="E152" t="s">
        <v>47</v>
      </c>
      <c r="F152">
        <f t="shared" si="108"/>
        <v>0.008545</v>
      </c>
      <c r="G152">
        <f t="shared" si="109"/>
        <v>0.010255</v>
      </c>
      <c r="H152">
        <f t="shared" si="110"/>
        <v>1.840321</v>
      </c>
      <c r="I152">
        <f t="shared" si="111"/>
        <v>0.008545</v>
      </c>
      <c r="J152">
        <f t="shared" si="112"/>
        <v>0.010245</v>
      </c>
      <c r="K152">
        <f t="shared" si="113"/>
        <v>1.76409</v>
      </c>
      <c r="P152" s="12"/>
      <c r="Q152" t="s">
        <v>47</v>
      </c>
      <c r="R152">
        <f t="shared" si="114"/>
        <v>0.00859</v>
      </c>
      <c r="S152">
        <f t="shared" si="115"/>
        <v>0.01031</v>
      </c>
      <c r="U152">
        <f t="shared" si="116"/>
        <v>0.00859</v>
      </c>
      <c r="V152">
        <f t="shared" si="117"/>
        <v>0.01029</v>
      </c>
    </row>
    <row r="153" spans="1:25">
      <c r="C153" s="4"/>
      <c r="D153" s="12"/>
      <c r="E153" t="s">
        <v>48</v>
      </c>
      <c r="F153">
        <f t="shared" si="108"/>
        <v>0.00885</v>
      </c>
      <c r="G153">
        <f t="shared" si="109"/>
        <v>0.00935</v>
      </c>
      <c r="H153">
        <f t="shared" si="110"/>
        <v>1.863906</v>
      </c>
      <c r="I153">
        <f t="shared" si="111"/>
        <v>0.00885</v>
      </c>
      <c r="J153">
        <f t="shared" si="112"/>
        <v>0.00935</v>
      </c>
      <c r="K153">
        <f t="shared" si="113"/>
        <v>1.809829</v>
      </c>
      <c r="P153" s="12"/>
      <c r="Q153" t="s">
        <v>48</v>
      </c>
      <c r="R153">
        <f t="shared" si="114"/>
        <v>0.0089</v>
      </c>
      <c r="S153">
        <f t="shared" si="115"/>
        <v>0.0094</v>
      </c>
      <c r="U153">
        <f t="shared" si="116"/>
        <v>0.0089</v>
      </c>
      <c r="V153">
        <f t="shared" si="117"/>
        <v>0.0094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0.01104</v>
      </c>
      <c r="I157">
        <f t="shared" ref="I157:I159" si="120">0.2*G39+(1-0.2)*C39</f>
        <v>0.00156</v>
      </c>
      <c r="J157">
        <f t="shared" ref="J157:J159" si="121">0.2*H39+(1-0.2)*D39</f>
        <v>0.01104</v>
      </c>
      <c r="L157">
        <f>0.2*F46+(1-0.2)*B46</f>
        <v>0.0093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0.01116</v>
      </c>
      <c r="U157">
        <f t="shared" ref="U157:U159" si="124">0.3*G39+(1-0.3)*C39</f>
        <v>0.00169</v>
      </c>
      <c r="V157">
        <f t="shared" ref="V157:V159" si="125">0.3*H39+(1-0.3)*D39</f>
        <v>0.01116</v>
      </c>
      <c r="X157">
        <f>0.3*F46+(1-0.3)*B46</f>
        <v>0.0094</v>
      </c>
    </row>
    <row r="158" spans="1:25">
      <c r="C158" s="4"/>
      <c r="D158" s="12"/>
      <c r="E158" t="s">
        <v>47</v>
      </c>
      <c r="F158">
        <f t="shared" si="118"/>
        <v>0.00868</v>
      </c>
      <c r="G158">
        <f t="shared" si="119"/>
        <v>0.01042</v>
      </c>
      <c r="I158">
        <f t="shared" si="120"/>
        <v>0.00868</v>
      </c>
      <c r="J158">
        <f t="shared" si="121"/>
        <v>0.01038</v>
      </c>
      <c r="P158" s="12"/>
      <c r="Q158" t="s">
        <v>47</v>
      </c>
      <c r="R158">
        <f t="shared" si="122"/>
        <v>0.00877</v>
      </c>
      <c r="S158">
        <f t="shared" si="123"/>
        <v>0.01053</v>
      </c>
      <c r="U158">
        <f t="shared" si="124"/>
        <v>0.00877</v>
      </c>
      <c r="V158">
        <f t="shared" si="125"/>
        <v>0.01047</v>
      </c>
    </row>
    <row r="159" spans="1:25">
      <c r="C159" s="4"/>
      <c r="D159" s="12"/>
      <c r="E159" t="s">
        <v>48</v>
      </c>
      <c r="F159">
        <f t="shared" si="118"/>
        <v>0.009</v>
      </c>
      <c r="G159">
        <f t="shared" si="119"/>
        <v>0.0095</v>
      </c>
      <c r="I159">
        <f t="shared" si="120"/>
        <v>0.009</v>
      </c>
      <c r="J159">
        <f t="shared" si="121"/>
        <v>0.0095</v>
      </c>
      <c r="P159" s="12"/>
      <c r="Q159" t="s">
        <v>48</v>
      </c>
      <c r="R159">
        <f t="shared" si="122"/>
        <v>0.0091</v>
      </c>
      <c r="S159">
        <f t="shared" si="123"/>
        <v>0.0096</v>
      </c>
      <c r="U159">
        <f t="shared" si="124"/>
        <v>0.0091</v>
      </c>
      <c r="V159">
        <f t="shared" si="125"/>
        <v>0.0096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0.01092</v>
      </c>
      <c r="H164">
        <f t="shared" ref="H164:H166" si="128">M32+I32+E32</f>
        <v>2.686308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0.01092</v>
      </c>
      <c r="K164">
        <f t="shared" ref="K164:K166" si="131">M39+I39+E39</f>
        <v>2.611471</v>
      </c>
      <c r="L164">
        <f>(0.05*(1-0.05)+0.05*(1-0.05))*F46+0.05*0.05*J46+(1-0.05*(1-0.05)-0.05*(1-0.05)-0.05*0.05)*B46</f>
        <v>0.0092</v>
      </c>
      <c r="M164">
        <f>M46+I46+E46</f>
        <v>5.593319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0.01104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0.01104</v>
      </c>
      <c r="X164">
        <f>(0.1*0.9+0.1*0.9)*F46+0.1*0.1*J46+(1-0.1*0.9-0.1*0.9-0.1*0.1)*B46</f>
        <v>0.0093</v>
      </c>
    </row>
    <row r="165" spans="2:25">
      <c r="B165" s="4"/>
      <c r="C165" s="13"/>
      <c r="D165" s="12"/>
      <c r="E165" t="s">
        <v>47</v>
      </c>
      <c r="F165">
        <f t="shared" si="126"/>
        <v>0.00859</v>
      </c>
      <c r="G165">
        <f t="shared" si="127"/>
        <v>0.01031</v>
      </c>
      <c r="H165">
        <f t="shared" si="128"/>
        <v>2.809184</v>
      </c>
      <c r="I165">
        <f t="shared" si="129"/>
        <v>0.00859</v>
      </c>
      <c r="J165">
        <f t="shared" si="130"/>
        <v>0.01029075</v>
      </c>
      <c r="K165">
        <f t="shared" si="131"/>
        <v>2.648728</v>
      </c>
      <c r="O165" s="13"/>
      <c r="P165" s="12"/>
      <c r="Q165" t="s">
        <v>47</v>
      </c>
      <c r="R165">
        <f t="shared" si="132"/>
        <v>0.00868</v>
      </c>
      <c r="S165">
        <f t="shared" si="133"/>
        <v>0.01042</v>
      </c>
      <c r="U165">
        <f t="shared" si="134"/>
        <v>0.00868</v>
      </c>
      <c r="V165">
        <f t="shared" si="135"/>
        <v>0.010383</v>
      </c>
    </row>
    <row r="166" spans="2:25">
      <c r="B166" s="4"/>
      <c r="C166" s="13"/>
      <c r="D166" s="12"/>
      <c r="E166" t="s">
        <v>48</v>
      </c>
      <c r="F166">
        <f t="shared" si="126"/>
        <v>0.00889975</v>
      </c>
      <c r="G166">
        <f t="shared" si="127"/>
        <v>0.0094</v>
      </c>
      <c r="H166">
        <f t="shared" si="128"/>
        <v>2.799508</v>
      </c>
      <c r="I166">
        <f t="shared" si="129"/>
        <v>0.0089</v>
      </c>
      <c r="J166">
        <f t="shared" si="130"/>
        <v>0.0094</v>
      </c>
      <c r="K166">
        <f t="shared" si="131"/>
        <v>2.714468</v>
      </c>
      <c r="O166" s="13"/>
      <c r="P166" s="12"/>
      <c r="Q166" t="s">
        <v>48</v>
      </c>
      <c r="R166">
        <f t="shared" si="132"/>
        <v>0.008999</v>
      </c>
      <c r="S166">
        <f t="shared" si="133"/>
        <v>0.0095</v>
      </c>
      <c r="U166">
        <f t="shared" si="134"/>
        <v>0.009</v>
      </c>
      <c r="V166">
        <f t="shared" si="135"/>
        <v>0.0095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0.01128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0.01128</v>
      </c>
      <c r="L170">
        <f>(0.2*0.8+0.2*0.8)*F46+0.2*0.2*J46+(1-0.2*0.8-0.2*0.8-0.2*0.2)*B46</f>
        <v>0.0095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0.01152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0.01152</v>
      </c>
      <c r="X170">
        <f>(0.3*0.7+0.3*0.7)*F46+0.3*0.3*J46+(1-0.3*0.7-0.3*0.7-0.3*0.3)*B46</f>
        <v>0.0097</v>
      </c>
    </row>
    <row r="171" spans="2:25">
      <c r="B171" s="4"/>
      <c r="C171" s="13"/>
      <c r="D171" s="12"/>
      <c r="E171" t="s">
        <v>47</v>
      </c>
      <c r="F171">
        <f t="shared" si="136"/>
        <v>0.00886</v>
      </c>
      <c r="G171">
        <f t="shared" si="137"/>
        <v>0.01064</v>
      </c>
      <c r="I171">
        <f t="shared" si="138"/>
        <v>0.00886</v>
      </c>
      <c r="J171">
        <f t="shared" si="139"/>
        <v>0.010572</v>
      </c>
      <c r="O171" s="13"/>
      <c r="P171" s="12"/>
      <c r="Q171" t="s">
        <v>47</v>
      </c>
      <c r="R171">
        <f t="shared" si="140"/>
        <v>0.00904</v>
      </c>
      <c r="S171">
        <f t="shared" si="141"/>
        <v>0.01086</v>
      </c>
      <c r="U171">
        <f t="shared" si="142"/>
        <v>0.00904</v>
      </c>
      <c r="V171">
        <f t="shared" si="143"/>
        <v>0.010767</v>
      </c>
    </row>
    <row r="172" spans="2:25">
      <c r="B172" s="4"/>
      <c r="C172" s="13"/>
      <c r="D172" s="12"/>
      <c r="E172" t="s">
        <v>48</v>
      </c>
      <c r="F172">
        <f t="shared" si="136"/>
        <v>0.009196</v>
      </c>
      <c r="G172">
        <f t="shared" si="137"/>
        <v>0.0097</v>
      </c>
      <c r="I172">
        <f t="shared" si="138"/>
        <v>0.0092</v>
      </c>
      <c r="J172">
        <f t="shared" si="139"/>
        <v>0.0097</v>
      </c>
      <c r="O172" s="13"/>
      <c r="P172" s="12"/>
      <c r="Q172" t="s">
        <v>48</v>
      </c>
      <c r="R172">
        <f t="shared" si="140"/>
        <v>0.009391</v>
      </c>
      <c r="S172">
        <f t="shared" si="141"/>
        <v>0.0099</v>
      </c>
      <c r="U172">
        <f t="shared" si="142"/>
        <v>0.0094</v>
      </c>
      <c r="V172">
        <f t="shared" si="143"/>
        <v>0.0099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0.01098</v>
      </c>
      <c r="H177">
        <f t="shared" ref="H177:H179" si="146">Q32+M32+I32+E32</f>
        <v>3.602012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0.01098</v>
      </c>
      <c r="K177">
        <f t="shared" ref="K177:K179" si="149">Q39+M39+I39+E39</f>
        <v>3.477036</v>
      </c>
      <c r="L177">
        <f>3*0.05*(1-0.05)*(1-0.05)*F46+3*0.05*0.05*(1-0.05)*J46+0.05*0.05*0.05*N46+(1-3*0.05*(1-0.05)*(1-0.05)-3*0.05*0.05*(1-0.05)-0.05*0.05*0.05)*B46</f>
        <v>0.0092499875</v>
      </c>
      <c r="M177">
        <f>Q46+M46+I46+E46</f>
        <v>7.428902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0.01116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0.01116</v>
      </c>
      <c r="X177">
        <f>3*0.1*(1-0.1)*(1-0.1)*F46+3*0.1*0.1*(1-0.1)*J46+0.1*0.1*0.1*N46+(1-3*0.1*(1-0.1)*(1-0.1)-3*0.1*0.1*(1-0.1)-0.1*0.1*0.1)*B46</f>
        <v>0.0093999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0.0086349875</v>
      </c>
      <c r="G178">
        <f t="shared" si="145"/>
        <v>0.010365</v>
      </c>
      <c r="H178">
        <f t="shared" si="146"/>
        <v>3.730464</v>
      </c>
      <c r="I178">
        <f t="shared" si="147"/>
        <v>0.0086349875</v>
      </c>
      <c r="J178">
        <f t="shared" si="148"/>
        <v>0.0103372</v>
      </c>
      <c r="K178">
        <f t="shared" si="149"/>
        <v>3.532672</v>
      </c>
      <c r="N178" s="14"/>
      <c r="O178" s="13"/>
      <c r="P178" s="12"/>
      <c r="Q178" t="s">
        <v>47</v>
      </c>
      <c r="R178">
        <f t="shared" si="150"/>
        <v>0.0087699</v>
      </c>
      <c r="S178">
        <f t="shared" si="151"/>
        <v>0.01053</v>
      </c>
      <c r="U178">
        <f t="shared" si="152"/>
        <v>0.0087699</v>
      </c>
      <c r="V178">
        <f t="shared" si="153"/>
        <v>0.0104786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0.0089492625</v>
      </c>
      <c r="G179">
        <f t="shared" si="145"/>
        <v>0.00945</v>
      </c>
      <c r="H179">
        <f t="shared" si="146"/>
        <v>3.736728</v>
      </c>
      <c r="I179">
        <f t="shared" si="147"/>
        <v>0.0089499875</v>
      </c>
      <c r="J179">
        <f t="shared" si="148"/>
        <v>0.00945</v>
      </c>
      <c r="K179">
        <f t="shared" si="149"/>
        <v>3.621352</v>
      </c>
      <c r="N179" s="14"/>
      <c r="O179" s="13"/>
      <c r="P179" s="12"/>
      <c r="Q179" t="s">
        <v>48</v>
      </c>
      <c r="R179">
        <f t="shared" si="150"/>
        <v>0.0090971</v>
      </c>
      <c r="S179">
        <f t="shared" si="151"/>
        <v>0.0096</v>
      </c>
      <c r="U179">
        <f t="shared" si="152"/>
        <v>0.0090999</v>
      </c>
      <c r="V179">
        <f t="shared" si="153"/>
        <v>0.0096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0.01152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0.01152</v>
      </c>
      <c r="L183">
        <f>3*0.2*(1-0.2)*(1-0.2)*F46+3*0.2*0.2*(1-0.2)*J46+0.2*0.2*0.2*N46+(1-3*0.2*(1-0.2)*(1-0.2)-3*0.2*0.2*(1-0.2)-0.2*0.2*0.2)*B46</f>
        <v>0.0096992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0.01188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0.01188</v>
      </c>
      <c r="X183">
        <f>3*0.3*(1-0.3)*(1-0.3)*F46+3*0.3*0.3*(1-0.3)*J46+0.3*0.3*0.3*N46+(1-3*0.3*(1-0.3)*(1-0.3)-3*0.3*0.3*(1-0.3)-0.3*0.3*0.3)*B46</f>
        <v>0.0099973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0.0090392</v>
      </c>
      <c r="G184">
        <f t="shared" si="155"/>
        <v>0.01086</v>
      </c>
      <c r="I184">
        <f t="shared" si="156"/>
        <v>0.0090392</v>
      </c>
      <c r="J184">
        <f t="shared" si="157"/>
        <v>0.0107728</v>
      </c>
      <c r="N184" s="14"/>
      <c r="O184" s="13"/>
      <c r="P184" s="12"/>
      <c r="Q184" t="s">
        <v>47</v>
      </c>
      <c r="R184">
        <f t="shared" si="158"/>
        <v>0.0093073</v>
      </c>
      <c r="S184">
        <f t="shared" si="159"/>
        <v>0.01119</v>
      </c>
      <c r="U184">
        <f t="shared" si="160"/>
        <v>0.0093073</v>
      </c>
      <c r="V184">
        <f t="shared" si="161"/>
        <v>0.0110802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0.0093888</v>
      </c>
      <c r="G185">
        <f t="shared" si="155"/>
        <v>0.0099</v>
      </c>
      <c r="I185">
        <f t="shared" si="156"/>
        <v>0.0093992</v>
      </c>
      <c r="J185">
        <f t="shared" si="157"/>
        <v>0.0099</v>
      </c>
      <c r="N185" s="14"/>
      <c r="O185" s="13"/>
      <c r="P185" s="12"/>
      <c r="Q185" t="s">
        <v>48</v>
      </c>
      <c r="R185">
        <f t="shared" si="158"/>
        <v>0.0096757</v>
      </c>
      <c r="S185">
        <f t="shared" si="159"/>
        <v>0.0102</v>
      </c>
      <c r="U185">
        <f t="shared" si="160"/>
        <v>0.0096973</v>
      </c>
      <c r="V185">
        <f t="shared" si="161"/>
        <v>0.0102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0.01086</v>
      </c>
      <c r="H190">
        <f t="shared" ref="H190:H192" si="164">AA32+W32</f>
        <v>1.743668</v>
      </c>
      <c r="I190">
        <f t="shared" ref="I190:I192" si="165">0.05*Y39+(1-0.05)*U39</f>
        <v>0.001365</v>
      </c>
      <c r="J190">
        <f t="shared" ref="J190:J192" si="166">0.05*Z39+(1-0.05)*V39</f>
        <v>0.01086</v>
      </c>
      <c r="K190">
        <f t="shared" ref="K190:K192" si="167">AA39+W39</f>
        <v>1.666175</v>
      </c>
      <c r="L190">
        <f>0.05*X46+(1-0.05)*T46</f>
        <v>0.00724</v>
      </c>
      <c r="M190">
        <f>AA46+W46</f>
        <v>3.643871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0.01092</v>
      </c>
      <c r="U190">
        <f t="shared" ref="U190:U192" si="170">0.1*Y39+(1-0.1)*U39</f>
        <v>0.00143</v>
      </c>
      <c r="V190">
        <f t="shared" ref="V190:V192" si="171">0.1*Z39+(1-0.1)*V39</f>
        <v>0.01092</v>
      </c>
      <c r="X190">
        <f>0.1*X46+(1-0.1)*T46</f>
        <v>0.00728</v>
      </c>
    </row>
    <row r="191" spans="1:25">
      <c r="C191" s="4"/>
      <c r="D191" s="12"/>
      <c r="E191" t="s">
        <v>47</v>
      </c>
      <c r="F191">
        <f t="shared" si="162"/>
        <v>0.00503</v>
      </c>
      <c r="G191">
        <f t="shared" si="163"/>
        <v>0.009245</v>
      </c>
      <c r="H191">
        <f t="shared" si="164"/>
        <v>1.826498</v>
      </c>
      <c r="I191">
        <f t="shared" si="165"/>
        <v>0.005035</v>
      </c>
      <c r="J191">
        <f t="shared" si="166"/>
        <v>0.009225</v>
      </c>
      <c r="K191">
        <f t="shared" si="167"/>
        <v>1.696306</v>
      </c>
      <c r="P191" s="12"/>
      <c r="Q191" t="s">
        <v>47</v>
      </c>
      <c r="R191">
        <f t="shared" si="168"/>
        <v>0.00506</v>
      </c>
      <c r="S191">
        <f t="shared" si="169"/>
        <v>0.00929</v>
      </c>
      <c r="U191">
        <f t="shared" si="170"/>
        <v>0.00507</v>
      </c>
      <c r="V191">
        <f t="shared" si="171"/>
        <v>0.00925</v>
      </c>
    </row>
    <row r="192" spans="1:25">
      <c r="C192" s="4"/>
      <c r="D192" s="12"/>
      <c r="E192" t="s">
        <v>48</v>
      </c>
      <c r="F192">
        <f t="shared" si="162"/>
        <v>0.006235</v>
      </c>
      <c r="G192">
        <f t="shared" si="163"/>
        <v>0.007745</v>
      </c>
      <c r="H192">
        <f t="shared" si="164"/>
        <v>1.791851</v>
      </c>
      <c r="I192">
        <f t="shared" si="165"/>
        <v>0.00625</v>
      </c>
      <c r="J192">
        <f t="shared" si="166"/>
        <v>0.007745</v>
      </c>
      <c r="K192">
        <f t="shared" si="167"/>
        <v>1.744557</v>
      </c>
      <c r="P192" s="12"/>
      <c r="Q192" t="s">
        <v>48</v>
      </c>
      <c r="R192">
        <f t="shared" si="168"/>
        <v>0.00627</v>
      </c>
      <c r="S192">
        <f t="shared" si="169"/>
        <v>0.00779</v>
      </c>
      <c r="U192">
        <f t="shared" si="170"/>
        <v>0.0063</v>
      </c>
      <c r="V192">
        <f t="shared" si="171"/>
        <v>0.00779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0.01104</v>
      </c>
      <c r="I196">
        <f t="shared" ref="I196:I198" si="174">0.2*Y39+(1-0.2)*U39</f>
        <v>0.00156</v>
      </c>
      <c r="J196">
        <f t="shared" ref="J196:J198" si="175">0.2*Z39+(1-0.2)*V39</f>
        <v>0.01104</v>
      </c>
      <c r="L196">
        <f>0.2*X46+(1-0.2)*T46</f>
        <v>0.00736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0.01116</v>
      </c>
      <c r="U196">
        <f t="shared" ref="U196:U198" si="178">0.3*Y39+(1-0.3)*U39</f>
        <v>0.00169</v>
      </c>
      <c r="V196">
        <f t="shared" ref="V196:V198" si="179">0.3*Z39+(1-0.3)*V39</f>
        <v>0.01116</v>
      </c>
      <c r="X196">
        <f>0.3*X46+(1-0.3)*T46</f>
        <v>0.00744</v>
      </c>
    </row>
    <row r="197" spans="2:25">
      <c r="C197" s="4"/>
      <c r="D197" s="12"/>
      <c r="E197" t="s">
        <v>47</v>
      </c>
      <c r="F197">
        <f t="shared" si="172"/>
        <v>0.00512</v>
      </c>
      <c r="G197">
        <f t="shared" si="173"/>
        <v>0.00938</v>
      </c>
      <c r="I197">
        <f t="shared" si="174"/>
        <v>0.00514</v>
      </c>
      <c r="J197">
        <f t="shared" si="175"/>
        <v>0.0093</v>
      </c>
      <c r="P197" s="12"/>
      <c r="Q197" t="s">
        <v>47</v>
      </c>
      <c r="R197">
        <f t="shared" si="176"/>
        <v>0.00518</v>
      </c>
      <c r="S197">
        <f t="shared" si="177"/>
        <v>0.00947</v>
      </c>
      <c r="U197">
        <f t="shared" si="178"/>
        <v>0.00521</v>
      </c>
      <c r="V197">
        <f t="shared" si="179"/>
        <v>0.00935</v>
      </c>
    </row>
    <row r="198" spans="2:25">
      <c r="C198" s="4"/>
      <c r="D198" s="12"/>
      <c r="E198" t="s">
        <v>48</v>
      </c>
      <c r="F198">
        <f t="shared" si="172"/>
        <v>0.00634</v>
      </c>
      <c r="G198">
        <f t="shared" si="173"/>
        <v>0.00788</v>
      </c>
      <c r="I198">
        <f t="shared" si="174"/>
        <v>0.0064</v>
      </c>
      <c r="J198">
        <f t="shared" si="175"/>
        <v>0.00788</v>
      </c>
      <c r="P198" s="12"/>
      <c r="Q198" t="s">
        <v>48</v>
      </c>
      <c r="R198">
        <f t="shared" si="176"/>
        <v>0.00641</v>
      </c>
      <c r="S198">
        <f t="shared" si="177"/>
        <v>0.00797</v>
      </c>
      <c r="U198">
        <f t="shared" si="178"/>
        <v>0.0065</v>
      </c>
      <c r="V198">
        <f t="shared" si="179"/>
        <v>0.00797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0.01092</v>
      </c>
      <c r="H203">
        <f t="shared" ref="H203:H205" si="182">AE32+AA32+W32</f>
        <v>2.602953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0.01092</v>
      </c>
      <c r="K203">
        <f>AE39+AA39+W39</f>
        <v>2.496694</v>
      </c>
      <c r="L203">
        <f>(0.05*(1-0.05)+0.05*(1-0.05))*X46+0.05*0.05*AB46+(1-0.05*(1-0.05)-0.05*(1-0.05)-0.05*0.05)*T46</f>
        <v>0.00728</v>
      </c>
      <c r="M203">
        <f>AE46+AA46+W46</f>
        <v>5.423568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0.01104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0.01104</v>
      </c>
      <c r="X203">
        <f>(0.1*0.9+0.1*0.9)*X46+0.1*0.1*AB46+(1-0.1*0.9-0.1*0.9-0.1*0.1)*T46</f>
        <v>0.00736</v>
      </c>
    </row>
    <row r="204" spans="2:25">
      <c r="B204" s="4"/>
      <c r="C204" s="13"/>
      <c r="D204" s="12"/>
      <c r="E204" t="s">
        <v>47</v>
      </c>
      <c r="F204">
        <f t="shared" si="180"/>
        <v>0.00506</v>
      </c>
      <c r="G204">
        <f t="shared" si="181"/>
        <v>0.00929</v>
      </c>
      <c r="H204">
        <f t="shared" si="182"/>
        <v>2.72166</v>
      </c>
      <c r="I204">
        <f t="shared" si="183"/>
        <v>0.0050695</v>
      </c>
      <c r="J204">
        <f t="shared" si="184"/>
        <v>0.00925125</v>
      </c>
      <c r="K204">
        <f>AE117+AA117+W117</f>
        <v>0</v>
      </c>
      <c r="O204" s="13"/>
      <c r="P204" s="12"/>
      <c r="Q204" t="s">
        <v>47</v>
      </c>
      <c r="R204">
        <f t="shared" si="185"/>
        <v>0.00512</v>
      </c>
      <c r="S204">
        <f t="shared" si="186"/>
        <v>0.00938</v>
      </c>
      <c r="U204">
        <f t="shared" si="187"/>
        <v>0.005138</v>
      </c>
      <c r="V204">
        <f t="shared" si="188"/>
        <v>0.009305</v>
      </c>
    </row>
    <row r="205" spans="2:25">
      <c r="B205" s="4"/>
      <c r="C205" s="13"/>
      <c r="D205" s="12"/>
      <c r="E205" t="s">
        <v>48</v>
      </c>
      <c r="F205">
        <f t="shared" si="180"/>
        <v>0.00627</v>
      </c>
      <c r="G205">
        <f t="shared" si="181"/>
        <v>0.00778975</v>
      </c>
      <c r="H205">
        <f t="shared" si="182"/>
        <v>2.693237</v>
      </c>
      <c r="I205">
        <f t="shared" si="183"/>
        <v>0.006299</v>
      </c>
      <c r="J205">
        <f t="shared" si="184"/>
        <v>0.00778975</v>
      </c>
      <c r="K205">
        <f>AE118+AA118+W118</f>
        <v>0</v>
      </c>
      <c r="O205" s="13"/>
      <c r="P205" s="12"/>
      <c r="Q205" t="s">
        <v>48</v>
      </c>
      <c r="R205">
        <f t="shared" si="185"/>
        <v>0.00634</v>
      </c>
      <c r="S205">
        <f t="shared" si="186"/>
        <v>0.007879</v>
      </c>
      <c r="U205">
        <f t="shared" si="187"/>
        <v>0.006396</v>
      </c>
      <c r="V205">
        <f t="shared" si="188"/>
        <v>0.007879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0.01128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0.01128</v>
      </c>
      <c r="L209">
        <f>(0.2*0.8+0.2*0.8)*X46+0.2*0.2*AB46+(1-0.2*0.8-0.2*0.8-0.2*0.2)*T46</f>
        <v>0.00752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0.01152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0.01152</v>
      </c>
      <c r="X209">
        <f>(0.3*0.7+0.3*0.7)*X46+0.3*0.3*AB46+(1-0.3*0.7-0.3*0.7-0.3*0.3)*T46</f>
        <v>0.00768</v>
      </c>
    </row>
    <row r="210" spans="1:25">
      <c r="B210" s="4"/>
      <c r="C210" s="13"/>
      <c r="D210" s="12"/>
      <c r="E210" t="s">
        <v>47</v>
      </c>
      <c r="F210">
        <f t="shared" si="189"/>
        <v>0.00524</v>
      </c>
      <c r="G210">
        <f t="shared" si="190"/>
        <v>0.00956</v>
      </c>
      <c r="I210">
        <f t="shared" si="191"/>
        <v>0.005272</v>
      </c>
      <c r="J210">
        <f t="shared" si="192"/>
        <v>0.00942</v>
      </c>
      <c r="O210" s="13"/>
      <c r="P210" s="12"/>
      <c r="Q210" t="s">
        <v>47</v>
      </c>
      <c r="R210">
        <f t="shared" si="193"/>
        <v>0.00536</v>
      </c>
      <c r="S210">
        <f t="shared" si="194"/>
        <v>0.00974</v>
      </c>
      <c r="U210">
        <f t="shared" si="195"/>
        <v>0.005402</v>
      </c>
      <c r="V210">
        <f t="shared" si="196"/>
        <v>0.009545</v>
      </c>
    </row>
    <row r="211" spans="1:25">
      <c r="B211" s="4"/>
      <c r="C211" s="13"/>
      <c r="D211" s="12"/>
      <c r="E211" t="s">
        <v>48</v>
      </c>
      <c r="F211">
        <f t="shared" si="189"/>
        <v>0.00648</v>
      </c>
      <c r="G211">
        <f t="shared" si="190"/>
        <v>0.008056</v>
      </c>
      <c r="I211">
        <f t="shared" si="191"/>
        <v>0.006584</v>
      </c>
      <c r="J211">
        <f t="shared" si="192"/>
        <v>0.008056</v>
      </c>
      <c r="O211" s="13"/>
      <c r="P211" s="12"/>
      <c r="Q211" t="s">
        <v>48</v>
      </c>
      <c r="R211">
        <f t="shared" si="193"/>
        <v>0.00662</v>
      </c>
      <c r="S211">
        <f t="shared" si="194"/>
        <v>0.008231</v>
      </c>
      <c r="U211">
        <f t="shared" si="195"/>
        <v>0.006764</v>
      </c>
      <c r="V211">
        <f t="shared" si="196"/>
        <v>0.008231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0.01098</v>
      </c>
      <c r="H216">
        <f t="shared" ref="H216:H218" si="199">AI32+AE32+AA32+W32</f>
        <v>3.460552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0.01098</v>
      </c>
      <c r="K216">
        <f t="shared" ref="K216:K218" si="202">AI39+AE39+AA39+W39</f>
        <v>3.325455</v>
      </c>
      <c r="L216">
        <f>3*0.05*(1-0.05)*(1-0.05)*X46+3*0.05*0.05*(1-0.05)*AB46+0.05*0.05*0.05*AF46+(1-3*0.05*(1-0.05)*(1-0.05)-3*0.05*0.05*(1-0.05)-0.05*0.05*0.05)*T46</f>
        <v>0.0073199875</v>
      </c>
      <c r="M216">
        <f>AI46+AE46+AA46+W46</f>
        <v>7.204024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0.01116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0.01116</v>
      </c>
      <c r="X216">
        <f>3*0.1*(1-0.1)*(1-0.1)*X46+3*0.1*0.1*(1-0.1)*AB46+0.1*0.1*0.1*AF46+(1-3*0.1*(1-0.1)*(1-0.1)-3*0.1*0.1*(1-0.1)-0.1*0.1*0.1)*T46</f>
        <v>0.0074399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0.0050899875</v>
      </c>
      <c r="G217">
        <f t="shared" si="198"/>
        <v>0.009335</v>
      </c>
      <c r="H217">
        <f t="shared" si="199"/>
        <v>3.606098</v>
      </c>
      <c r="I217">
        <f t="shared" si="200"/>
        <v>0.005103525</v>
      </c>
      <c r="J217">
        <f t="shared" si="201"/>
        <v>0.0092786875</v>
      </c>
      <c r="K217">
        <f t="shared" si="202"/>
        <v>3.427626</v>
      </c>
      <c r="N217" s="14"/>
      <c r="O217" s="13"/>
      <c r="P217" s="12"/>
      <c r="Q217" t="s">
        <v>47</v>
      </c>
      <c r="R217">
        <f t="shared" si="203"/>
        <v>0.0051799</v>
      </c>
      <c r="S217">
        <f t="shared" si="204"/>
        <v>0.00947</v>
      </c>
      <c r="U217">
        <f t="shared" si="205"/>
        <v>0.0052042</v>
      </c>
      <c r="V217">
        <f t="shared" si="206"/>
        <v>0.0093645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0.006305</v>
      </c>
      <c r="G218">
        <f t="shared" si="198"/>
        <v>0.0078342625</v>
      </c>
      <c r="H218">
        <f t="shared" si="199"/>
        <v>3.587006</v>
      </c>
      <c r="I218">
        <f t="shared" si="200"/>
        <v>0.00634705</v>
      </c>
      <c r="J218">
        <f t="shared" si="201"/>
        <v>0.0078342625</v>
      </c>
      <c r="K218">
        <f t="shared" si="202"/>
        <v>3.488766</v>
      </c>
      <c r="N218" s="14"/>
      <c r="O218" s="13"/>
      <c r="P218" s="12"/>
      <c r="Q218" t="s">
        <v>48</v>
      </c>
      <c r="R218">
        <f t="shared" si="203"/>
        <v>0.00641</v>
      </c>
      <c r="S218">
        <f t="shared" si="204"/>
        <v>0.0079671</v>
      </c>
      <c r="U218">
        <f t="shared" si="205"/>
        <v>0.0064884</v>
      </c>
      <c r="V218">
        <f t="shared" si="206"/>
        <v>0.0079671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0.01152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0.01152</v>
      </c>
      <c r="L222">
        <f>3*0.2*(1-0.2)*(1-0.2)*X46+3*0.2*0.2*(1-0.2)*AB46+0.2*0.2*0.2*AF46+(1-3*0.2*(1-0.2)*(1-0.2)-3*0.2*0.2*(1-0.2)-0.2*0.2*0.2)*T46</f>
        <v>0.0076792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0.01188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0.01188</v>
      </c>
      <c r="X222">
        <f>3*0.3*(1-0.3)*(1-0.3)*X46+3*0.3*0.3*(1-0.3)*AB46+0.3*0.3*0.3*AF46+(1-3*0.3*(1-0.3)*(1-0.3)-3*0.3*0.3*(1-0.3)-0.3*0.3*0.3)*T46</f>
        <v>0.0079173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0.0053592</v>
      </c>
      <c r="G223">
        <f t="shared" si="208"/>
        <v>0.00974</v>
      </c>
      <c r="I223">
        <f t="shared" si="209"/>
        <v>0.0053976</v>
      </c>
      <c r="J223">
        <f t="shared" si="210"/>
        <v>0.009556</v>
      </c>
      <c r="N223" s="14"/>
      <c r="O223" s="13"/>
      <c r="P223" s="12"/>
      <c r="Q223" t="s">
        <v>47</v>
      </c>
      <c r="R223">
        <f t="shared" si="211"/>
        <v>0.0055373</v>
      </c>
      <c r="S223">
        <f t="shared" si="212"/>
        <v>0.01001</v>
      </c>
      <c r="U223">
        <f t="shared" si="213"/>
        <v>0.0055814</v>
      </c>
      <c r="V223">
        <f t="shared" si="214"/>
        <v>0.0097715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0.00662</v>
      </c>
      <c r="G224">
        <f t="shared" si="208"/>
        <v>0.0082288</v>
      </c>
      <c r="I224">
        <f t="shared" si="209"/>
        <v>0.0067552</v>
      </c>
      <c r="J224">
        <f t="shared" si="210"/>
        <v>0.0082288</v>
      </c>
      <c r="N224" s="14"/>
      <c r="O224" s="13"/>
      <c r="P224" s="12"/>
      <c r="Q224" t="s">
        <v>48</v>
      </c>
      <c r="R224">
        <f t="shared" si="211"/>
        <v>0.00683</v>
      </c>
      <c r="S224">
        <f t="shared" si="212"/>
        <v>0.0084857</v>
      </c>
      <c r="U224">
        <f t="shared" si="213"/>
        <v>0.0070028</v>
      </c>
      <c r="V224">
        <f t="shared" si="214"/>
        <v>0.0084857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0.01086</v>
      </c>
      <c r="H229">
        <f t="shared" ref="H229:H231" si="217">I52+E52</f>
        <v>1.785149</v>
      </c>
      <c r="I229">
        <f t="shared" ref="I229:I231" si="218">0.05*G59+(1-0.05)*C59</f>
        <v>0.001365</v>
      </c>
      <c r="J229">
        <f t="shared" ref="J229:J231" si="219">0.05*H59+(1-0.05)*D59</f>
        <v>0.01086</v>
      </c>
      <c r="K229">
        <f t="shared" ref="K229:K231" si="220">I59+E59</f>
        <v>1.734261</v>
      </c>
      <c r="L229">
        <f>0.05*G66+(1-0.05)*B66</f>
        <v>0.004325</v>
      </c>
      <c r="M229">
        <f>I66+E66</f>
        <v>3.705895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0.01092</v>
      </c>
      <c r="U229">
        <f t="shared" ref="U229:U231" si="223">0.1*G59+(1-0.1)*C59</f>
        <v>0.00143</v>
      </c>
      <c r="V229">
        <f t="shared" ref="V229:V231" si="224">0.1*H59+(1-0.1)*D59</f>
        <v>0.01092</v>
      </c>
      <c r="X229">
        <f>0.1*G66+(1-0.1)*B66</f>
        <v>0.00435</v>
      </c>
    </row>
    <row r="230" spans="1:25">
      <c r="C230" s="4"/>
      <c r="D230" s="12"/>
      <c r="E230" t="s">
        <v>47</v>
      </c>
      <c r="F230">
        <f t="shared" si="215"/>
        <v>0.002615</v>
      </c>
      <c r="G230">
        <f t="shared" si="216"/>
        <v>0.00643</v>
      </c>
      <c r="H230">
        <f t="shared" si="217"/>
        <v>1.851865</v>
      </c>
      <c r="I230">
        <f t="shared" si="218"/>
        <v>0.002625</v>
      </c>
      <c r="J230">
        <f t="shared" si="219"/>
        <v>0.00638</v>
      </c>
      <c r="K230">
        <f t="shared" si="220"/>
        <v>1.7888</v>
      </c>
      <c r="P230" s="12"/>
      <c r="Q230" t="s">
        <v>47</v>
      </c>
      <c r="R230">
        <f t="shared" si="221"/>
        <v>0.00263</v>
      </c>
      <c r="S230">
        <f t="shared" si="222"/>
        <v>0.00646</v>
      </c>
      <c r="U230">
        <f t="shared" si="223"/>
        <v>0.00265</v>
      </c>
      <c r="V230">
        <f t="shared" si="224"/>
        <v>0.00636</v>
      </c>
    </row>
    <row r="231" spans="1:25">
      <c r="C231" s="4"/>
      <c r="D231" s="12"/>
      <c r="E231" t="s">
        <v>48</v>
      </c>
      <c r="F231">
        <f t="shared" si="215"/>
        <v>0.003325</v>
      </c>
      <c r="G231">
        <f t="shared" si="216"/>
        <v>0.005035</v>
      </c>
      <c r="H231">
        <f t="shared" si="217"/>
        <v>1.883155</v>
      </c>
      <c r="I231">
        <f t="shared" si="218"/>
        <v>0.00334</v>
      </c>
      <c r="J231">
        <f t="shared" si="219"/>
        <v>0.00502</v>
      </c>
      <c r="K231">
        <f t="shared" si="220"/>
        <v>1.819706</v>
      </c>
      <c r="P231" s="12"/>
      <c r="Q231" t="s">
        <v>48</v>
      </c>
      <c r="R231">
        <f t="shared" si="221"/>
        <v>0.00335</v>
      </c>
      <c r="S231">
        <f t="shared" si="222"/>
        <v>0.00507</v>
      </c>
      <c r="U231">
        <f t="shared" si="223"/>
        <v>0.00338</v>
      </c>
      <c r="V231">
        <f t="shared" si="224"/>
        <v>0.00504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0.01104</v>
      </c>
      <c r="I235">
        <f t="shared" ref="I235:I237" si="227">0.2*G59+(1-0.2)*C59</f>
        <v>0.00156</v>
      </c>
      <c r="J235">
        <f t="shared" ref="J235:J237" si="228">0.2*H59+(1-0.2)*D59</f>
        <v>0.01104</v>
      </c>
      <c r="L235">
        <f>0.2*G66+(1-0.2)*B66</f>
        <v>0.0044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0.01116</v>
      </c>
      <c r="U235">
        <f t="shared" ref="U235:U237" si="231">0.3*G59+(1-0.3)*C59</f>
        <v>0.00169</v>
      </c>
      <c r="V235">
        <f t="shared" ref="V235:V237" si="232">0.3*H59+(1-0.3)*D59</f>
        <v>0.01116</v>
      </c>
      <c r="X235">
        <f>0.3*G66+(1-0.3)*B66</f>
        <v>0.00445</v>
      </c>
    </row>
    <row r="236" spans="1:25">
      <c r="C236" s="4"/>
      <c r="D236" s="12"/>
      <c r="E236" t="s">
        <v>47</v>
      </c>
      <c r="F236">
        <f t="shared" si="225"/>
        <v>0.00266</v>
      </c>
      <c r="G236">
        <f t="shared" si="226"/>
        <v>0.00652</v>
      </c>
      <c r="I236">
        <f t="shared" si="227"/>
        <v>0.0027</v>
      </c>
      <c r="J236">
        <f t="shared" si="228"/>
        <v>0.00632</v>
      </c>
      <c r="P236" s="12"/>
      <c r="Q236" t="s">
        <v>47</v>
      </c>
      <c r="R236">
        <f t="shared" si="229"/>
        <v>0.00269</v>
      </c>
      <c r="S236">
        <f t="shared" si="230"/>
        <v>0.00658</v>
      </c>
      <c r="U236">
        <f t="shared" si="231"/>
        <v>0.00275</v>
      </c>
      <c r="V236">
        <f t="shared" si="232"/>
        <v>0.00628</v>
      </c>
    </row>
    <row r="237" spans="1:25">
      <c r="C237" s="4"/>
      <c r="D237" s="12"/>
      <c r="E237" t="s">
        <v>48</v>
      </c>
      <c r="F237">
        <f t="shared" si="225"/>
        <v>0.0034</v>
      </c>
      <c r="G237">
        <f t="shared" si="226"/>
        <v>0.00514</v>
      </c>
      <c r="I237">
        <f t="shared" si="227"/>
        <v>0.00346</v>
      </c>
      <c r="J237">
        <f t="shared" si="228"/>
        <v>0.00508</v>
      </c>
      <c r="P237" s="12"/>
      <c r="Q237" t="s">
        <v>48</v>
      </c>
      <c r="R237">
        <f t="shared" si="229"/>
        <v>0.00345</v>
      </c>
      <c r="S237">
        <f t="shared" si="230"/>
        <v>0.00521</v>
      </c>
      <c r="U237">
        <f t="shared" si="231"/>
        <v>0.00354</v>
      </c>
      <c r="V237">
        <f t="shared" si="232"/>
        <v>0.00512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0.01092</v>
      </c>
      <c r="H242">
        <f t="shared" ref="H242:H244" si="235">M52+I52+E52</f>
        <v>2.681169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0.01092</v>
      </c>
      <c r="K242">
        <f t="shared" ref="K242:K244" si="238">M59+I59+E59</f>
        <v>2.627949</v>
      </c>
      <c r="L242">
        <f>(0.05*(1-0.05)+0.05*(1-0.05))*G66+0.05*0.05*J66+(1-0.05*(1-0.05)-0.05*(1-0.05)-0.05*0.05)*B66</f>
        <v>0.00435025</v>
      </c>
      <c r="M242">
        <f>M66+I66+E66</f>
        <v>5.594114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0.01104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0.01104</v>
      </c>
      <c r="X242">
        <f>(0.1*0.9+0.1*0.9)*G66+0.1*0.1*J66+(1-0.1*0.9-0.1*0.9-0.1*0.1)*B66</f>
        <v>0.004401</v>
      </c>
    </row>
    <row r="243" spans="1:25">
      <c r="B243" s="4"/>
      <c r="C243" s="13"/>
      <c r="D243" s="12"/>
      <c r="E243" t="s">
        <v>47</v>
      </c>
      <c r="F243">
        <f t="shared" si="233"/>
        <v>0.00263</v>
      </c>
      <c r="G243">
        <f t="shared" si="234"/>
        <v>0.0064595</v>
      </c>
      <c r="H243">
        <f t="shared" si="235"/>
        <v>2.768749</v>
      </c>
      <c r="I243">
        <f t="shared" si="236"/>
        <v>0.00265075</v>
      </c>
      <c r="J243">
        <f t="shared" si="237"/>
        <v>0.006363</v>
      </c>
      <c r="K243">
        <f t="shared" si="238"/>
        <v>2.673085</v>
      </c>
      <c r="O243" s="13"/>
      <c r="P243" s="12"/>
      <c r="Q243" t="s">
        <v>47</v>
      </c>
      <c r="R243">
        <f t="shared" si="239"/>
        <v>0.00266</v>
      </c>
      <c r="S243">
        <f t="shared" si="240"/>
        <v>0.006518</v>
      </c>
      <c r="U243">
        <f t="shared" si="241"/>
        <v>0.002703</v>
      </c>
      <c r="V243">
        <f t="shared" si="242"/>
        <v>0.006332</v>
      </c>
    </row>
    <row r="244" spans="1:25">
      <c r="B244" s="4"/>
      <c r="C244" s="13"/>
      <c r="D244" s="12"/>
      <c r="E244" t="s">
        <v>48</v>
      </c>
      <c r="F244">
        <f t="shared" si="233"/>
        <v>0.00334975</v>
      </c>
      <c r="G244">
        <f t="shared" si="234"/>
        <v>0.00506975</v>
      </c>
      <c r="H244">
        <f t="shared" si="235"/>
        <v>2.814485</v>
      </c>
      <c r="I244">
        <f t="shared" si="236"/>
        <v>0.003379</v>
      </c>
      <c r="J244">
        <f t="shared" si="237"/>
        <v>0.0050395</v>
      </c>
      <c r="K244">
        <f t="shared" si="238"/>
        <v>2.716197</v>
      </c>
      <c r="O244" s="13"/>
      <c r="P244" s="12"/>
      <c r="Q244" t="s">
        <v>48</v>
      </c>
      <c r="R244">
        <f t="shared" si="239"/>
        <v>0.003399</v>
      </c>
      <c r="S244">
        <f t="shared" si="240"/>
        <v>0.005139</v>
      </c>
      <c r="U244">
        <f t="shared" si="241"/>
        <v>0.003456</v>
      </c>
      <c r="V244">
        <f t="shared" si="242"/>
        <v>0.005078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0.01128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0.01128</v>
      </c>
      <c r="L248">
        <f>(0.2*0.8+0.2*0.8)*G66+0.2*0.2*J66+(1-0.2*0.8-0.2*0.8-0.2*0.2)*B66</f>
        <v>0.004504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0.01152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0.01152</v>
      </c>
      <c r="X248">
        <f>(0.3*0.7+0.3*0.7)*G66+0.3*0.3*J66+(1-0.3*0.7-0.3*0.7-0.3*0.3)*B66</f>
        <v>0.004609</v>
      </c>
    </row>
    <row r="249" spans="1:25">
      <c r="B249" s="4"/>
      <c r="C249" s="13"/>
      <c r="D249" s="12"/>
      <c r="E249" t="s">
        <v>47</v>
      </c>
      <c r="F249">
        <f t="shared" si="243"/>
        <v>0.00272</v>
      </c>
      <c r="G249">
        <f t="shared" si="244"/>
        <v>0.006632</v>
      </c>
      <c r="I249">
        <f t="shared" si="245"/>
        <v>0.002812</v>
      </c>
      <c r="J249">
        <f t="shared" si="246"/>
        <v>0.006288</v>
      </c>
      <c r="O249" s="13"/>
      <c r="P249" s="12"/>
      <c r="Q249" t="s">
        <v>47</v>
      </c>
      <c r="R249">
        <f t="shared" si="247"/>
        <v>0.00278</v>
      </c>
      <c r="S249">
        <f t="shared" si="248"/>
        <v>0.006742</v>
      </c>
      <c r="U249">
        <f t="shared" si="249"/>
        <v>0.002927</v>
      </c>
      <c r="V249">
        <f t="shared" si="250"/>
        <v>0.006268</v>
      </c>
    </row>
    <row r="250" spans="1:25">
      <c r="B250" s="4"/>
      <c r="C250" s="13"/>
      <c r="D250" s="12"/>
      <c r="E250" t="s">
        <v>48</v>
      </c>
      <c r="F250">
        <f t="shared" si="243"/>
        <v>0.003496</v>
      </c>
      <c r="G250">
        <f t="shared" si="244"/>
        <v>0.005276</v>
      </c>
      <c r="I250">
        <f t="shared" si="245"/>
        <v>0.003604</v>
      </c>
      <c r="J250">
        <f t="shared" si="246"/>
        <v>0.005152</v>
      </c>
      <c r="O250" s="13"/>
      <c r="P250" s="12"/>
      <c r="Q250" t="s">
        <v>48</v>
      </c>
      <c r="R250">
        <f t="shared" si="247"/>
        <v>0.003591</v>
      </c>
      <c r="S250">
        <f t="shared" si="248"/>
        <v>0.005411</v>
      </c>
      <c r="U250">
        <f t="shared" si="249"/>
        <v>0.003744</v>
      </c>
      <c r="V250">
        <f t="shared" si="250"/>
        <v>0.005222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0.01098</v>
      </c>
      <c r="H255">
        <f t="shared" ref="H255:H257" si="253">Q52+M52+I52+E52</f>
        <v>3.568463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0.01098</v>
      </c>
      <c r="K255">
        <f t="shared" ref="K255:K257" si="256">Q59+M59+I59+E59</f>
        <v>3.506347</v>
      </c>
      <c r="L255">
        <f>3*0.05*(1-0.05)*(1-0.05)*G66+3*0.05*0.05*(1-0.05)*J66+0.05*0.05*0.05*N66+(1-3*0.05*(1-0.05)*(1-0.05)-3*0.05*0.05*(1-0.05)-0.05*0.05*0.05)*B66</f>
        <v>0.0043757125</v>
      </c>
      <c r="M255">
        <f>Q66+M66+I66+E66</f>
        <v>7.435835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0.01116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0.01116</v>
      </c>
      <c r="X255">
        <f>3*0.1*(1-0.1)*(1-0.1)*G66+3*0.1*0.1*(1-0.1)*J66+0.1*0.1*0.1*N66+(1-3*0.1*(1-0.1)*(1-0.1)-3*0.1*0.1*(1-0.1)-0.1*0.1*0.1)*B66</f>
        <v>0.0044527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0.002645</v>
      </c>
      <c r="G256">
        <f t="shared" si="252"/>
        <v>0.00648855</v>
      </c>
      <c r="H256">
        <f t="shared" si="253"/>
        <v>3.683001</v>
      </c>
      <c r="I256">
        <f t="shared" si="254"/>
        <v>0.0026771125</v>
      </c>
      <c r="J256">
        <f t="shared" si="255"/>
        <v>0.00634885</v>
      </c>
      <c r="K256">
        <f t="shared" si="256"/>
        <v>3.559765</v>
      </c>
      <c r="N256" s="14"/>
      <c r="O256" s="13"/>
      <c r="P256" s="12"/>
      <c r="Q256" t="s">
        <v>47</v>
      </c>
      <c r="R256">
        <f t="shared" si="257"/>
        <v>0.00269</v>
      </c>
      <c r="S256">
        <f t="shared" si="258"/>
        <v>0.0065744</v>
      </c>
      <c r="U256">
        <f t="shared" si="259"/>
        <v>0.0027579</v>
      </c>
      <c r="V256">
        <f t="shared" si="260"/>
        <v>0.0063148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0.0033742625</v>
      </c>
      <c r="G257">
        <f t="shared" si="252"/>
        <v>0.00510425</v>
      </c>
      <c r="H257">
        <f t="shared" si="253"/>
        <v>3.746948</v>
      </c>
      <c r="I257">
        <f t="shared" si="254"/>
        <v>0.00341705</v>
      </c>
      <c r="J257">
        <f t="shared" si="255"/>
        <v>0.0050585875</v>
      </c>
      <c r="K257">
        <f t="shared" si="256"/>
        <v>3.631276</v>
      </c>
      <c r="N257" s="14"/>
      <c r="O257" s="13"/>
      <c r="P257" s="12"/>
      <c r="Q257" t="s">
        <v>48</v>
      </c>
      <c r="R257">
        <f t="shared" si="257"/>
        <v>0.0034471</v>
      </c>
      <c r="S257">
        <f t="shared" si="258"/>
        <v>0.005207</v>
      </c>
      <c r="U257">
        <f t="shared" si="259"/>
        <v>0.0035284</v>
      </c>
      <c r="V257">
        <f t="shared" si="260"/>
        <v>0.0051147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0.01152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0.01152</v>
      </c>
      <c r="L261">
        <f>3*0.2*(1-0.2)*(1-0.2)*G66+3*0.2*0.2*(1-0.2)*J66+0.2*0.2*0.2*N66+(1-3*0.2*(1-0.2)*(1-0.2)-3*0.2*0.2*(1-0.2)-0.2*0.2*0.2)*B66</f>
        <v>0.0046096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0.01188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0.01188</v>
      </c>
      <c r="X261">
        <f>3*0.3*(1-0.3)*(1-0.3)*G66+3*0.3*0.3*(1-0.3)*J66+0.3*0.3*0.3*N66+(1-3*0.3*(1-0.3)*(1-0.3)-3*0.3*0.3*(1-0.3)-0.3*0.3*0.3)*B66</f>
        <v>0.0047689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0.00278</v>
      </c>
      <c r="G262">
        <f t="shared" si="262"/>
        <v>0.0067392</v>
      </c>
      <c r="I262">
        <f t="shared" si="263"/>
        <v>0.0029272</v>
      </c>
      <c r="J262">
        <f t="shared" si="264"/>
        <v>0.0062944</v>
      </c>
      <c r="N262" s="14"/>
      <c r="O262" s="13"/>
      <c r="P262" s="12"/>
      <c r="Q262" t="s">
        <v>47</v>
      </c>
      <c r="R262">
        <f t="shared" si="265"/>
        <v>0.00287</v>
      </c>
      <c r="S262">
        <f t="shared" si="266"/>
        <v>0.0068968</v>
      </c>
      <c r="U262">
        <f t="shared" si="267"/>
        <v>0.0031013</v>
      </c>
      <c r="V262">
        <f t="shared" si="268"/>
        <v>0.0063316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0.0035888</v>
      </c>
      <c r="G263">
        <f t="shared" si="262"/>
        <v>0.005408</v>
      </c>
      <c r="I263">
        <f t="shared" si="263"/>
        <v>0.0037352</v>
      </c>
      <c r="J263">
        <f t="shared" si="264"/>
        <v>0.0052216</v>
      </c>
      <c r="N263" s="14"/>
      <c r="O263" s="13"/>
      <c r="P263" s="12"/>
      <c r="Q263" t="s">
        <v>48</v>
      </c>
      <c r="R263">
        <f t="shared" si="265"/>
        <v>0.0037257</v>
      </c>
      <c r="S263">
        <f t="shared" si="266"/>
        <v>0.005603</v>
      </c>
      <c r="U263">
        <f t="shared" si="267"/>
        <v>0.0039228</v>
      </c>
      <c r="V263">
        <f t="shared" si="268"/>
        <v>0.0053249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tabSelected="1" zoomScale="160" zoomScaleNormal="160" topLeftCell="R1" workbookViewId="0">
      <selection activeCell="V11" sqref="V1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139</v>
      </c>
      <c r="C9" s="3"/>
      <c r="D9" s="3"/>
      <c r="E9" s="3"/>
      <c r="F9" s="3" t="s">
        <v>140</v>
      </c>
      <c r="G9" s="3"/>
      <c r="H9" s="3"/>
      <c r="I9" s="3"/>
      <c r="J9" s="3" t="s">
        <v>141</v>
      </c>
      <c r="K9" s="3"/>
      <c r="L9" s="3"/>
      <c r="M9" s="3"/>
      <c r="N9" s="3" t="s">
        <v>142</v>
      </c>
      <c r="O9" s="3"/>
      <c r="P9" s="3"/>
      <c r="Q9" s="3"/>
      <c r="S9" s="4" t="s">
        <v>23</v>
      </c>
      <c r="T9" s="3" t="s">
        <v>139</v>
      </c>
      <c r="U9" s="3"/>
      <c r="V9" s="3"/>
      <c r="W9" s="3"/>
      <c r="X9" s="3" t="s">
        <v>140</v>
      </c>
      <c r="Y9" s="3"/>
      <c r="Z9" s="3"/>
      <c r="AA9" s="3"/>
      <c r="AB9" s="3" t="s">
        <v>141</v>
      </c>
      <c r="AC9" s="3"/>
      <c r="AD9" s="3"/>
      <c r="AE9" s="3"/>
      <c r="AF9" s="3" t="s">
        <v>142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0.0094</v>
      </c>
      <c r="E11">
        <v>0.882107</v>
      </c>
      <c r="F11" t="s">
        <v>31</v>
      </c>
      <c r="G11">
        <v>0.0026</v>
      </c>
      <c r="H11">
        <v>0.0107</v>
      </c>
      <c r="I11">
        <v>0.890681</v>
      </c>
      <c r="J11" t="s">
        <v>31</v>
      </c>
      <c r="K11">
        <v>0.0026</v>
      </c>
      <c r="L11">
        <v>0.0119</v>
      </c>
      <c r="M11">
        <v>0.885716</v>
      </c>
      <c r="N11" t="s">
        <v>31</v>
      </c>
      <c r="O11">
        <v>0.0026</v>
      </c>
      <c r="P11">
        <v>0.0131</v>
      </c>
      <c r="Q11">
        <v>0.875688</v>
      </c>
      <c r="S11" s="4"/>
      <c r="T11" t="s">
        <v>31</v>
      </c>
      <c r="U11">
        <v>0.0013</v>
      </c>
      <c r="V11">
        <v>0.0094</v>
      </c>
      <c r="W11">
        <v>0.853693</v>
      </c>
      <c r="X11" t="s">
        <v>31</v>
      </c>
      <c r="Y11">
        <v>0.0026</v>
      </c>
      <c r="Z11">
        <v>0.0107</v>
      </c>
      <c r="AA11">
        <v>0.89199</v>
      </c>
      <c r="AB11" t="s">
        <v>31</v>
      </c>
      <c r="AC11">
        <v>0.0026</v>
      </c>
      <c r="AD11">
        <v>0.0119</v>
      </c>
      <c r="AE11">
        <v>0.869288</v>
      </c>
      <c r="AF11" t="s">
        <v>31</v>
      </c>
      <c r="AG11">
        <v>0.0026</v>
      </c>
      <c r="AH11">
        <v>0.0131</v>
      </c>
      <c r="AI11">
        <v>0.879401</v>
      </c>
    </row>
    <row r="12" spans="1:35">
      <c r="A12" s="4"/>
      <c r="B12" t="s">
        <v>32</v>
      </c>
      <c r="C12">
        <v>0.0093</v>
      </c>
      <c r="D12">
        <v>0.0094</v>
      </c>
      <c r="E12">
        <v>0.897215</v>
      </c>
      <c r="F12" t="s">
        <v>32</v>
      </c>
      <c r="G12">
        <v>0.0105</v>
      </c>
      <c r="H12">
        <v>0.0106</v>
      </c>
      <c r="I12">
        <v>0.896244</v>
      </c>
      <c r="J12" t="s">
        <v>32</v>
      </c>
      <c r="K12">
        <v>0.0117</v>
      </c>
      <c r="L12">
        <v>0.0118</v>
      </c>
      <c r="M12">
        <v>0.895144</v>
      </c>
      <c r="N12" t="s">
        <v>32</v>
      </c>
      <c r="O12">
        <v>0.0129</v>
      </c>
      <c r="P12">
        <v>0.013</v>
      </c>
      <c r="Q12">
        <v>0.906498</v>
      </c>
      <c r="S12" s="4"/>
      <c r="T12" t="s">
        <v>32</v>
      </c>
      <c r="U12">
        <v>0.0089</v>
      </c>
      <c r="V12">
        <v>0.0093</v>
      </c>
      <c r="W12">
        <v>0.916829</v>
      </c>
      <c r="X12" t="s">
        <v>32</v>
      </c>
      <c r="Y12">
        <v>0.0101</v>
      </c>
      <c r="Z12">
        <v>0.0105</v>
      </c>
      <c r="AA12">
        <v>0.928479</v>
      </c>
      <c r="AB12" t="s">
        <v>32</v>
      </c>
      <c r="AC12">
        <v>0.0112</v>
      </c>
      <c r="AD12">
        <v>0.0116</v>
      </c>
      <c r="AE12">
        <v>0.885355</v>
      </c>
      <c r="AF12" t="s">
        <v>32</v>
      </c>
      <c r="AG12">
        <v>0.0123</v>
      </c>
      <c r="AH12">
        <v>0.0128</v>
      </c>
      <c r="AI12">
        <v>0.912028</v>
      </c>
    </row>
    <row r="13" spans="1:35">
      <c r="A13" s="4"/>
      <c r="B13" t="s">
        <v>33</v>
      </c>
      <c r="C13">
        <v>0.0093</v>
      </c>
      <c r="D13">
        <v>0.0093</v>
      </c>
      <c r="E13">
        <v>0.915794</v>
      </c>
      <c r="F13" t="s">
        <v>33</v>
      </c>
      <c r="G13">
        <v>0.0105</v>
      </c>
      <c r="H13">
        <v>0.0105</v>
      </c>
      <c r="I13">
        <v>0.919405</v>
      </c>
      <c r="J13" t="s">
        <v>33</v>
      </c>
      <c r="K13">
        <v>0.0117</v>
      </c>
      <c r="L13">
        <v>0.0117</v>
      </c>
      <c r="M13">
        <v>0.919437</v>
      </c>
      <c r="N13" t="s">
        <v>33</v>
      </c>
      <c r="O13">
        <v>0.0129</v>
      </c>
      <c r="P13">
        <v>0.0129</v>
      </c>
      <c r="Q13">
        <v>0.91665</v>
      </c>
      <c r="S13" s="4"/>
      <c r="T13" t="s">
        <v>33</v>
      </c>
      <c r="U13">
        <v>0.009</v>
      </c>
      <c r="V13">
        <v>0.009</v>
      </c>
      <c r="W13">
        <v>0.911233</v>
      </c>
      <c r="X13" t="s">
        <v>33</v>
      </c>
      <c r="Y13">
        <v>0.0101</v>
      </c>
      <c r="Z13">
        <v>0.0101</v>
      </c>
      <c r="AA13">
        <v>0.901625</v>
      </c>
      <c r="AB13" t="s">
        <v>33</v>
      </c>
      <c r="AC13">
        <v>0.0112</v>
      </c>
      <c r="AD13">
        <v>0.0112</v>
      </c>
      <c r="AE13">
        <v>0.908175</v>
      </c>
      <c r="AF13" t="s">
        <v>33</v>
      </c>
      <c r="AG13">
        <v>0.0123</v>
      </c>
      <c r="AH13">
        <v>0.0123</v>
      </c>
      <c r="AI13">
        <v>0.930349</v>
      </c>
    </row>
    <row r="16" spans="1:35">
      <c r="A16" s="5" t="s">
        <v>35</v>
      </c>
      <c r="B16" s="3" t="s">
        <v>139</v>
      </c>
      <c r="C16" s="3"/>
      <c r="D16" s="3"/>
      <c r="E16" s="3"/>
      <c r="F16" s="3" t="s">
        <v>140</v>
      </c>
      <c r="G16" s="3"/>
      <c r="H16" s="3"/>
      <c r="I16" s="3"/>
      <c r="J16" s="3" t="s">
        <v>141</v>
      </c>
      <c r="K16" s="3"/>
      <c r="L16" s="3"/>
      <c r="M16" s="3"/>
      <c r="N16" s="3" t="s">
        <v>142</v>
      </c>
      <c r="O16" s="3"/>
      <c r="P16" s="3"/>
      <c r="Q16" s="3"/>
      <c r="S16" s="5" t="s">
        <v>35</v>
      </c>
      <c r="T16" s="3" t="s">
        <v>139</v>
      </c>
      <c r="U16" s="3"/>
      <c r="V16" s="3"/>
      <c r="W16" s="3"/>
      <c r="X16" s="3" t="s">
        <v>140</v>
      </c>
      <c r="Y16" s="3"/>
      <c r="Z16" s="3"/>
      <c r="AA16" s="3"/>
      <c r="AB16" s="3" t="s">
        <v>141</v>
      </c>
      <c r="AC16" s="3"/>
      <c r="AD16" s="3"/>
      <c r="AE16" s="3"/>
      <c r="AF16" s="3" t="s">
        <v>142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0.0094</v>
      </c>
      <c r="E18">
        <v>0.848432</v>
      </c>
      <c r="F18" t="s">
        <v>31</v>
      </c>
      <c r="G18">
        <v>0.0026</v>
      </c>
      <c r="H18">
        <v>0.0107</v>
      </c>
      <c r="I18">
        <v>0.844424</v>
      </c>
      <c r="J18" t="s">
        <v>31</v>
      </c>
      <c r="K18">
        <v>0.0026</v>
      </c>
      <c r="L18">
        <v>0.0119</v>
      </c>
      <c r="M18">
        <v>0.84935</v>
      </c>
      <c r="N18" t="s">
        <v>31</v>
      </c>
      <c r="O18">
        <v>0.0026</v>
      </c>
      <c r="P18">
        <v>0.0131</v>
      </c>
      <c r="Q18">
        <v>0.845572</v>
      </c>
      <c r="S18" s="5"/>
      <c r="T18" t="s">
        <v>31</v>
      </c>
      <c r="U18">
        <v>0.0013</v>
      </c>
      <c r="V18">
        <v>0.0094</v>
      </c>
      <c r="W18">
        <v>0.869415</v>
      </c>
      <c r="X18" t="s">
        <v>31</v>
      </c>
      <c r="Y18">
        <v>0.0026</v>
      </c>
      <c r="Z18">
        <v>0.0107</v>
      </c>
      <c r="AA18">
        <v>0.865398</v>
      </c>
      <c r="AB18" t="s">
        <v>31</v>
      </c>
      <c r="AC18">
        <v>0.0026</v>
      </c>
      <c r="AD18">
        <v>0.0119</v>
      </c>
      <c r="AE18">
        <v>0.882562</v>
      </c>
      <c r="AF18" t="s">
        <v>31</v>
      </c>
      <c r="AG18">
        <v>0.0026</v>
      </c>
      <c r="AH18">
        <v>0.0131</v>
      </c>
      <c r="AI18">
        <v>0.863583</v>
      </c>
    </row>
    <row r="19" spans="1:35">
      <c r="A19" s="5"/>
      <c r="B19" t="s">
        <v>32</v>
      </c>
      <c r="C19">
        <v>0.0093</v>
      </c>
      <c r="D19">
        <v>0.0094</v>
      </c>
      <c r="E19">
        <v>0.876069</v>
      </c>
      <c r="F19" t="s">
        <v>32</v>
      </c>
      <c r="G19">
        <v>0.0105</v>
      </c>
      <c r="H19">
        <v>0.0106</v>
      </c>
      <c r="I19">
        <v>0.868656</v>
      </c>
      <c r="J19" t="s">
        <v>32</v>
      </c>
      <c r="K19">
        <v>0.0117</v>
      </c>
      <c r="L19">
        <v>0.0118</v>
      </c>
      <c r="M19">
        <v>0.862965</v>
      </c>
      <c r="N19" t="s">
        <v>32</v>
      </c>
      <c r="O19">
        <v>0.0129</v>
      </c>
      <c r="P19">
        <v>0.013</v>
      </c>
      <c r="Q19">
        <v>0.862199</v>
      </c>
      <c r="S19" s="5"/>
      <c r="T19" t="s">
        <v>32</v>
      </c>
      <c r="U19">
        <v>0.0089</v>
      </c>
      <c r="V19">
        <v>0.0093</v>
      </c>
      <c r="W19">
        <v>0.97523</v>
      </c>
      <c r="X19" t="s">
        <v>32</v>
      </c>
      <c r="Y19">
        <v>0.0101</v>
      </c>
      <c r="Z19">
        <v>0.0104</v>
      </c>
      <c r="AA19">
        <v>0.881537</v>
      </c>
      <c r="AB19" t="s">
        <v>32</v>
      </c>
      <c r="AC19">
        <v>0.0112</v>
      </c>
      <c r="AD19">
        <v>0.0116</v>
      </c>
      <c r="AE19">
        <v>0.877888</v>
      </c>
      <c r="AF19" t="s">
        <v>32</v>
      </c>
      <c r="AG19">
        <v>0.0123</v>
      </c>
      <c r="AH19">
        <v>0.0128</v>
      </c>
      <c r="AI19">
        <v>0.877436</v>
      </c>
    </row>
    <row r="20" spans="1:35">
      <c r="A20" s="5"/>
      <c r="B20" t="s">
        <v>33</v>
      </c>
      <c r="C20">
        <v>0.0093</v>
      </c>
      <c r="D20">
        <v>0.0093</v>
      </c>
      <c r="E20">
        <v>0.941724</v>
      </c>
      <c r="F20" t="s">
        <v>33</v>
      </c>
      <c r="G20">
        <v>0.0105</v>
      </c>
      <c r="H20">
        <v>0.0105</v>
      </c>
      <c r="I20">
        <v>0.930314</v>
      </c>
      <c r="J20" t="s">
        <v>33</v>
      </c>
      <c r="K20">
        <v>0.0117</v>
      </c>
      <c r="L20">
        <v>0.0117</v>
      </c>
      <c r="M20">
        <v>0.92327</v>
      </c>
      <c r="N20" t="s">
        <v>33</v>
      </c>
      <c r="O20">
        <v>0.0129</v>
      </c>
      <c r="P20">
        <v>0.0129</v>
      </c>
      <c r="Q20">
        <v>0.942531</v>
      </c>
      <c r="S20" s="5"/>
      <c r="T20" t="s">
        <v>33</v>
      </c>
      <c r="U20">
        <v>0.009</v>
      </c>
      <c r="V20">
        <v>0.009</v>
      </c>
      <c r="W20">
        <v>0.933193</v>
      </c>
      <c r="X20" t="s">
        <v>33</v>
      </c>
      <c r="Y20">
        <v>0.0101</v>
      </c>
      <c r="Z20">
        <v>0.0101</v>
      </c>
      <c r="AA20">
        <v>0.940423</v>
      </c>
      <c r="AB20" t="s">
        <v>33</v>
      </c>
      <c r="AC20">
        <v>0.0112</v>
      </c>
      <c r="AD20">
        <v>0.0112</v>
      </c>
      <c r="AE20">
        <v>0.997458</v>
      </c>
      <c r="AF20" t="s">
        <v>33</v>
      </c>
      <c r="AG20">
        <v>0.0123</v>
      </c>
      <c r="AH20">
        <v>0.0123</v>
      </c>
      <c r="AI20">
        <v>0.933765</v>
      </c>
    </row>
    <row r="23" spans="1:35">
      <c r="A23" s="6" t="s">
        <v>36</v>
      </c>
      <c r="B23" s="3" t="s">
        <v>139</v>
      </c>
      <c r="C23" s="3"/>
      <c r="D23" s="3"/>
      <c r="E23" s="3"/>
      <c r="F23" s="3" t="s">
        <v>140</v>
      </c>
      <c r="G23" s="3"/>
      <c r="H23" s="3"/>
      <c r="I23" s="3"/>
      <c r="J23" s="3" t="s">
        <v>141</v>
      </c>
      <c r="K23" s="3"/>
      <c r="L23" s="3"/>
      <c r="M23" s="3"/>
      <c r="N23" s="3" t="s">
        <v>142</v>
      </c>
      <c r="O23" s="3"/>
      <c r="P23" s="3"/>
      <c r="Q23" s="3"/>
      <c r="S23" s="6" t="s">
        <v>36</v>
      </c>
      <c r="T23" s="3" t="s">
        <v>139</v>
      </c>
      <c r="U23" s="3"/>
      <c r="V23" s="3"/>
      <c r="W23" s="3"/>
      <c r="X23" s="3" t="s">
        <v>140</v>
      </c>
      <c r="Y23" s="3"/>
      <c r="Z23" s="3"/>
      <c r="AA23" s="3"/>
      <c r="AB23" s="3" t="s">
        <v>141</v>
      </c>
      <c r="AC23" s="3"/>
      <c r="AD23" s="3"/>
      <c r="AE23" s="3"/>
      <c r="AF23" s="3" t="s">
        <v>142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0.0093</v>
      </c>
      <c r="C25" s="3"/>
      <c r="D25" s="3"/>
      <c r="E25">
        <v>1.637896</v>
      </c>
      <c r="F25" s="3">
        <v>0.0105</v>
      </c>
      <c r="G25" s="3"/>
      <c r="H25" s="3"/>
      <c r="I25">
        <v>1.62575</v>
      </c>
      <c r="J25" s="3">
        <v>0.0117</v>
      </c>
      <c r="K25" s="3"/>
      <c r="L25" s="3"/>
      <c r="M25">
        <v>1.652426</v>
      </c>
      <c r="N25" s="3">
        <v>0.0129</v>
      </c>
      <c r="O25" s="3"/>
      <c r="P25" s="3"/>
      <c r="Q25">
        <v>1.658369</v>
      </c>
      <c r="S25" s="6"/>
      <c r="T25" s="7">
        <v>0.009</v>
      </c>
      <c r="U25" s="7"/>
      <c r="V25" s="7"/>
      <c r="W25">
        <v>1.64739</v>
      </c>
      <c r="X25" s="7">
        <v>0.0101</v>
      </c>
      <c r="Y25" s="7"/>
      <c r="Z25" s="7"/>
      <c r="AA25">
        <v>1.650482</v>
      </c>
      <c r="AB25" s="7">
        <v>0.0112</v>
      </c>
      <c r="AC25" s="7"/>
      <c r="AD25" s="7"/>
      <c r="AE25">
        <v>1.64466</v>
      </c>
      <c r="AF25" s="7">
        <v>0.0123</v>
      </c>
      <c r="AG25" s="7"/>
      <c r="AH25" s="7"/>
      <c r="AI25">
        <v>1.651727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139</v>
      </c>
      <c r="C30" s="3"/>
      <c r="D30" s="3"/>
      <c r="E30" s="3"/>
      <c r="F30" s="3" t="s">
        <v>140</v>
      </c>
      <c r="G30" s="3"/>
      <c r="H30" s="3"/>
      <c r="I30" s="3"/>
      <c r="J30" s="3" t="s">
        <v>141</v>
      </c>
      <c r="K30" s="3"/>
      <c r="L30" s="3"/>
      <c r="M30" s="3"/>
      <c r="N30" s="3" t="s">
        <v>142</v>
      </c>
      <c r="O30" s="3"/>
      <c r="P30" s="3"/>
      <c r="Q30" s="3"/>
      <c r="S30" s="4" t="s">
        <v>23</v>
      </c>
      <c r="T30" s="3" t="s">
        <v>139</v>
      </c>
      <c r="U30" s="3"/>
      <c r="V30" s="3"/>
      <c r="W30" s="3"/>
      <c r="X30" s="3" t="s">
        <v>140</v>
      </c>
      <c r="Y30" s="3"/>
      <c r="Z30" s="3"/>
      <c r="AA30" s="3"/>
      <c r="AB30" s="3" t="s">
        <v>141</v>
      </c>
      <c r="AC30" s="3"/>
      <c r="AD30" s="3"/>
      <c r="AE30" s="3"/>
      <c r="AF30" s="3" t="s">
        <v>142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0.0094</v>
      </c>
      <c r="E32">
        <v>0.897065</v>
      </c>
      <c r="F32" t="s">
        <v>31</v>
      </c>
      <c r="G32">
        <v>0.0026</v>
      </c>
      <c r="H32">
        <v>0.0107</v>
      </c>
      <c r="I32">
        <v>0.898439</v>
      </c>
      <c r="J32" t="s">
        <v>31</v>
      </c>
      <c r="K32">
        <v>0.0026</v>
      </c>
      <c r="L32">
        <v>0.0119</v>
      </c>
      <c r="M32">
        <v>0.89077</v>
      </c>
      <c r="N32" t="s">
        <v>31</v>
      </c>
      <c r="O32">
        <v>0.0026</v>
      </c>
      <c r="P32">
        <v>0.0131</v>
      </c>
      <c r="Q32">
        <v>0.897906</v>
      </c>
      <c r="S32" s="4"/>
      <c r="T32" t="s">
        <v>31</v>
      </c>
      <c r="U32">
        <v>0.0013</v>
      </c>
      <c r="V32">
        <v>0.0094</v>
      </c>
      <c r="W32">
        <v>0.854829</v>
      </c>
      <c r="X32" t="s">
        <v>31</v>
      </c>
      <c r="Y32">
        <v>0.0026</v>
      </c>
      <c r="Z32">
        <v>0.0107</v>
      </c>
      <c r="AA32">
        <v>0.902758</v>
      </c>
      <c r="AB32" t="s">
        <v>31</v>
      </c>
      <c r="AC32">
        <v>0.0026</v>
      </c>
      <c r="AD32">
        <v>0.0119</v>
      </c>
      <c r="AE32">
        <v>0.895855</v>
      </c>
      <c r="AF32" t="s">
        <v>31</v>
      </c>
      <c r="AG32">
        <v>0.0026</v>
      </c>
      <c r="AH32">
        <v>0.0131</v>
      </c>
      <c r="AI32">
        <v>0.892919</v>
      </c>
    </row>
    <row r="33" spans="1:35">
      <c r="A33" s="4"/>
      <c r="B33" t="s">
        <v>32</v>
      </c>
      <c r="C33">
        <v>0.0077</v>
      </c>
      <c r="D33">
        <v>0.009</v>
      </c>
      <c r="E33">
        <v>0.916316</v>
      </c>
      <c r="F33" t="s">
        <v>32</v>
      </c>
      <c r="G33">
        <v>0.0087</v>
      </c>
      <c r="H33">
        <v>0.01</v>
      </c>
      <c r="I33">
        <v>0.922723</v>
      </c>
      <c r="J33" t="s">
        <v>32</v>
      </c>
      <c r="K33">
        <v>0.0096</v>
      </c>
      <c r="L33">
        <v>0.0111</v>
      </c>
      <c r="M33">
        <v>0.919312</v>
      </c>
      <c r="N33" t="s">
        <v>32</v>
      </c>
      <c r="O33">
        <v>0.0105</v>
      </c>
      <c r="P33">
        <v>0.0122</v>
      </c>
      <c r="Q33">
        <v>0.915915</v>
      </c>
      <c r="S33" s="4"/>
      <c r="T33" t="s">
        <v>32</v>
      </c>
      <c r="U33">
        <v>0.0047</v>
      </c>
      <c r="V33">
        <v>0.0081</v>
      </c>
      <c r="W33">
        <v>0.0081</v>
      </c>
      <c r="X33" t="s">
        <v>32</v>
      </c>
      <c r="Y33">
        <v>0.0053</v>
      </c>
      <c r="Z33">
        <v>0.009</v>
      </c>
      <c r="AA33">
        <v>0.931022</v>
      </c>
      <c r="AB33" t="s">
        <v>32</v>
      </c>
      <c r="AC33">
        <v>0.0059</v>
      </c>
      <c r="AD33">
        <v>0.0099</v>
      </c>
      <c r="AE33">
        <v>0.916228</v>
      </c>
      <c r="AF33" t="s">
        <v>32</v>
      </c>
      <c r="AG33">
        <v>0.0064</v>
      </c>
      <c r="AH33">
        <v>0.0108</v>
      </c>
      <c r="AI33">
        <v>0.9179</v>
      </c>
    </row>
    <row r="34" spans="1:35">
      <c r="A34" s="4"/>
      <c r="B34" t="s">
        <v>33</v>
      </c>
      <c r="C34">
        <v>0.008</v>
      </c>
      <c r="D34">
        <v>0.0083</v>
      </c>
      <c r="E34">
        <v>0.932192</v>
      </c>
      <c r="F34" t="s">
        <v>33</v>
      </c>
      <c r="G34">
        <v>0.009</v>
      </c>
      <c r="H34">
        <v>0.0093</v>
      </c>
      <c r="I34">
        <v>0.925096</v>
      </c>
      <c r="J34" t="s">
        <v>33</v>
      </c>
      <c r="K34">
        <v>0.0099</v>
      </c>
      <c r="L34">
        <v>0.0103</v>
      </c>
      <c r="M34">
        <v>0.936885</v>
      </c>
      <c r="N34" t="s">
        <v>33</v>
      </c>
      <c r="O34">
        <v>0.0109</v>
      </c>
      <c r="P34">
        <v>0.0113</v>
      </c>
      <c r="Q34">
        <v>0.923641</v>
      </c>
      <c r="S34" s="4"/>
      <c r="T34" t="s">
        <v>33</v>
      </c>
      <c r="U34">
        <v>0.0059</v>
      </c>
      <c r="V34">
        <v>0.0069</v>
      </c>
      <c r="W34">
        <v>0.932284</v>
      </c>
      <c r="X34" t="s">
        <v>33</v>
      </c>
      <c r="Y34">
        <v>0.0067</v>
      </c>
      <c r="Z34">
        <v>0.0078</v>
      </c>
      <c r="AA34">
        <v>0.927207</v>
      </c>
      <c r="AB34" t="s">
        <v>33</v>
      </c>
      <c r="AC34">
        <v>0.0075</v>
      </c>
      <c r="AD34">
        <v>0.0087</v>
      </c>
      <c r="AE34">
        <v>0.925386</v>
      </c>
      <c r="AF34" t="s">
        <v>33</v>
      </c>
      <c r="AG34">
        <v>0.0082</v>
      </c>
      <c r="AH34">
        <v>0.0095</v>
      </c>
      <c r="AI34">
        <v>0.922444</v>
      </c>
    </row>
    <row r="37" spans="1:35">
      <c r="A37" s="5" t="s">
        <v>35</v>
      </c>
      <c r="B37" s="3" t="s">
        <v>139</v>
      </c>
      <c r="C37" s="3"/>
      <c r="D37" s="3"/>
      <c r="E37" s="3"/>
      <c r="F37" s="3" t="s">
        <v>140</v>
      </c>
      <c r="G37" s="3"/>
      <c r="H37" s="3"/>
      <c r="I37" s="3"/>
      <c r="J37" s="3" t="s">
        <v>141</v>
      </c>
      <c r="K37" s="3"/>
      <c r="L37" s="3"/>
      <c r="M37" s="3"/>
      <c r="N37" s="3" t="s">
        <v>142</v>
      </c>
      <c r="O37" s="3"/>
      <c r="P37" s="3"/>
      <c r="Q37" s="3"/>
      <c r="S37" s="5" t="s">
        <v>35</v>
      </c>
      <c r="T37" s="3" t="s">
        <v>139</v>
      </c>
      <c r="U37" s="3"/>
      <c r="V37" s="3"/>
      <c r="W37" s="3"/>
      <c r="X37" s="3" t="s">
        <v>140</v>
      </c>
      <c r="Y37" s="3"/>
      <c r="Z37" s="3"/>
      <c r="AA37" s="3"/>
      <c r="AB37" s="3" t="s">
        <v>141</v>
      </c>
      <c r="AC37" s="3"/>
      <c r="AD37" s="3"/>
      <c r="AE37" s="3"/>
      <c r="AF37" s="3" t="s">
        <v>142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0.0094</v>
      </c>
      <c r="E39">
        <v>0.881306</v>
      </c>
      <c r="F39" t="s">
        <v>31</v>
      </c>
      <c r="G39">
        <v>0.0026</v>
      </c>
      <c r="H39">
        <v>0.0107</v>
      </c>
      <c r="I39">
        <v>0.866749</v>
      </c>
      <c r="J39" t="s">
        <v>31</v>
      </c>
      <c r="K39">
        <v>0.0026</v>
      </c>
      <c r="L39">
        <v>0.0119</v>
      </c>
      <c r="M39">
        <v>0.871886</v>
      </c>
      <c r="N39" t="s">
        <v>31</v>
      </c>
      <c r="O39">
        <v>0.0026</v>
      </c>
      <c r="P39">
        <v>0.0131</v>
      </c>
      <c r="Q39">
        <v>0.865565</v>
      </c>
      <c r="S39" s="5"/>
      <c r="T39" t="s">
        <v>31</v>
      </c>
      <c r="U39">
        <v>0.0013</v>
      </c>
      <c r="V39">
        <v>0.0094</v>
      </c>
      <c r="W39">
        <v>0.859442</v>
      </c>
      <c r="X39" t="s">
        <v>31</v>
      </c>
      <c r="Y39">
        <v>0.0026</v>
      </c>
      <c r="Z39">
        <v>0.0107</v>
      </c>
      <c r="AA39">
        <v>0.861567</v>
      </c>
      <c r="AB39" t="s">
        <v>31</v>
      </c>
      <c r="AC39">
        <v>0.0026</v>
      </c>
      <c r="AD39">
        <v>0.0119</v>
      </c>
      <c r="AE39">
        <v>0.898489</v>
      </c>
      <c r="AF39" t="s">
        <v>31</v>
      </c>
      <c r="AG39">
        <v>0.0026</v>
      </c>
      <c r="AH39">
        <v>0.0131</v>
      </c>
      <c r="AI39">
        <v>0.898203</v>
      </c>
    </row>
    <row r="40" spans="1:35">
      <c r="A40" s="5"/>
      <c r="B40" t="s">
        <v>32</v>
      </c>
      <c r="C40">
        <v>0.0077</v>
      </c>
      <c r="D40">
        <v>0.009</v>
      </c>
      <c r="E40">
        <v>0.882097</v>
      </c>
      <c r="F40" t="s">
        <v>32</v>
      </c>
      <c r="G40">
        <v>0.0087</v>
      </c>
      <c r="H40">
        <v>0.0099</v>
      </c>
      <c r="I40">
        <v>0.877094</v>
      </c>
      <c r="J40" t="s">
        <v>32</v>
      </c>
      <c r="K40">
        <v>0.0096</v>
      </c>
      <c r="L40">
        <v>0.011</v>
      </c>
      <c r="M40">
        <v>0.970436</v>
      </c>
      <c r="N40" t="s">
        <v>32</v>
      </c>
      <c r="O40">
        <v>0.0105</v>
      </c>
      <c r="P40">
        <v>0.0122</v>
      </c>
      <c r="Q40">
        <v>0.876079</v>
      </c>
      <c r="S40" s="5"/>
      <c r="T40" t="s">
        <v>32</v>
      </c>
      <c r="U40">
        <v>0.0047</v>
      </c>
      <c r="V40">
        <v>0.0081</v>
      </c>
      <c r="W40">
        <v>0.879222</v>
      </c>
      <c r="X40" t="s">
        <v>32</v>
      </c>
      <c r="Y40">
        <v>0.0055</v>
      </c>
      <c r="Z40">
        <v>0.0087</v>
      </c>
      <c r="AA40">
        <v>0.872025</v>
      </c>
      <c r="AB40" t="s">
        <v>32</v>
      </c>
      <c r="AC40">
        <v>0.0061</v>
      </c>
      <c r="AD40">
        <v>0.0097</v>
      </c>
      <c r="AE40">
        <v>0.944788</v>
      </c>
      <c r="AF40" t="s">
        <v>32</v>
      </c>
      <c r="AG40">
        <v>0.0066</v>
      </c>
      <c r="AH40">
        <v>0.0107</v>
      </c>
      <c r="AI40">
        <v>0.883112</v>
      </c>
    </row>
    <row r="41" spans="1:35">
      <c r="A41" s="5"/>
      <c r="B41" t="s">
        <v>33</v>
      </c>
      <c r="C41">
        <v>0.008</v>
      </c>
      <c r="D41">
        <v>0.0083</v>
      </c>
      <c r="E41">
        <v>0.998309</v>
      </c>
      <c r="F41" t="s">
        <v>33</v>
      </c>
      <c r="G41">
        <v>0.009</v>
      </c>
      <c r="H41">
        <v>0.0093</v>
      </c>
      <c r="I41">
        <v>0.948211</v>
      </c>
      <c r="J41" t="s">
        <v>33</v>
      </c>
      <c r="K41">
        <v>0.0099</v>
      </c>
      <c r="L41">
        <v>0.0103</v>
      </c>
      <c r="M41">
        <v>0.935242</v>
      </c>
      <c r="N41" t="s">
        <v>33</v>
      </c>
      <c r="O41">
        <v>0.0109</v>
      </c>
      <c r="P41">
        <v>0.0113</v>
      </c>
      <c r="Q41">
        <v>0.943059</v>
      </c>
      <c r="S41" s="5"/>
      <c r="T41" t="s">
        <v>33</v>
      </c>
      <c r="U41">
        <v>0.0059</v>
      </c>
      <c r="V41">
        <v>0.0069</v>
      </c>
      <c r="W41">
        <v>0.949214</v>
      </c>
      <c r="X41" t="s">
        <v>33</v>
      </c>
      <c r="Y41">
        <v>0.0069</v>
      </c>
      <c r="Z41">
        <v>0.0078</v>
      </c>
      <c r="AA41">
        <v>0.939747</v>
      </c>
      <c r="AB41" t="s">
        <v>33</v>
      </c>
      <c r="AC41">
        <v>0.0076</v>
      </c>
      <c r="AD41">
        <v>0.0086</v>
      </c>
      <c r="AE41">
        <v>0.933492</v>
      </c>
      <c r="AF41" t="s">
        <v>33</v>
      </c>
      <c r="AG41">
        <v>0.0082</v>
      </c>
      <c r="AH41">
        <v>0.0095</v>
      </c>
      <c r="AI41">
        <v>0.95972</v>
      </c>
    </row>
    <row r="44" spans="1:35">
      <c r="A44" s="6" t="s">
        <v>36</v>
      </c>
      <c r="B44" s="3" t="s">
        <v>139</v>
      </c>
      <c r="C44" s="3"/>
      <c r="D44" s="3"/>
      <c r="E44" s="3"/>
      <c r="F44" s="3" t="s">
        <v>140</v>
      </c>
      <c r="G44" s="3"/>
      <c r="H44" s="3"/>
      <c r="I44" s="3"/>
      <c r="J44" s="3" t="s">
        <v>141</v>
      </c>
      <c r="K44" s="3"/>
      <c r="L44" s="3"/>
      <c r="M44" s="3"/>
      <c r="N44" s="3" t="s">
        <v>142</v>
      </c>
      <c r="O44" s="3"/>
      <c r="P44" s="3"/>
      <c r="Q44" s="3"/>
      <c r="S44" s="6" t="s">
        <v>36</v>
      </c>
      <c r="T44" s="3" t="s">
        <v>139</v>
      </c>
      <c r="U44" s="3"/>
      <c r="V44" s="3"/>
      <c r="W44" s="3"/>
      <c r="X44" s="3" t="s">
        <v>140</v>
      </c>
      <c r="Y44" s="3"/>
      <c r="Z44" s="3"/>
      <c r="AA44" s="3"/>
      <c r="AB44" s="3" t="s">
        <v>141</v>
      </c>
      <c r="AC44" s="3"/>
      <c r="AD44" s="3"/>
      <c r="AE44" s="3"/>
      <c r="AF44" s="3" t="s">
        <v>142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0.0081</v>
      </c>
      <c r="C46" s="7"/>
      <c r="D46" s="7"/>
      <c r="E46">
        <v>1.640111</v>
      </c>
      <c r="F46" s="7">
        <v>0.0091</v>
      </c>
      <c r="G46" s="7"/>
      <c r="H46" s="7"/>
      <c r="I46">
        <v>1.640573</v>
      </c>
      <c r="J46" s="7">
        <v>0.0102</v>
      </c>
      <c r="K46" s="7"/>
      <c r="L46" s="7"/>
      <c r="M46">
        <v>1.644428</v>
      </c>
      <c r="N46" s="7">
        <v>0.0111</v>
      </c>
      <c r="O46" s="7"/>
      <c r="P46" s="7"/>
      <c r="Q46">
        <v>1.631924</v>
      </c>
      <c r="S46" s="6"/>
      <c r="T46" s="7">
        <v>0.0066</v>
      </c>
      <c r="U46" s="7"/>
      <c r="V46" s="7"/>
      <c r="W46">
        <v>1.650757</v>
      </c>
      <c r="X46" s="7">
        <v>0.0074</v>
      </c>
      <c r="Y46" s="7"/>
      <c r="Z46" s="7"/>
      <c r="AA46">
        <v>1.649171</v>
      </c>
      <c r="AB46" s="7">
        <v>0.0082</v>
      </c>
      <c r="AC46" s="7"/>
      <c r="AD46" s="7"/>
      <c r="AE46">
        <v>1.649683</v>
      </c>
      <c r="AF46" s="7">
        <v>0.0089</v>
      </c>
      <c r="AG46" s="7"/>
      <c r="AH46" s="7"/>
      <c r="AI46">
        <v>1.642242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139</v>
      </c>
      <c r="C50" s="3"/>
      <c r="D50" s="3"/>
      <c r="E50" s="3"/>
      <c r="F50" s="3" t="s">
        <v>140</v>
      </c>
      <c r="G50" s="3"/>
      <c r="H50" s="3"/>
      <c r="I50" s="3"/>
      <c r="J50" s="3" t="s">
        <v>141</v>
      </c>
      <c r="K50" s="3"/>
      <c r="L50" s="3"/>
      <c r="M50" s="3"/>
      <c r="N50" s="3" t="s">
        <v>142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0.0094</v>
      </c>
      <c r="E52">
        <v>0.853936</v>
      </c>
      <c r="F52" t="s">
        <v>31</v>
      </c>
      <c r="G52">
        <v>0.0026</v>
      </c>
      <c r="H52">
        <v>0.0107</v>
      </c>
      <c r="I52">
        <v>0.903074</v>
      </c>
      <c r="J52" t="s">
        <v>31</v>
      </c>
      <c r="K52">
        <v>0.0026</v>
      </c>
      <c r="L52">
        <v>0.0119</v>
      </c>
      <c r="M52">
        <v>0.899402</v>
      </c>
      <c r="N52" t="s">
        <v>31</v>
      </c>
      <c r="O52">
        <v>0.0026</v>
      </c>
      <c r="P52">
        <v>0.0131</v>
      </c>
      <c r="Q52">
        <v>0.899816</v>
      </c>
    </row>
    <row r="53" spans="1:17">
      <c r="A53" s="4"/>
      <c r="B53" t="s">
        <v>32</v>
      </c>
      <c r="C53">
        <v>0.0025</v>
      </c>
      <c r="D53">
        <v>0.0057</v>
      </c>
      <c r="E53">
        <v>0.916507</v>
      </c>
      <c r="F53" t="s">
        <v>32</v>
      </c>
      <c r="G53">
        <v>0.0029</v>
      </c>
      <c r="H53">
        <v>0.0062</v>
      </c>
      <c r="I53">
        <v>0.911816</v>
      </c>
      <c r="J53" t="s">
        <v>32</v>
      </c>
      <c r="K53">
        <v>0.0032</v>
      </c>
      <c r="L53">
        <v>0.0067</v>
      </c>
      <c r="M53">
        <v>0.918911</v>
      </c>
      <c r="N53" t="s">
        <v>32</v>
      </c>
      <c r="O53">
        <v>0.0036</v>
      </c>
      <c r="P53">
        <v>0.0073</v>
      </c>
      <c r="Q53">
        <v>0.917556</v>
      </c>
    </row>
    <row r="54" spans="1:17">
      <c r="A54" s="4"/>
      <c r="B54" t="s">
        <v>33</v>
      </c>
      <c r="C54">
        <v>0.0033</v>
      </c>
      <c r="D54">
        <v>0.0046</v>
      </c>
      <c r="E54">
        <v>0.934363</v>
      </c>
      <c r="F54" t="s">
        <v>33</v>
      </c>
      <c r="G54">
        <v>0.0037</v>
      </c>
      <c r="H54">
        <v>0.0052</v>
      </c>
      <c r="I54">
        <v>0.933214</v>
      </c>
      <c r="J54" t="s">
        <v>33</v>
      </c>
      <c r="K54">
        <v>0.0042</v>
      </c>
      <c r="L54">
        <v>0.0058</v>
      </c>
      <c r="M54">
        <v>0.933912</v>
      </c>
      <c r="N54" t="s">
        <v>33</v>
      </c>
      <c r="O54">
        <v>0.0047</v>
      </c>
      <c r="P54">
        <v>0.0064</v>
      </c>
      <c r="Q54">
        <v>0.929897</v>
      </c>
    </row>
    <row r="57" spans="1:17">
      <c r="A57" s="5" t="s">
        <v>35</v>
      </c>
      <c r="B57" s="3" t="s">
        <v>139</v>
      </c>
      <c r="C57" s="3"/>
      <c r="D57" s="3"/>
      <c r="E57" s="3"/>
      <c r="F57" s="3" t="s">
        <v>140</v>
      </c>
      <c r="G57" s="3"/>
      <c r="H57" s="3"/>
      <c r="I57" s="3"/>
      <c r="J57" s="3" t="s">
        <v>141</v>
      </c>
      <c r="K57" s="3"/>
      <c r="L57" s="3"/>
      <c r="M57" s="3"/>
      <c r="N57" s="3" t="s">
        <v>142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0.0094</v>
      </c>
      <c r="E59">
        <v>0.932504</v>
      </c>
      <c r="F59" t="s">
        <v>31</v>
      </c>
      <c r="G59">
        <v>0.0026</v>
      </c>
      <c r="H59">
        <v>0.0107</v>
      </c>
      <c r="I59">
        <v>0.930375</v>
      </c>
      <c r="J59" t="s">
        <v>31</v>
      </c>
      <c r="K59">
        <v>0.0026</v>
      </c>
      <c r="L59">
        <v>0.0119</v>
      </c>
      <c r="M59">
        <v>0.922758</v>
      </c>
      <c r="N59" t="s">
        <v>31</v>
      </c>
      <c r="O59">
        <v>0.0026</v>
      </c>
      <c r="P59">
        <v>0.0131</v>
      </c>
      <c r="Q59">
        <v>0.871896</v>
      </c>
    </row>
    <row r="60" spans="1:17">
      <c r="A60" s="5"/>
      <c r="B60" t="s">
        <v>32</v>
      </c>
      <c r="C60">
        <v>0.0025</v>
      </c>
      <c r="D60">
        <v>0.0057</v>
      </c>
      <c r="E60">
        <v>0.937622</v>
      </c>
      <c r="F60" t="s">
        <v>32</v>
      </c>
      <c r="G60">
        <v>0.0031</v>
      </c>
      <c r="H60">
        <v>0.0055</v>
      </c>
      <c r="I60">
        <v>0.940238</v>
      </c>
      <c r="J60" t="s">
        <v>32</v>
      </c>
      <c r="K60">
        <v>0.0039</v>
      </c>
      <c r="L60">
        <v>0.0063</v>
      </c>
      <c r="M60">
        <v>0.932457</v>
      </c>
      <c r="N60" t="s">
        <v>32</v>
      </c>
      <c r="O60">
        <v>0.0039</v>
      </c>
      <c r="P60">
        <v>0.0071</v>
      </c>
      <c r="Q60">
        <v>0.882772</v>
      </c>
    </row>
    <row r="61" spans="1:17">
      <c r="A61" s="5"/>
      <c r="B61" t="s">
        <v>33</v>
      </c>
      <c r="C61">
        <v>0.0033</v>
      </c>
      <c r="D61">
        <v>0.0046</v>
      </c>
      <c r="E61">
        <v>0.969695</v>
      </c>
      <c r="F61" t="s">
        <v>33</v>
      </c>
      <c r="G61">
        <v>0.004</v>
      </c>
      <c r="H61">
        <v>0.005</v>
      </c>
      <c r="I61">
        <v>0.960352</v>
      </c>
      <c r="J61" t="s">
        <v>33</v>
      </c>
      <c r="K61">
        <v>0.0045</v>
      </c>
      <c r="L61">
        <v>0.0053</v>
      </c>
      <c r="M61">
        <v>0.943114</v>
      </c>
      <c r="N61" t="s">
        <v>33</v>
      </c>
      <c r="O61">
        <v>0.0049</v>
      </c>
      <c r="P61">
        <v>0.006</v>
      </c>
      <c r="Q61">
        <v>0.980084</v>
      </c>
    </row>
    <row r="64" spans="1:17">
      <c r="A64" s="6" t="s">
        <v>36</v>
      </c>
      <c r="B64" s="3" t="s">
        <v>139</v>
      </c>
      <c r="C64" s="3"/>
      <c r="D64" s="3"/>
      <c r="E64" s="3"/>
      <c r="F64" s="3" t="s">
        <v>140</v>
      </c>
      <c r="G64" s="3"/>
      <c r="H64" s="3"/>
      <c r="I64" s="3"/>
      <c r="J64" s="3" t="s">
        <v>141</v>
      </c>
      <c r="K64" s="3"/>
      <c r="L64" s="3"/>
      <c r="M64" s="3"/>
      <c r="N64" s="3" t="s">
        <v>142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</v>
      </c>
      <c r="C66" s="7"/>
      <c r="D66" s="7"/>
      <c r="E66">
        <v>1.650631</v>
      </c>
      <c r="F66" s="7"/>
      <c r="G66" s="7">
        <v>0.0046</v>
      </c>
      <c r="H66" s="7"/>
      <c r="I66">
        <v>1.735726</v>
      </c>
      <c r="J66" s="7">
        <v>0.0051</v>
      </c>
      <c r="K66" s="7"/>
      <c r="L66" s="7"/>
      <c r="M66">
        <v>1.637582</v>
      </c>
      <c r="N66" s="7">
        <v>0.0056</v>
      </c>
      <c r="O66" s="7"/>
      <c r="P66" s="7"/>
      <c r="Q66">
        <v>1.707891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G75" si="0">0.05*G11+(1-0.05)*C11</f>
        <v>0.001365</v>
      </c>
      <c r="G73">
        <f t="shared" si="0"/>
        <v>0.009465</v>
      </c>
      <c r="H73">
        <f>E11+I11</f>
        <v>1.772788</v>
      </c>
      <c r="I73">
        <f t="shared" ref="I73:J75" si="1">0.05*G18+(1-0.05)*C18</f>
        <v>0.001365</v>
      </c>
      <c r="J73">
        <f t="shared" si="1"/>
        <v>0.009465</v>
      </c>
      <c r="K73">
        <f>I18+E18</f>
        <v>1.692856</v>
      </c>
      <c r="L73">
        <f>0.05*F25+(1-0.05)*B25</f>
        <v>0.00936</v>
      </c>
      <c r="M73">
        <f>I25+E25</f>
        <v>3.263646</v>
      </c>
      <c r="P73" s="12" t="s">
        <v>46</v>
      </c>
      <c r="Q73" t="s">
        <v>45</v>
      </c>
      <c r="R73">
        <f t="shared" ref="R73:S75" si="2">0.1*G11+(1-0.1)*C11</f>
        <v>0.00143</v>
      </c>
      <c r="S73">
        <f t="shared" si="2"/>
        <v>0.00953</v>
      </c>
      <c r="U73">
        <f t="shared" ref="U73:V75" si="3">0.1*G18+(1-0.1)*C18</f>
        <v>0.00143</v>
      </c>
      <c r="V73">
        <f t="shared" si="3"/>
        <v>0.00953</v>
      </c>
      <c r="X73">
        <f>0.1*F25+(1-0.1)*B25</f>
        <v>0.00942</v>
      </c>
    </row>
    <row r="74" spans="1:27">
      <c r="C74" s="4"/>
      <c r="D74" s="12"/>
      <c r="E74" t="s">
        <v>47</v>
      </c>
      <c r="F74">
        <f t="shared" si="0"/>
        <v>0.00936</v>
      </c>
      <c r="G74">
        <f t="shared" si="0"/>
        <v>0.00946</v>
      </c>
      <c r="H74">
        <f>E12+I12</f>
        <v>1.793459</v>
      </c>
      <c r="I74">
        <f t="shared" si="1"/>
        <v>0.00936</v>
      </c>
      <c r="J74">
        <f t="shared" si="1"/>
        <v>0.00946</v>
      </c>
      <c r="K74">
        <f>I19+E19</f>
        <v>1.744725</v>
      </c>
      <c r="P74" s="12"/>
      <c r="Q74" t="s">
        <v>47</v>
      </c>
      <c r="R74">
        <f t="shared" si="2"/>
        <v>0.00942</v>
      </c>
      <c r="S74">
        <f t="shared" si="2"/>
        <v>0.00952</v>
      </c>
      <c r="U74">
        <f t="shared" si="3"/>
        <v>0.00942</v>
      </c>
      <c r="V74">
        <f t="shared" si="3"/>
        <v>0.00952</v>
      </c>
    </row>
    <row r="75" spans="1:27">
      <c r="C75" s="4"/>
      <c r="D75" s="12"/>
      <c r="E75" t="s">
        <v>48</v>
      </c>
      <c r="F75">
        <f t="shared" si="0"/>
        <v>0.00936</v>
      </c>
      <c r="G75">
        <f t="shared" si="0"/>
        <v>0.00936</v>
      </c>
      <c r="H75">
        <f>E13+I13</f>
        <v>1.835199</v>
      </c>
      <c r="I75">
        <f t="shared" si="1"/>
        <v>0.00936</v>
      </c>
      <c r="J75">
        <f t="shared" si="1"/>
        <v>0.00936</v>
      </c>
      <c r="K75">
        <f>I20+E20</f>
        <v>1.872038</v>
      </c>
      <c r="P75" s="12"/>
      <c r="Q75" t="s">
        <v>48</v>
      </c>
      <c r="R75">
        <f t="shared" si="2"/>
        <v>0.00942</v>
      </c>
      <c r="S75">
        <f t="shared" si="2"/>
        <v>0.00942</v>
      </c>
      <c r="U75">
        <f t="shared" si="3"/>
        <v>0.00942</v>
      </c>
      <c r="V75">
        <f t="shared" si="3"/>
        <v>0.00942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G81" si="4">0.2*G11+(1-0.2)*C11</f>
        <v>0.00156</v>
      </c>
      <c r="G79">
        <f t="shared" si="4"/>
        <v>0.00966</v>
      </c>
      <c r="I79">
        <f t="shared" ref="I79:J81" si="5">0.2*G18+(1-0.2)*C18</f>
        <v>0.00156</v>
      </c>
      <c r="J79">
        <f t="shared" si="5"/>
        <v>0.00966</v>
      </c>
      <c r="L79">
        <f>0.2*F25+(1-0.2)*B25</f>
        <v>0.00954</v>
      </c>
      <c r="P79" s="12" t="s">
        <v>50</v>
      </c>
      <c r="Q79" t="s">
        <v>45</v>
      </c>
      <c r="R79">
        <f t="shared" ref="R79:S81" si="6">0.3*G11+(1-0.3)*C11</f>
        <v>0.00169</v>
      </c>
      <c r="S79">
        <f t="shared" si="6"/>
        <v>0.00979</v>
      </c>
      <c r="U79">
        <f t="shared" ref="U79:V81" si="7">0.3*G18+(1-0.3)*C18</f>
        <v>0.00169</v>
      </c>
      <c r="V79">
        <f t="shared" si="7"/>
        <v>0.00979</v>
      </c>
      <c r="X79">
        <f>0.3*F25+(1-0.3)*B25</f>
        <v>0.00966</v>
      </c>
    </row>
    <row r="80" spans="1:27">
      <c r="C80" s="4"/>
      <c r="D80" s="12"/>
      <c r="E80" t="s">
        <v>47</v>
      </c>
      <c r="F80">
        <f t="shared" si="4"/>
        <v>0.00954</v>
      </c>
      <c r="G80">
        <f t="shared" si="4"/>
        <v>0.00964</v>
      </c>
      <c r="I80">
        <f t="shared" si="5"/>
        <v>0.00954</v>
      </c>
      <c r="J80">
        <f t="shared" si="5"/>
        <v>0.00964</v>
      </c>
      <c r="P80" s="12"/>
      <c r="Q80" t="s">
        <v>47</v>
      </c>
      <c r="R80">
        <f t="shared" si="6"/>
        <v>0.00966</v>
      </c>
      <c r="S80">
        <f t="shared" si="6"/>
        <v>0.00976</v>
      </c>
      <c r="U80">
        <f t="shared" si="7"/>
        <v>0.00966</v>
      </c>
      <c r="V80">
        <f t="shared" si="7"/>
        <v>0.00976</v>
      </c>
    </row>
    <row r="81" spans="2:25">
      <c r="C81" s="4"/>
      <c r="D81" s="12"/>
      <c r="E81" t="s">
        <v>48</v>
      </c>
      <c r="F81">
        <f t="shared" si="4"/>
        <v>0.00954</v>
      </c>
      <c r="G81">
        <f t="shared" si="4"/>
        <v>0.00954</v>
      </c>
      <c r="I81">
        <f t="shared" si="5"/>
        <v>0.00954</v>
      </c>
      <c r="J81">
        <f t="shared" si="5"/>
        <v>0.00954</v>
      </c>
      <c r="P81" s="12"/>
      <c r="Q81" t="s">
        <v>48</v>
      </c>
      <c r="R81">
        <f t="shared" si="6"/>
        <v>0.00966</v>
      </c>
      <c r="S81">
        <f t="shared" si="6"/>
        <v>0.00966</v>
      </c>
      <c r="U81">
        <f t="shared" si="7"/>
        <v>0.00966</v>
      </c>
      <c r="V81">
        <f t="shared" si="7"/>
        <v>0.00966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G88" si="8">(0.05*(1-0.05)+0.05*(1-0.05))*G11+0.05*0.05*K11+(1-0.05*(1-0.05)-0.05*(1-0.05)-0.05*0.05)*C11</f>
        <v>0.00142675</v>
      </c>
      <c r="G86">
        <f t="shared" si="8"/>
        <v>0.00952975</v>
      </c>
      <c r="H86">
        <f>M11+I11+E11</f>
        <v>2.658504</v>
      </c>
      <c r="I86">
        <f t="shared" ref="I86:J88" si="9">(0.05*(1-0.05)+0.05*(1-0.05))*G18+0.05*0.05*K18+(1-0.05*(1-0.05)-0.05*(1-0.05)-0.05*0.05)*C18</f>
        <v>0.00142675</v>
      </c>
      <c r="J86">
        <f t="shared" si="9"/>
        <v>0.00952975</v>
      </c>
      <c r="K86">
        <f>M18+I18+E18</f>
        <v>2.542206</v>
      </c>
      <c r="L86">
        <f>(0.05*(1-0.05)+0.05*(1-0.05))*F25+0.05*0.05*J25+(1-0.05*(1-0.05)-0.05*(1-0.05)-0.05*0.05)*B25</f>
        <v>0.00942</v>
      </c>
      <c r="M86">
        <f>M25+I25+E25</f>
        <v>4.916072</v>
      </c>
      <c r="O86" s="13" t="s">
        <v>52</v>
      </c>
      <c r="P86" s="12" t="s">
        <v>46</v>
      </c>
      <c r="Q86" t="s">
        <v>45</v>
      </c>
      <c r="R86">
        <f t="shared" ref="R86:S88" si="10">(0.1*0.9+0.1*0.9)*G11+0.1*0.1*K11+(1-0.1*0.9-0.1*0.9-0.1*0.1)*C11</f>
        <v>0.001547</v>
      </c>
      <c r="S86">
        <f t="shared" si="10"/>
        <v>0.009659</v>
      </c>
      <c r="U86">
        <f t="shared" ref="U86:V88" si="11">(0.1*0.9+0.1*0.9)*G18+0.1*0.1*K18+(1-0.1*0.9-0.1*0.9-0.1*0.1)*C18</f>
        <v>0.001547</v>
      </c>
      <c r="V86">
        <f t="shared" si="11"/>
        <v>0.009659</v>
      </c>
      <c r="X86">
        <f>(0.1*0.9+0.1*0.9)*F25+0.1*0.1*J25+(1-0.1*0.9-0.1*0.9-0.1*0.1)*B25</f>
        <v>0.00954</v>
      </c>
    </row>
    <row r="87" spans="2:25">
      <c r="B87" s="4"/>
      <c r="C87" s="13"/>
      <c r="D87" s="12"/>
      <c r="E87" t="s">
        <v>47</v>
      </c>
      <c r="F87">
        <f t="shared" si="8"/>
        <v>0.00942</v>
      </c>
      <c r="G87">
        <f t="shared" si="8"/>
        <v>0.00952</v>
      </c>
      <c r="H87">
        <f>M12+I12+E12</f>
        <v>2.688603</v>
      </c>
      <c r="I87">
        <f t="shared" si="9"/>
        <v>0.00942</v>
      </c>
      <c r="J87">
        <f t="shared" si="9"/>
        <v>0.00952</v>
      </c>
      <c r="K87">
        <f>M19+I19+E19</f>
        <v>2.60769</v>
      </c>
      <c r="O87" s="13"/>
      <c r="P87" s="12"/>
      <c r="Q87" t="s">
        <v>47</v>
      </c>
      <c r="R87">
        <f t="shared" si="10"/>
        <v>0.00954</v>
      </c>
      <c r="S87">
        <f t="shared" si="10"/>
        <v>0.00964</v>
      </c>
      <c r="U87">
        <f t="shared" si="11"/>
        <v>0.00954</v>
      </c>
      <c r="V87">
        <f t="shared" si="11"/>
        <v>0.00964</v>
      </c>
    </row>
    <row r="88" spans="2:25">
      <c r="B88" s="4"/>
      <c r="C88" s="13"/>
      <c r="D88" s="12"/>
      <c r="E88" t="s">
        <v>48</v>
      </c>
      <c r="F88">
        <f t="shared" si="8"/>
        <v>0.00942</v>
      </c>
      <c r="G88">
        <f t="shared" si="8"/>
        <v>0.00942</v>
      </c>
      <c r="H88">
        <f>M13+I13+E13</f>
        <v>2.754636</v>
      </c>
      <c r="I88">
        <f t="shared" si="9"/>
        <v>0.00942</v>
      </c>
      <c r="J88">
        <f t="shared" si="9"/>
        <v>0.00942</v>
      </c>
      <c r="K88">
        <f>M20+I20+E20</f>
        <v>2.795308</v>
      </c>
      <c r="O88" s="13"/>
      <c r="P88" s="12"/>
      <c r="Q88" t="s">
        <v>48</v>
      </c>
      <c r="R88">
        <f t="shared" si="10"/>
        <v>0.00954</v>
      </c>
      <c r="S88">
        <f t="shared" si="10"/>
        <v>0.00954</v>
      </c>
      <c r="U88">
        <f t="shared" si="11"/>
        <v>0.00954</v>
      </c>
      <c r="V88">
        <f t="shared" si="11"/>
        <v>0.00954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G94" si="12">(0.2*0.8+0.2*0.8)*G11+0.2*0.2*K11+(1-0.2*0.8-0.2*0.8-0.2*0.2)*C11</f>
        <v>0.001768</v>
      </c>
      <c r="G92">
        <f t="shared" si="12"/>
        <v>0.009916</v>
      </c>
      <c r="I92">
        <f t="shared" ref="I92:J94" si="13">(0.2*0.8+0.2*0.8)*G18+0.2*0.2*K18+(1-0.2*0.8-0.2*0.8-0.2*0.2)*C18</f>
        <v>0.001768</v>
      </c>
      <c r="J92">
        <f t="shared" si="13"/>
        <v>0.009916</v>
      </c>
      <c r="L92">
        <f>(0.2*0.8+0.2*0.8)*F25+0.2*0.2*J25+(1-0.2*0.8-0.2*0.8-0.2*0.2)*B25</f>
        <v>0.00978</v>
      </c>
      <c r="O92" s="13" t="s">
        <v>54</v>
      </c>
      <c r="P92" s="12" t="s">
        <v>50</v>
      </c>
      <c r="Q92" t="s">
        <v>45</v>
      </c>
      <c r="R92">
        <f t="shared" ref="R92:S94" si="14">(0.3*0.7+0.3*0.7)*G11+0.3*0.3*K11+(1-0.3*0.7-0.3*0.7-0.3*0.3)*C11</f>
        <v>0.001963</v>
      </c>
      <c r="S92">
        <f t="shared" si="14"/>
        <v>0.010171</v>
      </c>
      <c r="U92">
        <f t="shared" ref="U92:V94" si="15">(0.3*0.7+0.3*0.7)*G18+0.3*0.3*K18+(1-0.3*0.7-0.3*0.7-0.3*0.3)*C18</f>
        <v>0.001963</v>
      </c>
      <c r="V92">
        <f t="shared" si="15"/>
        <v>0.010171</v>
      </c>
      <c r="X92">
        <f>(0.3*0.7+0.3*0.7)*F25+0.3*0.3*J25+(1-0.3*0.7-0.3*0.7-0.3*0.3)*B25</f>
        <v>0.01002</v>
      </c>
    </row>
    <row r="93" spans="2:25">
      <c r="B93" s="4"/>
      <c r="C93" s="13"/>
      <c r="D93" s="12"/>
      <c r="E93" t="s">
        <v>47</v>
      </c>
      <c r="F93">
        <f t="shared" si="12"/>
        <v>0.00978</v>
      </c>
      <c r="G93">
        <f t="shared" si="12"/>
        <v>0.00988</v>
      </c>
      <c r="I93">
        <f t="shared" si="13"/>
        <v>0.00978</v>
      </c>
      <c r="J93">
        <f t="shared" si="13"/>
        <v>0.00988</v>
      </c>
      <c r="O93" s="13"/>
      <c r="P93" s="12"/>
      <c r="Q93" t="s">
        <v>47</v>
      </c>
      <c r="R93">
        <f t="shared" si="14"/>
        <v>0.01002</v>
      </c>
      <c r="S93">
        <f t="shared" si="14"/>
        <v>0.01012</v>
      </c>
      <c r="U93">
        <f t="shared" si="15"/>
        <v>0.01002</v>
      </c>
      <c r="V93">
        <f t="shared" si="15"/>
        <v>0.01012</v>
      </c>
    </row>
    <row r="94" spans="2:25">
      <c r="B94" s="4"/>
      <c r="C94" s="13"/>
      <c r="D94" s="12"/>
      <c r="E94" t="s">
        <v>48</v>
      </c>
      <c r="F94">
        <f t="shared" si="12"/>
        <v>0.00978</v>
      </c>
      <c r="G94">
        <f t="shared" si="12"/>
        <v>0.00978</v>
      </c>
      <c r="I94">
        <f t="shared" si="13"/>
        <v>0.00978</v>
      </c>
      <c r="J94">
        <f t="shared" si="13"/>
        <v>0.00978</v>
      </c>
      <c r="O94" s="13"/>
      <c r="P94" s="12"/>
      <c r="Q94" t="s">
        <v>48</v>
      </c>
      <c r="R94">
        <f t="shared" si="14"/>
        <v>0.01002</v>
      </c>
      <c r="S94">
        <f t="shared" si="14"/>
        <v>0.01002</v>
      </c>
      <c r="U94">
        <f t="shared" si="15"/>
        <v>0.01002</v>
      </c>
      <c r="V94">
        <f t="shared" si="15"/>
        <v>0.01002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G101" si="16">3*0.05*(1-0.05)*(1-0.05)*G11+3*0.05*0.05*(1-0.05)*K11+0.05*0.05*0.05*O11+(1-3*0.05*(1-0.05)*(1-0.05)-3*0.05*0.05*(1-0.05)-0.05*0.05*0.05)*C11</f>
        <v>0.0014854125</v>
      </c>
      <c r="G99">
        <f t="shared" si="16"/>
        <v>0.0095942625</v>
      </c>
      <c r="H99">
        <f>Q11+M11+I11+E11</f>
        <v>3.534192</v>
      </c>
      <c r="I99">
        <f t="shared" ref="I99:J101" si="17">3*0.05*(1-0.05)*(1-0.05)*G18+3*0.05*0.05*(1-0.05)*K18+0.05*0.05*0.05*O18+(1-3*0.05*(1-0.05)*(1-0.05)-3*0.05*0.05*(1-0.05)-0.05*0.05*0.05)*C18</f>
        <v>0.0014854125</v>
      </c>
      <c r="J99">
        <f t="shared" si="17"/>
        <v>0.0095942625</v>
      </c>
      <c r="K99">
        <f>Q18+M18+E18+I18</f>
        <v>3.387778</v>
      </c>
      <c r="L99">
        <f>3*0.05*(1-0.05)*(1-0.05)*F25+3*0.05*0.05*(1-0.05)*J25+0.05*0.05*0.05*N25+(1-3*0.05*(1-0.05)*(1-0.05)-3*0.05*0.05*(1-0.05)-0.05*0.05*0.05)*B25</f>
        <v>0.00948</v>
      </c>
      <c r="M99">
        <f>Q25+M25+I25+E25</f>
        <v>6.574441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S101" si="18">3*0.1*(1-0.1)*(1-0.1)*G11+3*0.1*0.1*(1-0.1)*K11+0.1*0.1*0.1*O11+(1-3*0.1*(1-0.1)*(1-0.1)-3*0.1*0.1*(1-0.1)-0.1*0.1*0.1)*C11</f>
        <v>0.0016523</v>
      </c>
      <c r="S99">
        <f t="shared" si="18"/>
        <v>0.0097871</v>
      </c>
      <c r="U99">
        <f t="shared" ref="U99:V101" si="19">3*0.1*(1-0.1)*(1-0.1)*G18+3*0.1*0.1*(1-0.1)*K18+0.1*0.1*0.1*O18+(1-3*0.1*(1-0.1)*(1-0.1)-3*0.1*0.1*(1-0.1)-0.1*0.1*0.1)*C18</f>
        <v>0.0016523</v>
      </c>
      <c r="V99">
        <f t="shared" si="19"/>
        <v>0.0097871</v>
      </c>
      <c r="X99">
        <f>3*0.1*(1-0.1)*(1-0.1)*F25+3*0.1*0.1*(1-0.1)*J25+0.1*0.1*0.1*N25+(1-3*0.1*(1-0.1)*(1-0.1)-3*0.1*0.1*(1-0.1)-0.1*0.1*0.1)*B25</f>
        <v>0.00966</v>
      </c>
    </row>
    <row r="100" spans="1:25">
      <c r="A100" s="4"/>
      <c r="B100" s="14"/>
      <c r="C100" s="13"/>
      <c r="D100" s="12"/>
      <c r="E100" t="s">
        <v>47</v>
      </c>
      <c r="F100">
        <f t="shared" si="16"/>
        <v>0.00948</v>
      </c>
      <c r="G100">
        <f t="shared" si="16"/>
        <v>0.00958</v>
      </c>
      <c r="H100">
        <f>Q12+M12+I12+E12</f>
        <v>3.595101</v>
      </c>
      <c r="I100">
        <f t="shared" si="17"/>
        <v>0.00948</v>
      </c>
      <c r="J100">
        <f t="shared" si="17"/>
        <v>0.00958</v>
      </c>
      <c r="K100">
        <f>Q19+M19+E19+I19</f>
        <v>3.469889</v>
      </c>
      <c r="N100" s="14"/>
      <c r="O100" s="13"/>
      <c r="P100" s="12"/>
      <c r="Q100" t="s">
        <v>47</v>
      </c>
      <c r="R100">
        <f t="shared" si="18"/>
        <v>0.00966</v>
      </c>
      <c r="S100">
        <f t="shared" si="18"/>
        <v>0.00976</v>
      </c>
      <c r="U100">
        <f t="shared" si="19"/>
        <v>0.00966</v>
      </c>
      <c r="V100">
        <f t="shared" si="19"/>
        <v>0.00976</v>
      </c>
    </row>
    <row r="101" spans="1:25">
      <c r="A101" s="4"/>
      <c r="B101" s="14"/>
      <c r="C101" s="13"/>
      <c r="D101" s="12"/>
      <c r="E101" t="s">
        <v>48</v>
      </c>
      <c r="F101">
        <f t="shared" si="16"/>
        <v>0.00948</v>
      </c>
      <c r="G101">
        <f t="shared" si="16"/>
        <v>0.00948</v>
      </c>
      <c r="H101">
        <f>Q13+M13+I13+E13</f>
        <v>3.671286</v>
      </c>
      <c r="I101">
        <f t="shared" si="17"/>
        <v>0.00948</v>
      </c>
      <c r="J101">
        <f t="shared" si="17"/>
        <v>0.00948</v>
      </c>
      <c r="K101">
        <f>Q20+M20+E20+I20</f>
        <v>3.737839</v>
      </c>
      <c r="N101" s="14"/>
      <c r="O101" s="13"/>
      <c r="P101" s="12"/>
      <c r="Q101" t="s">
        <v>48</v>
      </c>
      <c r="R101">
        <f t="shared" si="18"/>
        <v>0.00966</v>
      </c>
      <c r="S101">
        <f t="shared" si="18"/>
        <v>0.00966</v>
      </c>
      <c r="U101">
        <f t="shared" si="19"/>
        <v>0.00966</v>
      </c>
      <c r="V101">
        <f t="shared" si="19"/>
        <v>0.00966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G107" si="20">3*0.2*(1-0.2)*(1-0.2)*G11+3*0.2*0.2*(1-0.2)*K11+0.2*0.2*0.2*O11+(1-3*0.2*(1-0.2)*(1-0.2)-3*0.2*0.2*(1-0.2)-0.2*0.2*0.2)*C11</f>
        <v>0.0019344</v>
      </c>
      <c r="G105">
        <f t="shared" si="20"/>
        <v>0.0101688</v>
      </c>
      <c r="I105">
        <f t="shared" ref="I105:J107" si="21">3*0.2*(1-0.2)*(1-0.2)*G18+3*0.2*0.2*(1-0.2)*K18+0.2*0.2*0.2*O18+(1-3*0.2*(1-0.2)*(1-0.2)-3*0.2*0.2*(1-0.2)-0.2*0.2*0.2)*C18</f>
        <v>0.0019344</v>
      </c>
      <c r="J105">
        <f t="shared" si="21"/>
        <v>0.0101688</v>
      </c>
      <c r="L105">
        <f>3*0.2*(1-0.2)*(1-0.2)*F25+3*0.2*0.2*(1-0.2)*J25+0.2*0.2*0.2*N25+(1-3*0.2*(1-0.2)*(1-0.2)-3*0.2*0.2*(1-0.2)-0.2*0.2*0.2)*B25</f>
        <v>0.01002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S107" si="22">3*0.3*(1-0.3)*(1-0.3)*G11+3*0.3*0.3*(1-0.3)*K11+0.3*0.3*0.3*O11+(1-3*0.3*(1-0.3)*(1-0.3)-3*0.3*0.3*(1-0.3)-0.3*0.3*0.3)*C11</f>
        <v>0.0021541</v>
      </c>
      <c r="S105">
        <f t="shared" si="22"/>
        <v>0.0105457</v>
      </c>
      <c r="U105">
        <f t="shared" ref="U105:V107" si="23">3*0.3*(1-0.3)*(1-0.3)*G18+3*0.3*0.3*(1-0.3)*K18+0.3*0.3*0.3*O18+(1-3*0.3*(1-0.3)*(1-0.3)-3*0.3*0.3*(1-0.3)-0.3*0.3*0.3)*C18</f>
        <v>0.0021541</v>
      </c>
      <c r="V105">
        <f t="shared" si="23"/>
        <v>0.0105457</v>
      </c>
      <c r="X105">
        <f>3*0.3*(1-0.3)*(1-0.3)*F25+3*0.3*0.3*(1-0.3)*J25+0.3*0.3*0.3*N25+(1-3*0.3*(1-0.3)*(1-0.3)-3*0.3*0.3*(1-0.3)-0.3*0.3*0.3)*B25</f>
        <v>0.01038</v>
      </c>
    </row>
    <row r="106" spans="1:25">
      <c r="A106" s="4"/>
      <c r="B106" s="14"/>
      <c r="C106" s="13"/>
      <c r="D106" s="12"/>
      <c r="E106" t="s">
        <v>47</v>
      </c>
      <c r="F106">
        <f t="shared" si="20"/>
        <v>0.01002</v>
      </c>
      <c r="G106">
        <f t="shared" si="20"/>
        <v>0.01012</v>
      </c>
      <c r="I106">
        <f t="shared" si="21"/>
        <v>0.01002</v>
      </c>
      <c r="J106">
        <f t="shared" si="21"/>
        <v>0.01012</v>
      </c>
      <c r="N106" s="14"/>
      <c r="O106" s="13"/>
      <c r="P106" s="12"/>
      <c r="Q106" t="s">
        <v>47</v>
      </c>
      <c r="R106">
        <f t="shared" si="22"/>
        <v>0.01038</v>
      </c>
      <c r="S106">
        <f t="shared" si="22"/>
        <v>0.01048</v>
      </c>
      <c r="U106">
        <f t="shared" si="23"/>
        <v>0.01038</v>
      </c>
      <c r="V106">
        <f t="shared" si="23"/>
        <v>0.01048</v>
      </c>
    </row>
    <row r="107" spans="1:25">
      <c r="A107" s="4"/>
      <c r="B107" s="14"/>
      <c r="C107" s="13"/>
      <c r="D107" s="12"/>
      <c r="E107" t="s">
        <v>48</v>
      </c>
      <c r="F107">
        <f t="shared" si="20"/>
        <v>0.01002</v>
      </c>
      <c r="G107">
        <f t="shared" si="20"/>
        <v>0.01002</v>
      </c>
      <c r="I107">
        <f t="shared" si="21"/>
        <v>0.01002</v>
      </c>
      <c r="J107">
        <f t="shared" si="21"/>
        <v>0.01002</v>
      </c>
      <c r="N107" s="14"/>
      <c r="O107" s="13"/>
      <c r="P107" s="12"/>
      <c r="Q107" t="s">
        <v>48</v>
      </c>
      <c r="R107">
        <f t="shared" si="22"/>
        <v>0.01038</v>
      </c>
      <c r="S107">
        <f t="shared" si="22"/>
        <v>0.01038</v>
      </c>
      <c r="U107">
        <f t="shared" si="23"/>
        <v>0.01038</v>
      </c>
      <c r="V107">
        <f t="shared" si="23"/>
        <v>0.01038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G114" si="24">0.05*Y11+(1-0.05)*U11</f>
        <v>0.001365</v>
      </c>
      <c r="G112">
        <f t="shared" si="24"/>
        <v>0.009465</v>
      </c>
      <c r="H112">
        <f>AA11+W11</f>
        <v>1.745683</v>
      </c>
      <c r="I112">
        <f t="shared" ref="I112:J114" si="25">0.05*Y18+(1-0.05)*U18</f>
        <v>0.001365</v>
      </c>
      <c r="J112">
        <f t="shared" si="25"/>
        <v>0.009465</v>
      </c>
      <c r="K112">
        <f>AA18+W18</f>
        <v>1.734813</v>
      </c>
      <c r="L112">
        <f>0.05*X25+(1-0.05)*T25</f>
        <v>0.009055</v>
      </c>
      <c r="M112">
        <f>AA25+W25</f>
        <v>3.297872</v>
      </c>
      <c r="P112" s="12" t="s">
        <v>46</v>
      </c>
      <c r="Q112" t="s">
        <v>45</v>
      </c>
      <c r="R112">
        <f t="shared" ref="R112:S114" si="26">0.1*Y11+(1-0.1)*U11</f>
        <v>0.00143</v>
      </c>
      <c r="S112">
        <f t="shared" si="26"/>
        <v>0.00953</v>
      </c>
      <c r="U112">
        <f t="shared" ref="U112:V114" si="27">0.1*Y18+(1-0.1)*U18</f>
        <v>0.00143</v>
      </c>
      <c r="V112">
        <f t="shared" si="27"/>
        <v>0.00953</v>
      </c>
      <c r="X112">
        <f>0.1*X25+(1-0.1)*T25</f>
        <v>0.00911</v>
      </c>
    </row>
    <row r="113" spans="2:25">
      <c r="C113" s="4"/>
      <c r="D113" s="12"/>
      <c r="E113" t="s">
        <v>47</v>
      </c>
      <c r="F113">
        <f t="shared" si="24"/>
        <v>0.00896</v>
      </c>
      <c r="G113">
        <f t="shared" si="24"/>
        <v>0.00936</v>
      </c>
      <c r="H113">
        <f>AA12+W12</f>
        <v>1.845308</v>
      </c>
      <c r="I113">
        <f t="shared" si="25"/>
        <v>0.00896</v>
      </c>
      <c r="J113">
        <f t="shared" si="25"/>
        <v>0.009355</v>
      </c>
      <c r="K113">
        <f>AA19+W19</f>
        <v>1.856767</v>
      </c>
      <c r="P113" s="12"/>
      <c r="Q113" t="s">
        <v>47</v>
      </c>
      <c r="R113">
        <f t="shared" si="26"/>
        <v>0.00902</v>
      </c>
      <c r="S113">
        <f t="shared" si="26"/>
        <v>0.00942</v>
      </c>
      <c r="U113">
        <f t="shared" si="27"/>
        <v>0.00902</v>
      </c>
      <c r="V113">
        <f t="shared" si="27"/>
        <v>0.00941</v>
      </c>
    </row>
    <row r="114" spans="2:25">
      <c r="C114" s="4"/>
      <c r="D114" s="12"/>
      <c r="E114" t="s">
        <v>48</v>
      </c>
      <c r="F114">
        <f t="shared" si="24"/>
        <v>0.009055</v>
      </c>
      <c r="G114">
        <f t="shared" si="24"/>
        <v>0.009055</v>
      </c>
      <c r="H114">
        <f>AA13+W13</f>
        <v>1.812858</v>
      </c>
      <c r="I114">
        <f t="shared" si="25"/>
        <v>0.009055</v>
      </c>
      <c r="J114">
        <f t="shared" si="25"/>
        <v>0.009055</v>
      </c>
      <c r="K114">
        <f>AA20+W20</f>
        <v>1.873616</v>
      </c>
      <c r="P114" s="12"/>
      <c r="Q114" t="s">
        <v>48</v>
      </c>
      <c r="R114">
        <f t="shared" si="26"/>
        <v>0.00911</v>
      </c>
      <c r="S114">
        <f t="shared" si="26"/>
        <v>0.00911</v>
      </c>
      <c r="U114">
        <f t="shared" si="27"/>
        <v>0.00911</v>
      </c>
      <c r="V114">
        <f t="shared" si="27"/>
        <v>0.00911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G120" si="28">0.2*Y11+(1-0.2)*U11</f>
        <v>0.00156</v>
      </c>
      <c r="G118">
        <f t="shared" si="28"/>
        <v>0.00966</v>
      </c>
      <c r="I118">
        <f t="shared" ref="I118:J120" si="29">0.2*Y18+(1-0.2)*U18</f>
        <v>0.00156</v>
      </c>
      <c r="J118">
        <f t="shared" si="29"/>
        <v>0.00966</v>
      </c>
      <c r="L118">
        <f>0.2*X25+(1-0.2)*T25</f>
        <v>0.00922</v>
      </c>
      <c r="P118" s="12" t="s">
        <v>50</v>
      </c>
      <c r="Q118" t="s">
        <v>45</v>
      </c>
      <c r="R118">
        <f t="shared" ref="R118:S120" si="30">0.3*Y11+(1-0.3)*U11</f>
        <v>0.00169</v>
      </c>
      <c r="S118">
        <f t="shared" si="30"/>
        <v>0.00979</v>
      </c>
      <c r="U118">
        <f t="shared" ref="U118:V120" si="31">0.3*Y18+(1-0.3)*U18</f>
        <v>0.00169</v>
      </c>
      <c r="V118">
        <f t="shared" si="31"/>
        <v>0.00979</v>
      </c>
      <c r="X118">
        <f>0.3*X25+(1-0.3)*T25</f>
        <v>0.00933</v>
      </c>
    </row>
    <row r="119" spans="2:25">
      <c r="C119" s="4"/>
      <c r="D119" s="12"/>
      <c r="E119" t="s">
        <v>47</v>
      </c>
      <c r="F119">
        <f t="shared" si="28"/>
        <v>0.00914</v>
      </c>
      <c r="G119">
        <f t="shared" si="28"/>
        <v>0.00954</v>
      </c>
      <c r="I119">
        <f t="shared" si="29"/>
        <v>0.00914</v>
      </c>
      <c r="J119">
        <f t="shared" si="29"/>
        <v>0.00952</v>
      </c>
      <c r="P119" s="12"/>
      <c r="Q119" t="s">
        <v>47</v>
      </c>
      <c r="R119">
        <f t="shared" si="30"/>
        <v>0.00926</v>
      </c>
      <c r="S119">
        <f t="shared" si="30"/>
        <v>0.00966</v>
      </c>
      <c r="U119">
        <f t="shared" si="31"/>
        <v>0.00926</v>
      </c>
      <c r="V119">
        <f t="shared" si="31"/>
        <v>0.00963</v>
      </c>
    </row>
    <row r="120" spans="2:25">
      <c r="C120" s="4"/>
      <c r="D120" s="12"/>
      <c r="E120" t="s">
        <v>48</v>
      </c>
      <c r="F120">
        <f t="shared" si="28"/>
        <v>0.00922</v>
      </c>
      <c r="G120">
        <f t="shared" si="28"/>
        <v>0.00922</v>
      </c>
      <c r="I120">
        <f t="shared" si="29"/>
        <v>0.00922</v>
      </c>
      <c r="J120">
        <f t="shared" si="29"/>
        <v>0.00922</v>
      </c>
      <c r="P120" s="12"/>
      <c r="Q120" t="s">
        <v>48</v>
      </c>
      <c r="R120">
        <f t="shared" si="30"/>
        <v>0.00933</v>
      </c>
      <c r="S120">
        <f t="shared" si="30"/>
        <v>0.00933</v>
      </c>
      <c r="U120">
        <f t="shared" si="31"/>
        <v>0.00933</v>
      </c>
      <c r="V120">
        <f t="shared" si="31"/>
        <v>0.00933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G127" si="32">(0.05*(1-0.05)+0.05*(1-0.05))*Y11+0.05*0.05*AC11+(1-0.05*(1-0.05)-0.05*(1-0.05)-0.05*0.05)*U11</f>
        <v>0.00142675</v>
      </c>
      <c r="G125">
        <f t="shared" si="32"/>
        <v>0.00952975</v>
      </c>
      <c r="H125">
        <f>AE11+AA11+W11</f>
        <v>2.614971</v>
      </c>
      <c r="I125">
        <f t="shared" ref="I125:J127" si="33">(0.05*(1-0.05)+0.05*(1-0.05))*Y18+0.05*0.05*AC18+(1-0.05*(1-0.05)-0.05*(1-0.05)-0.05*0.05)*U18</f>
        <v>0.00142675</v>
      </c>
      <c r="J125">
        <f t="shared" si="33"/>
        <v>0.00952975</v>
      </c>
      <c r="K125">
        <f>AE18+AA18+W18</f>
        <v>2.617375</v>
      </c>
      <c r="L125">
        <f>(0.05*(1-0.05)+0.05*(1-0.05))*X25+0.05*0.05*AB25+(1-0.05*(1-0.05)-0.05*(1-0.05)-0.05*0.05)*T25</f>
        <v>0.00911</v>
      </c>
      <c r="M125">
        <f>AE25+AA25+W25</f>
        <v>4.942532</v>
      </c>
      <c r="O125" s="13" t="s">
        <v>52</v>
      </c>
      <c r="P125" s="12" t="s">
        <v>46</v>
      </c>
      <c r="Q125" t="s">
        <v>45</v>
      </c>
      <c r="R125">
        <f t="shared" ref="R125:S127" si="34">(0.1*0.9+0.1*0.9)*Y11+0.1*0.1*AC11+(1-0.1*0.9-0.1*0.9-0.1*0.1)*U11</f>
        <v>0.001547</v>
      </c>
      <c r="S125">
        <f t="shared" si="34"/>
        <v>0.009659</v>
      </c>
      <c r="U125">
        <f t="shared" ref="U125:V127" si="35">(0.1*0.9+0.1*0.9)*Y18+0.1*0.1*AC18+(1-0.1*0.9-0.1*0.9-0.1*0.1)*U18</f>
        <v>0.001547</v>
      </c>
      <c r="V125">
        <f t="shared" si="35"/>
        <v>0.009659</v>
      </c>
      <c r="X125">
        <f>(0.1*0.9+0.1*0.9)*X25+0.1*0.1*AB25+(1-0.1*0.9-0.1*0.9-0.1*0.1)*T25</f>
        <v>0.00922</v>
      </c>
    </row>
    <row r="126" spans="2:25">
      <c r="B126" s="4"/>
      <c r="C126" s="13"/>
      <c r="D126" s="12"/>
      <c r="E126" t="s">
        <v>47</v>
      </c>
      <c r="F126">
        <f t="shared" si="32"/>
        <v>0.00901975</v>
      </c>
      <c r="G126">
        <f t="shared" si="32"/>
        <v>0.00941975</v>
      </c>
      <c r="H126">
        <f>AE12+AA12+W12</f>
        <v>2.730663</v>
      </c>
      <c r="I126">
        <f t="shared" si="33"/>
        <v>0.00901975</v>
      </c>
      <c r="J126">
        <f t="shared" si="33"/>
        <v>0.00941025</v>
      </c>
      <c r="K126">
        <f>AE19+AA19+W19</f>
        <v>2.734655</v>
      </c>
      <c r="O126" s="13"/>
      <c r="P126" s="12"/>
      <c r="Q126" t="s">
        <v>47</v>
      </c>
      <c r="R126">
        <f t="shared" si="34"/>
        <v>0.009139</v>
      </c>
      <c r="S126">
        <f t="shared" si="34"/>
        <v>0.009539</v>
      </c>
      <c r="U126">
        <f t="shared" si="35"/>
        <v>0.009139</v>
      </c>
      <c r="V126">
        <f t="shared" si="35"/>
        <v>0.009521</v>
      </c>
    </row>
    <row r="127" spans="2:25">
      <c r="B127" s="4"/>
      <c r="C127" s="13"/>
      <c r="D127" s="12"/>
      <c r="E127" t="s">
        <v>48</v>
      </c>
      <c r="F127">
        <f t="shared" si="32"/>
        <v>0.00911</v>
      </c>
      <c r="G127">
        <f t="shared" si="32"/>
        <v>0.00911</v>
      </c>
      <c r="H127">
        <f>AE13+AA13+W13</f>
        <v>2.721033</v>
      </c>
      <c r="I127">
        <f t="shared" si="33"/>
        <v>0.00911</v>
      </c>
      <c r="J127">
        <f t="shared" si="33"/>
        <v>0.00911</v>
      </c>
      <c r="K127">
        <f>AE20+AA20+W20</f>
        <v>2.871074</v>
      </c>
      <c r="O127" s="13"/>
      <c r="P127" s="12"/>
      <c r="Q127" t="s">
        <v>48</v>
      </c>
      <c r="R127">
        <f t="shared" si="34"/>
        <v>0.00922</v>
      </c>
      <c r="S127">
        <f t="shared" si="34"/>
        <v>0.00922</v>
      </c>
      <c r="U127">
        <f t="shared" si="35"/>
        <v>0.00922</v>
      </c>
      <c r="V127">
        <f t="shared" si="35"/>
        <v>0.00922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G133" si="36">(0.2*0.8+0.2*0.8)*Y11+0.2*0.2*AC11+(1-0.2*0.8-0.2*0.8-0.2*0.2)*U11</f>
        <v>0.001768</v>
      </c>
      <c r="G131">
        <f t="shared" si="36"/>
        <v>0.009916</v>
      </c>
      <c r="I131">
        <f t="shared" ref="I131:J133" si="37">(0.2*0.8+0.2*0.8)*Y18+0.2*0.2*AC18+(1-0.2*0.8-0.2*0.8-0.2*0.2)*U18</f>
        <v>0.001768</v>
      </c>
      <c r="J131">
        <f t="shared" si="37"/>
        <v>0.009916</v>
      </c>
      <c r="L131">
        <f>(0.2*0.8+0.2*0.8)*X25+0.2*0.2*AB25+(1-0.2*0.8-0.2*0.8-0.2*0.2)*T25</f>
        <v>0.00944</v>
      </c>
      <c r="O131" s="13" t="s">
        <v>54</v>
      </c>
      <c r="P131" s="12" t="s">
        <v>50</v>
      </c>
      <c r="Q131" t="s">
        <v>45</v>
      </c>
      <c r="R131">
        <f t="shared" ref="R131:S133" si="38">(0.3*0.7+0.3*0.7)*Y11+0.3*0.3*AC11+(1-0.3*0.7-0.3*0.7-0.3*0.3)*U11</f>
        <v>0.001963</v>
      </c>
      <c r="S131">
        <f t="shared" si="38"/>
        <v>0.010171</v>
      </c>
      <c r="U131">
        <f t="shared" ref="U131:V133" si="39">(0.3*0.7+0.3*0.7)*Y18+0.3*0.3*AC18+(1-0.3*0.7-0.3*0.7-0.3*0.3)*U18</f>
        <v>0.001963</v>
      </c>
      <c r="V131">
        <f t="shared" si="39"/>
        <v>0.010171</v>
      </c>
      <c r="X131">
        <f>(0.3*0.7+0.3*0.7)*X25+0.3*0.3*AB25+(1-0.3*0.7-0.3*0.7-0.3*0.3)*T25</f>
        <v>0.00966</v>
      </c>
    </row>
    <row r="132" spans="1:25">
      <c r="B132" s="4"/>
      <c r="C132" s="13"/>
      <c r="D132" s="12"/>
      <c r="E132" t="s">
        <v>47</v>
      </c>
      <c r="F132">
        <f t="shared" si="36"/>
        <v>0.009376</v>
      </c>
      <c r="G132">
        <f t="shared" si="36"/>
        <v>0.009776</v>
      </c>
      <c r="I132">
        <f t="shared" si="37"/>
        <v>0.009376</v>
      </c>
      <c r="J132">
        <f t="shared" si="37"/>
        <v>0.009744</v>
      </c>
      <c r="O132" s="13"/>
      <c r="P132" s="12"/>
      <c r="Q132" t="s">
        <v>47</v>
      </c>
      <c r="R132">
        <f t="shared" si="38"/>
        <v>0.009611</v>
      </c>
      <c r="S132">
        <f t="shared" si="38"/>
        <v>0.010011</v>
      </c>
      <c r="U132">
        <f t="shared" si="39"/>
        <v>0.009611</v>
      </c>
      <c r="V132">
        <f t="shared" si="39"/>
        <v>0.009969</v>
      </c>
    </row>
    <row r="133" spans="1:25">
      <c r="B133" s="4"/>
      <c r="C133" s="13"/>
      <c r="D133" s="12"/>
      <c r="E133" t="s">
        <v>48</v>
      </c>
      <c r="F133">
        <f t="shared" si="36"/>
        <v>0.00944</v>
      </c>
      <c r="G133">
        <f t="shared" si="36"/>
        <v>0.00944</v>
      </c>
      <c r="I133">
        <f t="shared" si="37"/>
        <v>0.00944</v>
      </c>
      <c r="J133">
        <f t="shared" si="37"/>
        <v>0.00944</v>
      </c>
      <c r="O133" s="13"/>
      <c r="P133" s="12"/>
      <c r="Q133" t="s">
        <v>48</v>
      </c>
      <c r="R133">
        <f t="shared" si="38"/>
        <v>0.00966</v>
      </c>
      <c r="S133">
        <f t="shared" si="38"/>
        <v>0.00966</v>
      </c>
      <c r="U133">
        <f t="shared" si="39"/>
        <v>0.00966</v>
      </c>
      <c r="V133">
        <f t="shared" si="39"/>
        <v>0.00966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G140" si="40">3*0.05*(1-0.05)*(1-0.05)*Y11+3*0.05*0.05*(1-0.05)*AC11+0.05*0.05*0.05*AG11+(1-3*0.05*(1-0.05)*(1-0.05)-3*0.05*0.05*(1-0.05)-0.05*0.05*0.05)*U11</f>
        <v>0.0014854125</v>
      </c>
      <c r="G138">
        <f t="shared" si="40"/>
        <v>0.0095942625</v>
      </c>
      <c r="H138">
        <f>AI11+AE11+AA11+W11</f>
        <v>3.494372</v>
      </c>
      <c r="I138">
        <f t="shared" ref="I138:J140" si="41">3*0.05*(1-0.05)*(1-0.05)*Y18+3*0.05*0.05*(1-0.05)*AC18+0.05*0.05*0.05*AG18+(1-3*0.05*(1-0.05)*(1-0.05)-3*0.05*0.05*(1-0.05)-0.05*0.05*0.05)*U18</f>
        <v>0.0014854125</v>
      </c>
      <c r="J138">
        <f t="shared" si="41"/>
        <v>0.0095942625</v>
      </c>
      <c r="K138">
        <f>AI18+AE18+AA18+W18</f>
        <v>3.480958</v>
      </c>
      <c r="L138">
        <f>3*0.05*(1-0.05)*(1-0.05)*X25+3*0.05*0.05*(1-0.05)*AB25+0.05*0.05*0.05*AF25+(1-3*0.05*(1-0.05)*(1-0.05)-3*0.05*0.05*(1-0.05)-0.05*0.05*0.05)*T25</f>
        <v>0.009165</v>
      </c>
      <c r="M138">
        <f>AI25+AE25+AA25+W25</f>
        <v>6.594259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S140" si="42">3*0.1*(1-0.1)*(1-0.1)*Y11+3*0.1*0.1*(1-0.1)*AC11+0.1*0.1*0.1*AG11+(1-3*0.1*(1-0.1)*(1-0.1)-3*0.1*0.1*(1-0.1)-0.1*0.1*0.1)*U11</f>
        <v>0.0016523</v>
      </c>
      <c r="S138">
        <f t="shared" si="42"/>
        <v>0.0097871</v>
      </c>
      <c r="U138">
        <f t="shared" ref="U138:V140" si="43">3*0.1*(1-0.1)*(1-0.1)*Y18+3*0.1*0.1*(1-0.1)*AC18+0.1*0.1*0.1*AG18+(1-3*0.1*(1-0.1)*(1-0.1)-3*0.1*0.1*(1-0.1)-0.1*0.1*0.1)*U18</f>
        <v>0.0016523</v>
      </c>
      <c r="V138">
        <f t="shared" si="43"/>
        <v>0.0097871</v>
      </c>
      <c r="X138">
        <f>3*0.1*(1-0.1)*(1-0.1)*X25+3*0.1*0.1*(1-0.1)*AB25+0.1*0.1*0.1*AF25+(1-3*0.1*(1-0.1)*(1-0.1)-3*0.1*0.1*(1-0.1)-0.1*0.1*0.1)*T25</f>
        <v>0.00933</v>
      </c>
    </row>
    <row r="139" spans="1:25">
      <c r="A139" s="4"/>
      <c r="B139" s="14"/>
      <c r="C139" s="13"/>
      <c r="D139" s="12"/>
      <c r="E139" t="s">
        <v>47</v>
      </c>
      <c r="F139">
        <f t="shared" si="40"/>
        <v>0.0090792625</v>
      </c>
      <c r="G139">
        <f t="shared" si="40"/>
        <v>0.009479275</v>
      </c>
      <c r="H139">
        <f>AI12+AE12+AA12+W12</f>
        <v>3.642691</v>
      </c>
      <c r="I139">
        <f t="shared" si="41"/>
        <v>0.0090792625</v>
      </c>
      <c r="J139">
        <f t="shared" si="41"/>
        <v>0.0094657375</v>
      </c>
      <c r="K139">
        <f>AI19+AE19+AA19+W19</f>
        <v>3.612091</v>
      </c>
      <c r="N139" s="14"/>
      <c r="O139" s="13"/>
      <c r="P139" s="12"/>
      <c r="Q139" t="s">
        <v>47</v>
      </c>
      <c r="R139">
        <f t="shared" si="42"/>
        <v>0.0092571</v>
      </c>
      <c r="S139">
        <f t="shared" si="42"/>
        <v>0.0096572</v>
      </c>
      <c r="U139">
        <f t="shared" si="43"/>
        <v>0.0092571</v>
      </c>
      <c r="V139">
        <f t="shared" si="43"/>
        <v>0.0096329</v>
      </c>
    </row>
    <row r="140" spans="1:25">
      <c r="A140" s="4"/>
      <c r="B140" s="14"/>
      <c r="C140" s="13"/>
      <c r="D140" s="12"/>
      <c r="E140" t="s">
        <v>48</v>
      </c>
      <c r="F140">
        <f t="shared" si="40"/>
        <v>0.009165</v>
      </c>
      <c r="G140">
        <f t="shared" si="40"/>
        <v>0.009165</v>
      </c>
      <c r="H140">
        <f>AI13+AE13+AA13+W13</f>
        <v>3.651382</v>
      </c>
      <c r="I140">
        <f t="shared" si="41"/>
        <v>0.009165</v>
      </c>
      <c r="J140">
        <f t="shared" si="41"/>
        <v>0.009165</v>
      </c>
      <c r="K140">
        <f>AI20+AE20+AA20+W20</f>
        <v>3.804839</v>
      </c>
      <c r="N140" s="14"/>
      <c r="O140" s="13"/>
      <c r="P140" s="12"/>
      <c r="Q140" t="s">
        <v>48</v>
      </c>
      <c r="R140">
        <f t="shared" si="42"/>
        <v>0.00933</v>
      </c>
      <c r="S140">
        <f t="shared" si="42"/>
        <v>0.00933</v>
      </c>
      <c r="U140">
        <f t="shared" si="43"/>
        <v>0.00933</v>
      </c>
      <c r="V140">
        <f t="shared" si="43"/>
        <v>0.00933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G146" si="44">3*0.2*(1-0.2)*(1-0.2)*Y11+3*0.2*0.2*(1-0.2)*AC11+0.2*0.2*0.2*AG11+(1-3*0.2*(1-0.2)*(1-0.2)-3*0.2*0.2*(1-0.2)-0.2*0.2*0.2)*U11</f>
        <v>0.0019344</v>
      </c>
      <c r="G144">
        <f t="shared" si="44"/>
        <v>0.0101688</v>
      </c>
      <c r="I144">
        <f t="shared" ref="I144:J146" si="45">3*0.2*(1-0.2)*(1-0.2)*Y18+3*0.2*0.2*(1-0.2)*AC18+0.2*0.2*0.2*AG18+(1-3*0.2*(1-0.2)*(1-0.2)-3*0.2*0.2*(1-0.2)-0.2*0.2*0.2)*U18</f>
        <v>0.0019344</v>
      </c>
      <c r="J144">
        <f t="shared" si="45"/>
        <v>0.0101688</v>
      </c>
      <c r="L144">
        <f>3*0.2*(1-0.2)*(1-0.2)*X25+3*0.2*0.2*(1-0.2)*AB25+0.2*0.2*0.2*AF25+(1-3*0.2*(1-0.2)*(1-0.2)-3*0.2*0.2*(1-0.2)-0.2*0.2*0.2)*T25</f>
        <v>0.00966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S146" si="46">3*0.3*(1-0.3)*(1-0.3)*Y11+3*0.3*0.3*(1-0.3)*AC11+0.3*0.3*0.3*AG11+(1-3*0.3*(1-0.3)*(1-0.3)-3*0.3*0.3*(1-0.3)-0.3*0.3*0.3)*U11</f>
        <v>0.0021541</v>
      </c>
      <c r="S144">
        <f t="shared" si="46"/>
        <v>0.0105457</v>
      </c>
      <c r="U144">
        <f t="shared" ref="U144:V146" si="47">3*0.3*(1-0.3)*(1-0.3)*Y18+3*0.3*0.3*(1-0.3)*AC18+0.3*0.3*0.3*AG18+(1-3*0.3*(1-0.3)*(1-0.3)-3*0.3*0.3*(1-0.3)-0.3*0.3*0.3)*U18</f>
        <v>0.0021541</v>
      </c>
      <c r="V144">
        <f t="shared" si="47"/>
        <v>0.0105457</v>
      </c>
      <c r="X144">
        <f>3*0.3*(1-0.3)*(1-0.3)*X25+3*0.3*0.3*(1-0.3)*AB25+0.3*0.3*0.3*AF25+(1-3*0.3*(1-0.3)*(1-0.3)-3*0.3*0.3*(1-0.3)-0.3*0.3*0.3)*T25</f>
        <v>0.00999</v>
      </c>
    </row>
    <row r="145" spans="1:25">
      <c r="A145" s="4"/>
      <c r="B145" s="14"/>
      <c r="C145" s="13"/>
      <c r="D145" s="12"/>
      <c r="E145" t="s">
        <v>47</v>
      </c>
      <c r="F145">
        <f t="shared" si="44"/>
        <v>0.0096088</v>
      </c>
      <c r="G145">
        <f t="shared" si="44"/>
        <v>0.0100096</v>
      </c>
      <c r="I145">
        <f t="shared" si="45"/>
        <v>0.0096088</v>
      </c>
      <c r="J145">
        <f t="shared" si="45"/>
        <v>0.0099712</v>
      </c>
      <c r="N145" s="14"/>
      <c r="O145" s="13"/>
      <c r="P145" s="12"/>
      <c r="Q145" t="s">
        <v>47</v>
      </c>
      <c r="R145">
        <f t="shared" si="46"/>
        <v>0.0099557</v>
      </c>
      <c r="S145">
        <f t="shared" si="46"/>
        <v>0.0103584</v>
      </c>
      <c r="U145">
        <f t="shared" si="47"/>
        <v>0.0099557</v>
      </c>
      <c r="V145">
        <f t="shared" si="47"/>
        <v>0.0103143</v>
      </c>
    </row>
    <row r="146" spans="1:25">
      <c r="A146" s="4"/>
      <c r="B146" s="14"/>
      <c r="C146" s="13"/>
      <c r="D146" s="12"/>
      <c r="E146" t="s">
        <v>48</v>
      </c>
      <c r="F146">
        <f t="shared" si="44"/>
        <v>0.00966</v>
      </c>
      <c r="G146">
        <f t="shared" si="44"/>
        <v>0.00966</v>
      </c>
      <c r="I146">
        <f t="shared" si="45"/>
        <v>0.00966</v>
      </c>
      <c r="J146">
        <f t="shared" si="45"/>
        <v>0.00966</v>
      </c>
      <c r="N146" s="14"/>
      <c r="O146" s="13"/>
      <c r="P146" s="12"/>
      <c r="Q146" t="s">
        <v>48</v>
      </c>
      <c r="R146">
        <f t="shared" si="46"/>
        <v>0.00999</v>
      </c>
      <c r="S146">
        <f t="shared" si="46"/>
        <v>0.00999</v>
      </c>
      <c r="U146">
        <f t="shared" si="47"/>
        <v>0.00999</v>
      </c>
      <c r="V146">
        <f t="shared" si="47"/>
        <v>0.00999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G153" si="48">0.05*G32+(1-0.05)*C32</f>
        <v>0.001365</v>
      </c>
      <c r="G151">
        <f t="shared" si="48"/>
        <v>0.009465</v>
      </c>
      <c r="H151">
        <f>I32++E32</f>
        <v>1.795504</v>
      </c>
      <c r="I151">
        <f t="shared" ref="I151:J153" si="49">0.05*G39+(1-0.05)*C39</f>
        <v>0.001365</v>
      </c>
      <c r="J151">
        <f t="shared" si="49"/>
        <v>0.009465</v>
      </c>
      <c r="K151">
        <f>I39+E39</f>
        <v>1.748055</v>
      </c>
      <c r="L151">
        <f>0.05*F46+(1-0.05)*B46</f>
        <v>0.00815</v>
      </c>
      <c r="M151">
        <f>I46+E46</f>
        <v>3.280684</v>
      </c>
      <c r="P151" s="12" t="s">
        <v>46</v>
      </c>
      <c r="Q151" t="s">
        <v>45</v>
      </c>
      <c r="R151">
        <f t="shared" ref="R151:S153" si="50">0.1*G32+(1-0.1)*C32</f>
        <v>0.00143</v>
      </c>
      <c r="S151">
        <f t="shared" si="50"/>
        <v>0.00953</v>
      </c>
      <c r="U151">
        <f t="shared" ref="U151:V153" si="51">0.1*G39+(1-0.1)*C39</f>
        <v>0.00143</v>
      </c>
      <c r="V151">
        <f t="shared" si="51"/>
        <v>0.00953</v>
      </c>
      <c r="X151">
        <f>0.1*F46+(1-0.1)*B46</f>
        <v>0.0082</v>
      </c>
    </row>
    <row r="152" spans="1:25">
      <c r="C152" s="4"/>
      <c r="D152" s="12"/>
      <c r="E152" t="s">
        <v>47</v>
      </c>
      <c r="F152">
        <f t="shared" si="48"/>
        <v>0.00775</v>
      </c>
      <c r="G152">
        <f t="shared" si="48"/>
        <v>0.00905</v>
      </c>
      <c r="H152">
        <f>I33++E33</f>
        <v>1.839039</v>
      </c>
      <c r="I152">
        <f t="shared" si="49"/>
        <v>0.00775</v>
      </c>
      <c r="J152">
        <f t="shared" si="49"/>
        <v>0.009045</v>
      </c>
      <c r="K152">
        <f>I40+E40</f>
        <v>1.759191</v>
      </c>
      <c r="P152" s="12"/>
      <c r="Q152" t="s">
        <v>47</v>
      </c>
      <c r="R152">
        <f t="shared" si="50"/>
        <v>0.0078</v>
      </c>
      <c r="S152">
        <f t="shared" si="50"/>
        <v>0.0091</v>
      </c>
      <c r="U152">
        <f t="shared" si="51"/>
        <v>0.0078</v>
      </c>
      <c r="V152">
        <f t="shared" si="51"/>
        <v>0.00909</v>
      </c>
    </row>
    <row r="153" spans="1:25">
      <c r="C153" s="4"/>
      <c r="D153" s="12"/>
      <c r="E153" t="s">
        <v>48</v>
      </c>
      <c r="F153">
        <f t="shared" si="48"/>
        <v>0.00805</v>
      </c>
      <c r="G153">
        <f t="shared" si="48"/>
        <v>0.00835</v>
      </c>
      <c r="H153">
        <f>I34++E34</f>
        <v>1.857288</v>
      </c>
      <c r="I153">
        <f t="shared" si="49"/>
        <v>0.00805</v>
      </c>
      <c r="J153">
        <f t="shared" si="49"/>
        <v>0.00835</v>
      </c>
      <c r="K153">
        <f>I41+E41</f>
        <v>1.94652</v>
      </c>
      <c r="P153" s="12"/>
      <c r="Q153" t="s">
        <v>48</v>
      </c>
      <c r="R153">
        <f t="shared" si="50"/>
        <v>0.0081</v>
      </c>
      <c r="S153">
        <f t="shared" si="50"/>
        <v>0.0084</v>
      </c>
      <c r="U153">
        <f t="shared" si="51"/>
        <v>0.0081</v>
      </c>
      <c r="V153">
        <f t="shared" si="51"/>
        <v>0.0084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G159" si="52">0.2*G32+(1-0.2)*C32</f>
        <v>0.00156</v>
      </c>
      <c r="G157">
        <f t="shared" si="52"/>
        <v>0.00966</v>
      </c>
      <c r="I157">
        <f t="shared" ref="I157:J159" si="53">0.2*G39+(1-0.2)*C39</f>
        <v>0.00156</v>
      </c>
      <c r="J157">
        <f t="shared" si="53"/>
        <v>0.00966</v>
      </c>
      <c r="L157">
        <f>0.2*F46+(1-0.2)*B46</f>
        <v>0.0083</v>
      </c>
      <c r="P157" s="12" t="s">
        <v>50</v>
      </c>
      <c r="Q157" t="s">
        <v>45</v>
      </c>
      <c r="R157">
        <f t="shared" ref="R157:S159" si="54">0.3*G32+(1-0.3)*C32</f>
        <v>0.00169</v>
      </c>
      <c r="S157">
        <f t="shared" si="54"/>
        <v>0.00979</v>
      </c>
      <c r="U157">
        <f t="shared" ref="U157:V159" si="55">0.3*G39+(1-0.3)*C39</f>
        <v>0.00169</v>
      </c>
      <c r="V157">
        <f t="shared" si="55"/>
        <v>0.00979</v>
      </c>
      <c r="X157">
        <f>0.3*F46+(1-0.3)*B46</f>
        <v>0.0084</v>
      </c>
    </row>
    <row r="158" spans="1:25">
      <c r="C158" s="4"/>
      <c r="D158" s="12"/>
      <c r="E158" t="s">
        <v>47</v>
      </c>
      <c r="F158">
        <f t="shared" si="52"/>
        <v>0.0079</v>
      </c>
      <c r="G158">
        <f t="shared" si="52"/>
        <v>0.0092</v>
      </c>
      <c r="I158">
        <f t="shared" si="53"/>
        <v>0.0079</v>
      </c>
      <c r="J158">
        <f t="shared" si="53"/>
        <v>0.00918</v>
      </c>
      <c r="P158" s="12"/>
      <c r="Q158" t="s">
        <v>47</v>
      </c>
      <c r="R158">
        <f t="shared" si="54"/>
        <v>0.008</v>
      </c>
      <c r="S158">
        <f t="shared" si="54"/>
        <v>0.0093</v>
      </c>
      <c r="U158">
        <f t="shared" si="55"/>
        <v>0.008</v>
      </c>
      <c r="V158">
        <f t="shared" si="55"/>
        <v>0.00927</v>
      </c>
    </row>
    <row r="159" spans="1:25">
      <c r="C159" s="4"/>
      <c r="D159" s="12"/>
      <c r="E159" t="s">
        <v>48</v>
      </c>
      <c r="F159">
        <f t="shared" si="52"/>
        <v>0.0082</v>
      </c>
      <c r="G159">
        <f t="shared" si="52"/>
        <v>0.0085</v>
      </c>
      <c r="I159">
        <f t="shared" si="53"/>
        <v>0.0082</v>
      </c>
      <c r="J159">
        <f t="shared" si="53"/>
        <v>0.0085</v>
      </c>
      <c r="P159" s="12"/>
      <c r="Q159" t="s">
        <v>48</v>
      </c>
      <c r="R159">
        <f t="shared" si="54"/>
        <v>0.0083</v>
      </c>
      <c r="S159">
        <f t="shared" si="54"/>
        <v>0.0086</v>
      </c>
      <c r="U159">
        <f t="shared" si="55"/>
        <v>0.0083</v>
      </c>
      <c r="V159">
        <f t="shared" si="55"/>
        <v>0.0086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G166" si="56">(0.05*(1-0.05)+0.05*(1-0.05))*G32+0.05*0.05*K32+(1-0.05*(1-0.05)-0.05*(1-0.05)-0.05*0.05)*C32</f>
        <v>0.00142675</v>
      </c>
      <c r="G164">
        <f t="shared" si="56"/>
        <v>0.00952975</v>
      </c>
      <c r="H164">
        <f>M32+I32+E32</f>
        <v>2.686274</v>
      </c>
      <c r="I164">
        <f t="shared" ref="I164:J166" si="57">(0.05*(1-0.05)+0.05*(1-0.05))*G39+0.05*0.05*K39+(1-0.05*(1-0.05)-0.05*(1-0.05)-0.05*0.05)*C39</f>
        <v>0.00142675</v>
      </c>
      <c r="J164">
        <f t="shared" si="57"/>
        <v>0.00952975</v>
      </c>
      <c r="K164">
        <f>M39+I39+E39</f>
        <v>2.619941</v>
      </c>
      <c r="L164">
        <f>(0.05*(1-0.05)+0.05*(1-0.05))*F46+0.05*0.05*J46+(1-0.05*(1-0.05)-0.05*(1-0.05)-0.05*0.05)*B46</f>
        <v>0.00820025</v>
      </c>
      <c r="M164">
        <f>M46+I46+E46</f>
        <v>4.925112</v>
      </c>
      <c r="O164" s="13" t="s">
        <v>52</v>
      </c>
      <c r="P164" s="12" t="s">
        <v>46</v>
      </c>
      <c r="Q164" t="s">
        <v>45</v>
      </c>
      <c r="R164">
        <f t="shared" ref="R164:S166" si="58">(0.1*0.9+0.1*0.9)*G32+0.1*0.1*K32+(1-0.1*0.9-0.1*0.9-0.1*0.1)*C32</f>
        <v>0.001547</v>
      </c>
      <c r="S164">
        <f t="shared" si="58"/>
        <v>0.009659</v>
      </c>
      <c r="U164">
        <f t="shared" ref="U164:V166" si="59">(0.1*0.9+0.1*0.9)*G39+0.1*0.1*K39+(1-0.1*0.9-0.1*0.9-0.1*0.1)*C39</f>
        <v>0.001547</v>
      </c>
      <c r="V164">
        <f t="shared" si="59"/>
        <v>0.009659</v>
      </c>
      <c r="X164">
        <f>(0.1*0.9+0.1*0.9)*F46+0.1*0.1*J46+(1-0.1*0.9-0.1*0.9-0.1*0.1)*B46</f>
        <v>0.008301</v>
      </c>
    </row>
    <row r="165" spans="2:25">
      <c r="B165" s="4"/>
      <c r="C165" s="13"/>
      <c r="D165" s="12"/>
      <c r="E165" t="s">
        <v>47</v>
      </c>
      <c r="F165">
        <f t="shared" si="56"/>
        <v>0.00779975</v>
      </c>
      <c r="G165">
        <f t="shared" si="56"/>
        <v>0.00910025</v>
      </c>
      <c r="H165">
        <f>M33+I33+E33</f>
        <v>2.758351</v>
      </c>
      <c r="I165">
        <f t="shared" si="57"/>
        <v>0.00779975</v>
      </c>
      <c r="J165">
        <f t="shared" si="57"/>
        <v>0.0090905</v>
      </c>
      <c r="K165">
        <f>M40+I40+E40</f>
        <v>2.729627</v>
      </c>
      <c r="O165" s="13"/>
      <c r="P165" s="12"/>
      <c r="Q165" t="s">
        <v>47</v>
      </c>
      <c r="R165">
        <f t="shared" si="58"/>
        <v>0.007899</v>
      </c>
      <c r="S165">
        <f t="shared" si="58"/>
        <v>0.009201</v>
      </c>
      <c r="U165">
        <f t="shared" si="59"/>
        <v>0.007899</v>
      </c>
      <c r="V165">
        <f t="shared" si="59"/>
        <v>0.009182</v>
      </c>
    </row>
    <row r="166" spans="2:25">
      <c r="B166" s="4"/>
      <c r="C166" s="13"/>
      <c r="D166" s="12"/>
      <c r="E166" t="s">
        <v>48</v>
      </c>
      <c r="F166">
        <f t="shared" si="56"/>
        <v>0.00809975</v>
      </c>
      <c r="G166">
        <f t="shared" si="56"/>
        <v>0.0084</v>
      </c>
      <c r="H166">
        <f>M34+I34+E34</f>
        <v>2.794173</v>
      </c>
      <c r="I166">
        <f t="shared" si="57"/>
        <v>0.00809975</v>
      </c>
      <c r="J166">
        <f t="shared" si="57"/>
        <v>0.0084</v>
      </c>
      <c r="K166">
        <f>M41+I41+E41</f>
        <v>2.881762</v>
      </c>
      <c r="O166" s="13"/>
      <c r="P166" s="12"/>
      <c r="Q166" t="s">
        <v>48</v>
      </c>
      <c r="R166">
        <f t="shared" si="58"/>
        <v>0.008199</v>
      </c>
      <c r="S166">
        <f t="shared" si="58"/>
        <v>0.0085</v>
      </c>
      <c r="U166">
        <f t="shared" si="59"/>
        <v>0.008199</v>
      </c>
      <c r="V166">
        <f t="shared" si="59"/>
        <v>0.0085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G172" si="60">(0.2*0.8+0.2*0.8)*G32+0.2*0.2*K32+(1-0.2*0.8-0.2*0.8-0.2*0.2)*C32</f>
        <v>0.001768</v>
      </c>
      <c r="G170">
        <f t="shared" si="60"/>
        <v>0.009916</v>
      </c>
      <c r="I170">
        <f t="shared" ref="I170:J172" si="61">(0.2*0.8+0.2*0.8)*G39+0.2*0.2*K39+(1-0.2*0.8-0.2*0.8-0.2*0.2)*C39</f>
        <v>0.001768</v>
      </c>
      <c r="J170">
        <f t="shared" si="61"/>
        <v>0.009916</v>
      </c>
      <c r="L170">
        <f>(0.2*0.8+0.2*0.8)*F46+0.2*0.2*J46+(1-0.2*0.8-0.2*0.8-0.2*0.2)*B46</f>
        <v>0.008504</v>
      </c>
      <c r="O170" s="13" t="s">
        <v>54</v>
      </c>
      <c r="P170" s="12" t="s">
        <v>50</v>
      </c>
      <c r="Q170" t="s">
        <v>45</v>
      </c>
      <c r="R170">
        <f t="shared" ref="R170:S172" si="62">(0.3*0.7+0.3*0.7)*G32+0.3*0.3*K32+(1-0.3*0.7-0.3*0.7-0.3*0.3)*C32</f>
        <v>0.001963</v>
      </c>
      <c r="S170">
        <f t="shared" si="62"/>
        <v>0.010171</v>
      </c>
      <c r="U170">
        <f t="shared" ref="U170:V172" si="63">(0.3*0.7+0.3*0.7)*G39+0.3*0.3*K39+(1-0.3*0.7-0.3*0.7-0.3*0.3)*C39</f>
        <v>0.001963</v>
      </c>
      <c r="V170">
        <f t="shared" si="63"/>
        <v>0.010171</v>
      </c>
      <c r="X170">
        <f>(0.3*0.7+0.3*0.7)*F46+0.3*0.3*J46+(1-0.3*0.7-0.3*0.7-0.3*0.3)*B46</f>
        <v>0.008709</v>
      </c>
    </row>
    <row r="171" spans="2:25">
      <c r="B171" s="4"/>
      <c r="C171" s="13"/>
      <c r="D171" s="12"/>
      <c r="E171" t="s">
        <v>47</v>
      </c>
      <c r="F171">
        <f t="shared" si="60"/>
        <v>0.008096</v>
      </c>
      <c r="G171">
        <f t="shared" si="60"/>
        <v>0.009404</v>
      </c>
      <c r="I171">
        <f t="shared" si="61"/>
        <v>0.008096</v>
      </c>
      <c r="J171">
        <f t="shared" si="61"/>
        <v>0.009368</v>
      </c>
      <c r="O171" s="13"/>
      <c r="P171" s="12"/>
      <c r="Q171" t="s">
        <v>47</v>
      </c>
      <c r="R171">
        <f t="shared" si="62"/>
        <v>0.008291</v>
      </c>
      <c r="S171">
        <f t="shared" si="62"/>
        <v>0.009609</v>
      </c>
      <c r="U171">
        <f t="shared" si="63"/>
        <v>0.008291</v>
      </c>
      <c r="V171">
        <f t="shared" si="63"/>
        <v>0.009558</v>
      </c>
    </row>
    <row r="172" spans="2:25">
      <c r="B172" s="4"/>
      <c r="C172" s="13"/>
      <c r="D172" s="12"/>
      <c r="E172" t="s">
        <v>48</v>
      </c>
      <c r="F172">
        <f t="shared" si="60"/>
        <v>0.008396</v>
      </c>
      <c r="G172">
        <f t="shared" si="60"/>
        <v>0.0087</v>
      </c>
      <c r="I172">
        <f t="shared" si="61"/>
        <v>0.008396</v>
      </c>
      <c r="J172">
        <f t="shared" si="61"/>
        <v>0.0087</v>
      </c>
      <c r="O172" s="13"/>
      <c r="P172" s="12"/>
      <c r="Q172" t="s">
        <v>48</v>
      </c>
      <c r="R172">
        <f t="shared" si="62"/>
        <v>0.008591</v>
      </c>
      <c r="S172">
        <f t="shared" si="62"/>
        <v>0.0089</v>
      </c>
      <c r="U172">
        <f t="shared" si="63"/>
        <v>0.008591</v>
      </c>
      <c r="V172">
        <f t="shared" si="63"/>
        <v>0.0089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G179" si="64">3*0.05*(1-0.05)*(1-0.05)*G32+3*0.05*0.05*(1-0.05)*K32+0.05*0.05*0.05*O32+(1-3*0.05*(1-0.05)*(1-0.05)-3*0.05*0.05*(1-0.05)-0.05*0.05*0.05)*C32</f>
        <v>0.0014854125</v>
      </c>
      <c r="G177">
        <f t="shared" si="64"/>
        <v>0.0095942625</v>
      </c>
      <c r="H177">
        <f>Q32+M32+I32+E32</f>
        <v>3.58418</v>
      </c>
      <c r="I177">
        <f t="shared" ref="I177:J179" si="65">3*0.05*(1-0.05)*(1-0.05)*G39+3*0.05*0.05*(1-0.05)*K39+0.05*0.05*0.05*O39+(1-3*0.05*(1-0.05)*(1-0.05)-3*0.05*0.05*(1-0.05)-0.05*0.05*0.05)*C39</f>
        <v>0.0014854125</v>
      </c>
      <c r="J177">
        <f t="shared" si="65"/>
        <v>0.0095942625</v>
      </c>
      <c r="K177">
        <f>Q39+M39+I39+E39</f>
        <v>3.485506</v>
      </c>
      <c r="L177">
        <f>3*0.05*(1-0.05)*(1-0.05)*F46+3*0.05*0.05*(1-0.05)*J46+0.05*0.05*0.05*N46+(1-3*0.05*(1-0.05)*(1-0.05)-3*0.05*0.05*(1-0.05)-0.05*0.05*0.05)*B46</f>
        <v>0.0082507125</v>
      </c>
      <c r="M177">
        <f>Q46+M46+I46+E46</f>
        <v>6.557036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S179" si="66">3*0.1*(1-0.1)*(1-0.1)*G32+3*0.1*0.1*(1-0.1)*K32+0.1*0.1*0.1*O32+(1-3*0.1*(1-0.1)*(1-0.1)-3*0.1*0.1*(1-0.1)-0.1*0.1*0.1)*C32</f>
        <v>0.0016523</v>
      </c>
      <c r="S177">
        <f t="shared" si="66"/>
        <v>0.0097871</v>
      </c>
      <c r="U177">
        <f t="shared" ref="U177:V179" si="67">3*0.1*(1-0.1)*(1-0.1)*G39+3*0.1*0.1*(1-0.1)*K39+0.1*0.1*0.1*O39+(1-3*0.1*(1-0.1)*(1-0.1)-3*0.1*0.1*(1-0.1)-0.1*0.1*0.1)*C39</f>
        <v>0.0016523</v>
      </c>
      <c r="V177">
        <f t="shared" si="67"/>
        <v>0.0097871</v>
      </c>
      <c r="X177">
        <f>3*0.1*(1-0.1)*(1-0.1)*F46+3*0.1*0.1*(1-0.1)*J46+0.1*0.1*0.1*N46+(1-3*0.1*(1-0.1)*(1-0.1)-3*0.1*0.1*(1-0.1)-0.1*0.1*0.1)*B46</f>
        <v>0.0084027</v>
      </c>
    </row>
    <row r="178" spans="1:25">
      <c r="A178" s="4"/>
      <c r="B178" s="14"/>
      <c r="C178" s="13"/>
      <c r="D178" s="12"/>
      <c r="E178" t="s">
        <v>47</v>
      </c>
      <c r="F178">
        <f t="shared" si="64"/>
        <v>0.0078492625</v>
      </c>
      <c r="G178">
        <f t="shared" si="64"/>
        <v>0.0091507375</v>
      </c>
      <c r="H178">
        <f>Q33+M33+I33+E33</f>
        <v>3.674266</v>
      </c>
      <c r="I178">
        <f t="shared" si="65"/>
        <v>0.0078492625</v>
      </c>
      <c r="J178">
        <f t="shared" si="65"/>
        <v>0.0091364875</v>
      </c>
      <c r="K178">
        <f>Q40+M40+I40+E40</f>
        <v>3.605706</v>
      </c>
      <c r="N178" s="14"/>
      <c r="O178" s="13"/>
      <c r="P178" s="12"/>
      <c r="Q178" t="s">
        <v>47</v>
      </c>
      <c r="R178">
        <f t="shared" si="66"/>
        <v>0.0079971</v>
      </c>
      <c r="S178">
        <f t="shared" si="66"/>
        <v>0.0093029</v>
      </c>
      <c r="U178">
        <f t="shared" si="67"/>
        <v>0.0079971</v>
      </c>
      <c r="V178">
        <f t="shared" si="67"/>
        <v>0.0092759</v>
      </c>
    </row>
    <row r="179" spans="1:25">
      <c r="A179" s="4"/>
      <c r="B179" s="14"/>
      <c r="C179" s="13"/>
      <c r="D179" s="12"/>
      <c r="E179" t="s">
        <v>48</v>
      </c>
      <c r="F179">
        <f t="shared" si="64"/>
        <v>0.008149275</v>
      </c>
      <c r="G179">
        <f t="shared" si="64"/>
        <v>0.00845</v>
      </c>
      <c r="H179">
        <f>Q34+M34+I34+E34</f>
        <v>3.717814</v>
      </c>
      <c r="I179">
        <f t="shared" si="65"/>
        <v>0.008149275</v>
      </c>
      <c r="J179">
        <f t="shared" si="65"/>
        <v>0.00845</v>
      </c>
      <c r="K179">
        <f>Q41+M41+I41+E41</f>
        <v>3.824821</v>
      </c>
      <c r="N179" s="14"/>
      <c r="O179" s="13"/>
      <c r="P179" s="12"/>
      <c r="Q179" t="s">
        <v>48</v>
      </c>
      <c r="R179">
        <f t="shared" si="66"/>
        <v>0.0082972</v>
      </c>
      <c r="S179">
        <f t="shared" si="66"/>
        <v>0.0086</v>
      </c>
      <c r="U179">
        <f t="shared" si="67"/>
        <v>0.0082972</v>
      </c>
      <c r="V179">
        <f t="shared" si="67"/>
        <v>0.0086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G185" si="68">3*0.2*(1-0.2)*(1-0.2)*G32+3*0.2*0.2*(1-0.2)*K32+0.2*0.2*0.2*O32+(1-3*0.2*(1-0.2)*(1-0.2)-3*0.2*0.2*(1-0.2)-0.2*0.2*0.2)*C32</f>
        <v>0.0019344</v>
      </c>
      <c r="G183">
        <f t="shared" si="68"/>
        <v>0.0101688</v>
      </c>
      <c r="I183">
        <f t="shared" ref="I183:J185" si="69">3*0.2*(1-0.2)*(1-0.2)*G39+3*0.2*0.2*(1-0.2)*K39+0.2*0.2*0.2*O39+(1-3*0.2*(1-0.2)*(1-0.2)-3*0.2*0.2*(1-0.2)-0.2*0.2*0.2)*C39</f>
        <v>0.0019344</v>
      </c>
      <c r="J183">
        <f t="shared" si="69"/>
        <v>0.0101688</v>
      </c>
      <c r="L183">
        <f>3*0.2*(1-0.2)*(1-0.2)*F46+3*0.2*0.2*(1-0.2)*J46+0.2*0.2*0.2*N46+(1-3*0.2*(1-0.2)*(1-0.2)-3*0.2*0.2*(1-0.2)-0.2*0.2*0.2)*B46</f>
        <v>0.0087096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S185" si="70">3*0.3*(1-0.3)*(1-0.3)*G32+3*0.3*0.3*(1-0.3)*K32+0.3*0.3*0.3*O32+(1-3*0.3*(1-0.3)*(1-0.3)-3*0.3*0.3*(1-0.3)-0.3*0.3*0.3)*C32</f>
        <v>0.0021541</v>
      </c>
      <c r="S183">
        <f t="shared" si="70"/>
        <v>0.0105457</v>
      </c>
      <c r="U183">
        <f t="shared" ref="U183:V185" si="71">3*0.3*(1-0.3)*(1-0.3)*G39+3*0.3*0.3*(1-0.3)*K39+0.3*0.3*0.3*O39+(1-3*0.3*(1-0.3)*(1-0.3)-3*0.3*0.3*(1-0.3)-0.3*0.3*0.3)*C39</f>
        <v>0.0021541</v>
      </c>
      <c r="V183">
        <f t="shared" si="71"/>
        <v>0.0105457</v>
      </c>
      <c r="X183">
        <f>3*0.3*(1-0.3)*(1-0.3)*F46+3*0.3*0.3*(1-0.3)*J46+0.3*0.3*0.3*N46+(1-3*0.3*(1-0.3)*(1-0.3)-3*0.3*0.3*(1-0.3)-0.3*0.3*0.3)*B46</f>
        <v>0.0090189</v>
      </c>
    </row>
    <row r="184" spans="1:25">
      <c r="A184" s="4"/>
      <c r="B184" s="14"/>
      <c r="C184" s="13"/>
      <c r="D184" s="12"/>
      <c r="E184" t="s">
        <v>47</v>
      </c>
      <c r="F184">
        <f t="shared" si="68"/>
        <v>0.0082888</v>
      </c>
      <c r="G184">
        <f t="shared" si="68"/>
        <v>0.0096112</v>
      </c>
      <c r="I184">
        <f t="shared" si="69"/>
        <v>0.0082888</v>
      </c>
      <c r="J184">
        <f t="shared" si="69"/>
        <v>0.0095632</v>
      </c>
      <c r="N184" s="14"/>
      <c r="O184" s="13"/>
      <c r="P184" s="12"/>
      <c r="Q184" t="s">
        <v>47</v>
      </c>
      <c r="R184">
        <f t="shared" si="70"/>
        <v>0.0085757</v>
      </c>
      <c r="S184">
        <f t="shared" si="70"/>
        <v>0.0099243</v>
      </c>
      <c r="U184">
        <f t="shared" si="71"/>
        <v>0.0085757</v>
      </c>
      <c r="V184">
        <f t="shared" si="71"/>
        <v>0.0098613</v>
      </c>
    </row>
    <row r="185" spans="1:25">
      <c r="A185" s="4"/>
      <c r="B185" s="14"/>
      <c r="C185" s="13"/>
      <c r="D185" s="12"/>
      <c r="E185" t="s">
        <v>48</v>
      </c>
      <c r="F185">
        <f t="shared" si="68"/>
        <v>0.0085896</v>
      </c>
      <c r="G185">
        <f t="shared" si="68"/>
        <v>0.0089</v>
      </c>
      <c r="I185">
        <f t="shared" si="69"/>
        <v>0.0085896</v>
      </c>
      <c r="J185">
        <f t="shared" si="69"/>
        <v>0.0089</v>
      </c>
      <c r="N185" s="14"/>
      <c r="O185" s="13"/>
      <c r="P185" s="12"/>
      <c r="Q185" t="s">
        <v>48</v>
      </c>
      <c r="R185">
        <f t="shared" si="70"/>
        <v>0.0088784</v>
      </c>
      <c r="S185">
        <f t="shared" si="70"/>
        <v>0.0092</v>
      </c>
      <c r="U185">
        <f t="shared" si="71"/>
        <v>0.0088784</v>
      </c>
      <c r="V185">
        <f t="shared" si="71"/>
        <v>0.0092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G192" si="72">0.05*Y32+(1-0.05)*U32</f>
        <v>0.001365</v>
      </c>
      <c r="G190">
        <f t="shared" si="72"/>
        <v>0.009465</v>
      </c>
      <c r="H190">
        <f>AA32+W32</f>
        <v>1.757587</v>
      </c>
      <c r="I190">
        <f t="shared" ref="I190:J192" si="73">0.05*Y39+(1-0.05)*U39</f>
        <v>0.001365</v>
      </c>
      <c r="J190">
        <f t="shared" si="73"/>
        <v>0.009465</v>
      </c>
      <c r="K190">
        <f>AA39+W39</f>
        <v>1.721009</v>
      </c>
      <c r="L190">
        <f>0.05*X46+(1-0.05)*T46</f>
        <v>0.00664</v>
      </c>
      <c r="M190">
        <f>AA46+W46</f>
        <v>3.299928</v>
      </c>
      <c r="P190" s="12" t="s">
        <v>46</v>
      </c>
      <c r="Q190" t="s">
        <v>45</v>
      </c>
      <c r="R190">
        <f t="shared" ref="R190:S192" si="74">0.1*Y32+(1-0.1)*U32</f>
        <v>0.00143</v>
      </c>
      <c r="S190">
        <f t="shared" si="74"/>
        <v>0.00953</v>
      </c>
      <c r="U190">
        <f t="shared" ref="U190:V192" si="75">0.1*Y39+(1-0.1)*U39</f>
        <v>0.00143</v>
      </c>
      <c r="V190">
        <f t="shared" si="75"/>
        <v>0.00953</v>
      </c>
      <c r="X190">
        <f>0.1*X46+(1-0.1)*T46</f>
        <v>0.00668</v>
      </c>
    </row>
    <row r="191" spans="1:25">
      <c r="C191" s="4"/>
      <c r="D191" s="12"/>
      <c r="E191" t="s">
        <v>47</v>
      </c>
      <c r="F191">
        <f t="shared" si="72"/>
        <v>0.00473</v>
      </c>
      <c r="G191">
        <f t="shared" si="72"/>
        <v>0.008145</v>
      </c>
      <c r="H191">
        <f>AA33+W33</f>
        <v>0.939122</v>
      </c>
      <c r="I191">
        <f t="shared" si="73"/>
        <v>0.00474</v>
      </c>
      <c r="J191">
        <f t="shared" si="73"/>
        <v>0.00813</v>
      </c>
      <c r="K191">
        <f>AA40+W40</f>
        <v>1.751247</v>
      </c>
      <c r="P191" s="12"/>
      <c r="Q191" t="s">
        <v>47</v>
      </c>
      <c r="R191">
        <f t="shared" si="74"/>
        <v>0.00476</v>
      </c>
      <c r="S191">
        <f t="shared" si="74"/>
        <v>0.00819</v>
      </c>
      <c r="U191">
        <f t="shared" si="75"/>
        <v>0.00478</v>
      </c>
      <c r="V191">
        <f t="shared" si="75"/>
        <v>0.00816</v>
      </c>
    </row>
    <row r="192" spans="1:25">
      <c r="C192" s="4"/>
      <c r="D192" s="12"/>
      <c r="E192" t="s">
        <v>48</v>
      </c>
      <c r="F192">
        <f t="shared" si="72"/>
        <v>0.00594</v>
      </c>
      <c r="G192">
        <f t="shared" si="72"/>
        <v>0.006945</v>
      </c>
      <c r="H192">
        <f>AA34+W34</f>
        <v>1.859491</v>
      </c>
      <c r="I192">
        <f t="shared" si="73"/>
        <v>0.00595</v>
      </c>
      <c r="J192">
        <f t="shared" si="73"/>
        <v>0.006945</v>
      </c>
      <c r="K192">
        <f>AA41+W41</f>
        <v>1.888961</v>
      </c>
      <c r="P192" s="12"/>
      <c r="Q192" t="s">
        <v>48</v>
      </c>
      <c r="R192">
        <f t="shared" si="74"/>
        <v>0.00598</v>
      </c>
      <c r="S192">
        <f t="shared" si="74"/>
        <v>0.00699</v>
      </c>
      <c r="U192">
        <f t="shared" si="75"/>
        <v>0.006</v>
      </c>
      <c r="V192">
        <f t="shared" si="75"/>
        <v>0.00699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G198" si="76">0.2*Y32+(1-0.2)*U32</f>
        <v>0.00156</v>
      </c>
      <c r="G196">
        <f t="shared" si="76"/>
        <v>0.00966</v>
      </c>
      <c r="I196">
        <f t="shared" ref="I196:J198" si="77">0.2*Y39+(1-0.2)*U39</f>
        <v>0.00156</v>
      </c>
      <c r="J196">
        <f t="shared" si="77"/>
        <v>0.00966</v>
      </c>
      <c r="L196">
        <f>0.2*X46+(1-0.2)*T46</f>
        <v>0.00676</v>
      </c>
      <c r="P196" s="12" t="s">
        <v>50</v>
      </c>
      <c r="Q196" t="s">
        <v>45</v>
      </c>
      <c r="R196">
        <f t="shared" ref="R196:S198" si="78">0.3*Y32+(1-0.3)*U32</f>
        <v>0.00169</v>
      </c>
      <c r="S196">
        <f t="shared" si="78"/>
        <v>0.00979</v>
      </c>
      <c r="U196">
        <f t="shared" ref="U196:V198" si="79">0.3*Y39+(1-0.3)*U39</f>
        <v>0.00169</v>
      </c>
      <c r="V196">
        <f t="shared" si="79"/>
        <v>0.00979</v>
      </c>
      <c r="X196">
        <f>0.3*X46+(1-0.3)*T46</f>
        <v>0.00684</v>
      </c>
    </row>
    <row r="197" spans="2:25">
      <c r="C197" s="4"/>
      <c r="D197" s="12"/>
      <c r="E197" t="s">
        <v>47</v>
      </c>
      <c r="F197">
        <f t="shared" si="76"/>
        <v>0.00482</v>
      </c>
      <c r="G197">
        <f t="shared" si="76"/>
        <v>0.00828</v>
      </c>
      <c r="I197">
        <f t="shared" si="77"/>
        <v>0.00486</v>
      </c>
      <c r="J197">
        <f t="shared" si="77"/>
        <v>0.00822</v>
      </c>
      <c r="P197" s="12"/>
      <c r="Q197" t="s">
        <v>47</v>
      </c>
      <c r="R197">
        <f t="shared" si="78"/>
        <v>0.00488</v>
      </c>
      <c r="S197">
        <f t="shared" si="78"/>
        <v>0.00837</v>
      </c>
      <c r="U197">
        <f t="shared" si="79"/>
        <v>0.00494</v>
      </c>
      <c r="V197">
        <f t="shared" si="79"/>
        <v>0.00828</v>
      </c>
    </row>
    <row r="198" spans="2:25">
      <c r="C198" s="4"/>
      <c r="D198" s="12"/>
      <c r="E198" t="s">
        <v>48</v>
      </c>
      <c r="F198">
        <f t="shared" si="76"/>
        <v>0.00606</v>
      </c>
      <c r="G198">
        <f t="shared" si="76"/>
        <v>0.00708</v>
      </c>
      <c r="I198">
        <f t="shared" si="77"/>
        <v>0.0061</v>
      </c>
      <c r="J198">
        <f t="shared" si="77"/>
        <v>0.00708</v>
      </c>
      <c r="P198" s="12"/>
      <c r="Q198" t="s">
        <v>48</v>
      </c>
      <c r="R198">
        <f t="shared" si="78"/>
        <v>0.00614</v>
      </c>
      <c r="S198">
        <f t="shared" si="78"/>
        <v>0.00717</v>
      </c>
      <c r="U198">
        <f t="shared" si="79"/>
        <v>0.0062</v>
      </c>
      <c r="V198">
        <f t="shared" si="79"/>
        <v>0.00717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G205" si="80">(0.05*(1-0.05)+0.05*(1-0.05))*Y32+0.05*0.05*AC32+(1-0.05*(1-0.05)-0.05*(1-0.05)-0.05*0.05)*U32</f>
        <v>0.00142675</v>
      </c>
      <c r="G203">
        <f t="shared" si="80"/>
        <v>0.00952975</v>
      </c>
      <c r="H203">
        <f>AE32+AA32+W32</f>
        <v>2.653442</v>
      </c>
      <c r="I203">
        <f t="shared" ref="I203:J205" si="81">(0.05*(1-0.05)+0.05*(1-0.05))*Y39+0.05*0.05*AC39+(1-0.05*(1-0.05)-0.05*(1-0.05)-0.05*0.05)*U39</f>
        <v>0.00142675</v>
      </c>
      <c r="J203">
        <f t="shared" si="81"/>
        <v>0.00952975</v>
      </c>
      <c r="K203">
        <f>AE39+AA39+W39</f>
        <v>2.619498</v>
      </c>
      <c r="L203">
        <f>(0.05*(1-0.05)+0.05*(1-0.05))*X46+0.05*0.05*AB46+(1-0.05*(1-0.05)-0.05*(1-0.05)-0.05*0.05)*T46</f>
        <v>0.00668</v>
      </c>
      <c r="M203">
        <f>AE46+AA46+W46</f>
        <v>4.949611</v>
      </c>
      <c r="O203" s="13" t="s">
        <v>52</v>
      </c>
      <c r="P203" s="12" t="s">
        <v>46</v>
      </c>
      <c r="Q203" t="s">
        <v>45</v>
      </c>
      <c r="R203">
        <f t="shared" ref="R203:S205" si="82">(0.1*0.9+0.1*0.9)*Y32+0.1*0.1*AC32+(1-0.1*0.9-0.1*0.9-0.1*0.1)*U32</f>
        <v>0.001547</v>
      </c>
      <c r="S203">
        <f t="shared" si="82"/>
        <v>0.009659</v>
      </c>
      <c r="U203">
        <f t="shared" ref="U203:V205" si="83">(0.1*0.9+0.1*0.9)*Y39+0.1*0.1*AC39+(1-0.1*0.9-0.1*0.9-0.1*0.1)*U39</f>
        <v>0.001547</v>
      </c>
      <c r="V203">
        <f t="shared" si="83"/>
        <v>0.009659</v>
      </c>
      <c r="X203">
        <f>(0.1*0.9+0.1*0.9)*X46+0.1*0.1*AB46+(1-0.1*0.9-0.1*0.9-0.1*0.1)*T46</f>
        <v>0.00676</v>
      </c>
    </row>
    <row r="204" spans="2:25">
      <c r="B204" s="4"/>
      <c r="C204" s="13"/>
      <c r="D204" s="12"/>
      <c r="E204" t="s">
        <v>47</v>
      </c>
      <c r="F204">
        <f t="shared" si="80"/>
        <v>0.00476</v>
      </c>
      <c r="G204">
        <f t="shared" si="80"/>
        <v>0.00819</v>
      </c>
      <c r="H204">
        <f>AE33+AA33+W33</f>
        <v>1.85535</v>
      </c>
      <c r="I204">
        <f t="shared" si="81"/>
        <v>0.0047795</v>
      </c>
      <c r="J204">
        <f t="shared" si="81"/>
        <v>0.008161</v>
      </c>
      <c r="K204">
        <f t="shared" ref="K204:K205" si="84">AE117+AA117+W117</f>
        <v>0</v>
      </c>
      <c r="O204" s="13"/>
      <c r="P204" s="12"/>
      <c r="Q204" t="s">
        <v>47</v>
      </c>
      <c r="R204">
        <f t="shared" si="82"/>
        <v>0.00482</v>
      </c>
      <c r="S204">
        <f t="shared" si="82"/>
        <v>0.00828</v>
      </c>
      <c r="U204">
        <f t="shared" si="83"/>
        <v>0.004858</v>
      </c>
      <c r="V204">
        <f t="shared" si="83"/>
        <v>0.008224</v>
      </c>
    </row>
    <row r="205" spans="2:25">
      <c r="B205" s="4"/>
      <c r="C205" s="13"/>
      <c r="D205" s="12"/>
      <c r="E205" t="s">
        <v>48</v>
      </c>
      <c r="F205">
        <f t="shared" si="80"/>
        <v>0.00598</v>
      </c>
      <c r="G205">
        <f t="shared" si="80"/>
        <v>0.00699</v>
      </c>
      <c r="H205">
        <f>AE34+AA34+W34</f>
        <v>2.784877</v>
      </c>
      <c r="I205">
        <f t="shared" si="81"/>
        <v>0.00599925</v>
      </c>
      <c r="J205">
        <f t="shared" si="81"/>
        <v>0.00698975</v>
      </c>
      <c r="K205">
        <f t="shared" si="84"/>
        <v>0</v>
      </c>
      <c r="O205" s="13"/>
      <c r="P205" s="12"/>
      <c r="Q205" t="s">
        <v>48</v>
      </c>
      <c r="R205">
        <f t="shared" si="82"/>
        <v>0.00606</v>
      </c>
      <c r="S205">
        <f t="shared" si="82"/>
        <v>0.00708</v>
      </c>
      <c r="U205">
        <f t="shared" si="83"/>
        <v>0.006097</v>
      </c>
      <c r="V205">
        <f t="shared" si="83"/>
        <v>0.007079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G211" si="85">(0.2*0.8+0.2*0.8)*Y32+0.2*0.2*AC32+(1-0.2*0.8-0.2*0.8-0.2*0.2)*U32</f>
        <v>0.001768</v>
      </c>
      <c r="G209">
        <f t="shared" si="85"/>
        <v>0.009916</v>
      </c>
      <c r="I209">
        <f t="shared" ref="I209:J211" si="86">(0.2*0.8+0.2*0.8)*Y39+0.2*0.2*AC39+(1-0.2*0.8-0.2*0.8-0.2*0.2)*U39</f>
        <v>0.001768</v>
      </c>
      <c r="J209">
        <f t="shared" si="86"/>
        <v>0.009916</v>
      </c>
      <c r="L209">
        <f>(0.2*0.8+0.2*0.8)*X46+0.2*0.2*AB46+(1-0.2*0.8-0.2*0.8-0.2*0.2)*T46</f>
        <v>0.00692</v>
      </c>
      <c r="O209" s="13" t="s">
        <v>54</v>
      </c>
      <c r="P209" s="12" t="s">
        <v>50</v>
      </c>
      <c r="Q209" t="s">
        <v>45</v>
      </c>
      <c r="R209">
        <f t="shared" ref="R209:S211" si="87">(0.3*0.7+0.3*0.7)*Y32+0.3*0.3*AC32+(1-0.3*0.7-0.3*0.7-0.3*0.3)*U32</f>
        <v>0.001963</v>
      </c>
      <c r="S209">
        <f t="shared" si="87"/>
        <v>0.010171</v>
      </c>
      <c r="U209">
        <f t="shared" ref="U209:V211" si="88">(0.3*0.7+0.3*0.7)*Y39+0.3*0.3*AC39+(1-0.3*0.7-0.3*0.7-0.3*0.3)*U39</f>
        <v>0.001963</v>
      </c>
      <c r="V209">
        <f t="shared" si="88"/>
        <v>0.010171</v>
      </c>
      <c r="X209">
        <f>(0.3*0.7+0.3*0.7)*X46+0.3*0.3*AB46+(1-0.3*0.7-0.3*0.7-0.3*0.3)*T46</f>
        <v>0.00708</v>
      </c>
    </row>
    <row r="210" spans="1:25">
      <c r="B210" s="4"/>
      <c r="C210" s="13"/>
      <c r="D210" s="12"/>
      <c r="E210" t="s">
        <v>47</v>
      </c>
      <c r="F210">
        <f t="shared" si="85"/>
        <v>0.00494</v>
      </c>
      <c r="G210">
        <f t="shared" si="85"/>
        <v>0.00846</v>
      </c>
      <c r="I210">
        <f t="shared" si="86"/>
        <v>0.005012</v>
      </c>
      <c r="J210">
        <f t="shared" si="86"/>
        <v>0.008356</v>
      </c>
      <c r="O210" s="13"/>
      <c r="P210" s="12"/>
      <c r="Q210" t="s">
        <v>47</v>
      </c>
      <c r="R210">
        <f t="shared" si="87"/>
        <v>0.00506</v>
      </c>
      <c r="S210">
        <f t="shared" si="87"/>
        <v>0.00864</v>
      </c>
      <c r="U210">
        <f t="shared" si="88"/>
        <v>0.005162</v>
      </c>
      <c r="V210">
        <f t="shared" si="88"/>
        <v>0.008496</v>
      </c>
    </row>
    <row r="211" spans="1:25">
      <c r="B211" s="4"/>
      <c r="C211" s="13"/>
      <c r="D211" s="12"/>
      <c r="E211" t="s">
        <v>48</v>
      </c>
      <c r="F211">
        <f t="shared" si="85"/>
        <v>0.00622</v>
      </c>
      <c r="G211">
        <f t="shared" si="85"/>
        <v>0.00726</v>
      </c>
      <c r="I211">
        <f t="shared" si="86"/>
        <v>0.006288</v>
      </c>
      <c r="J211">
        <f t="shared" si="86"/>
        <v>0.007256</v>
      </c>
      <c r="O211" s="13"/>
      <c r="P211" s="12"/>
      <c r="Q211" t="s">
        <v>48</v>
      </c>
      <c r="R211">
        <f t="shared" si="87"/>
        <v>0.00638</v>
      </c>
      <c r="S211">
        <f t="shared" si="87"/>
        <v>0.00744</v>
      </c>
      <c r="U211">
        <f t="shared" si="88"/>
        <v>0.006473</v>
      </c>
      <c r="V211">
        <f t="shared" si="88"/>
        <v>0.007431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G218" si="89">3*0.05*(1-0.05)*(1-0.05)*Y32+3*0.05*0.05*(1-0.05)*AC32+0.05*0.05*0.05*AG32+(1-3*0.05*(1-0.05)*(1-0.05)-3*0.05*0.05*(1-0.05)-0.05*0.05*0.05)*U32</f>
        <v>0.0014854125</v>
      </c>
      <c r="G216">
        <f t="shared" si="89"/>
        <v>0.0095942625</v>
      </c>
      <c r="H216">
        <f>AI32+AE32+AA32+W32</f>
        <v>3.546361</v>
      </c>
      <c r="I216">
        <f t="shared" ref="I216:J218" si="90">3*0.05*(1-0.05)*(1-0.05)*Y39+3*0.05*0.05*(1-0.05)*AC39+0.05*0.05*0.05*AG39+(1-3*0.05*(1-0.05)*(1-0.05)-3*0.05*0.05*(1-0.05)-0.05*0.05*0.05)*U39</f>
        <v>0.0014854125</v>
      </c>
      <c r="J216">
        <f t="shared" si="90"/>
        <v>0.0095942625</v>
      </c>
      <c r="K216">
        <f>AI39+AE39+AA39+W39</f>
        <v>3.517701</v>
      </c>
      <c r="L216">
        <f>3*0.05*(1-0.05)*(1-0.05)*X46+3*0.05*0.05*(1-0.05)*AB46+0.05*0.05*0.05*AF46+(1-3*0.05*(1-0.05)*(1-0.05)-3*0.05*0.05*(1-0.05)-0.05*0.05*0.05)*T46</f>
        <v>0.0067199875</v>
      </c>
      <c r="M216">
        <f>AI46+AE46+AA46+W46</f>
        <v>6.591853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S218" si="91">3*0.1*(1-0.1)*(1-0.1)*Y32+3*0.1*0.1*(1-0.1)*AC32+0.1*0.1*0.1*AG32+(1-3*0.1*(1-0.1)*(1-0.1)-3*0.1*0.1*(1-0.1)-0.1*0.1*0.1)*U32</f>
        <v>0.0016523</v>
      </c>
      <c r="S216">
        <f t="shared" si="91"/>
        <v>0.0097871</v>
      </c>
      <c r="U216">
        <f t="shared" ref="U216:V218" si="92">3*0.1*(1-0.1)*(1-0.1)*Y39+3*0.1*0.1*(1-0.1)*AC39+0.1*0.1*0.1*AG39+(1-3*0.1*(1-0.1)*(1-0.1)-3*0.1*0.1*(1-0.1)-0.1*0.1*0.1)*U39</f>
        <v>0.0016523</v>
      </c>
      <c r="V216">
        <f t="shared" si="92"/>
        <v>0.0097871</v>
      </c>
      <c r="X216">
        <f>3*0.1*(1-0.1)*(1-0.1)*X46+3*0.1*0.1*(1-0.1)*AB46+0.1*0.1*0.1*AF46+(1-3*0.1*(1-0.1)*(1-0.1)-3*0.1*0.1*(1-0.1)-0.1*0.1*0.1)*T46</f>
        <v>0.0068399</v>
      </c>
    </row>
    <row r="217" spans="1:25">
      <c r="A217" s="4"/>
      <c r="B217" s="14"/>
      <c r="C217" s="13"/>
      <c r="D217" s="12"/>
      <c r="E217" t="s">
        <v>47</v>
      </c>
      <c r="F217">
        <f t="shared" si="89"/>
        <v>0.0047899875</v>
      </c>
      <c r="G217">
        <f t="shared" si="89"/>
        <v>0.008235</v>
      </c>
      <c r="H217">
        <f>AI33+AE33+AA33+W33</f>
        <v>2.77325</v>
      </c>
      <c r="I217">
        <f t="shared" si="90"/>
        <v>0.0048185125</v>
      </c>
      <c r="J217">
        <f t="shared" si="90"/>
        <v>0.00819295</v>
      </c>
      <c r="K217">
        <f>AI40+AE40+AA40+W40</f>
        <v>3.579147</v>
      </c>
      <c r="N217" s="14"/>
      <c r="O217" s="13"/>
      <c r="P217" s="12"/>
      <c r="Q217" t="s">
        <v>47</v>
      </c>
      <c r="R217">
        <f t="shared" si="91"/>
        <v>0.0048799</v>
      </c>
      <c r="S217">
        <f t="shared" si="91"/>
        <v>0.00837</v>
      </c>
      <c r="U217">
        <f t="shared" si="92"/>
        <v>0.0049341</v>
      </c>
      <c r="V217">
        <f t="shared" si="92"/>
        <v>0.0082916</v>
      </c>
    </row>
    <row r="218" spans="1:25">
      <c r="A218" s="4"/>
      <c r="B218" s="14"/>
      <c r="C218" s="13"/>
      <c r="D218" s="12"/>
      <c r="E218" t="s">
        <v>48</v>
      </c>
      <c r="F218">
        <f t="shared" si="89"/>
        <v>0.0060199875</v>
      </c>
      <c r="G218">
        <f t="shared" si="89"/>
        <v>0.0070349875</v>
      </c>
      <c r="H218">
        <f>AI34+AE34+AA34+W34</f>
        <v>3.707321</v>
      </c>
      <c r="I218">
        <f t="shared" si="90"/>
        <v>0.006047775</v>
      </c>
      <c r="J218">
        <f t="shared" si="90"/>
        <v>0.007034275</v>
      </c>
      <c r="K218">
        <f>AI41+AE41+AA41+W41</f>
        <v>3.782173</v>
      </c>
      <c r="N218" s="14"/>
      <c r="O218" s="13"/>
      <c r="P218" s="12"/>
      <c r="Q218" t="s">
        <v>48</v>
      </c>
      <c r="R218">
        <f t="shared" si="91"/>
        <v>0.0061399</v>
      </c>
      <c r="S218">
        <f t="shared" si="91"/>
        <v>0.0071699</v>
      </c>
      <c r="U218">
        <f t="shared" si="92"/>
        <v>0.0061912</v>
      </c>
      <c r="V218">
        <f t="shared" si="92"/>
        <v>0.0071672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G224" si="93">3*0.2*(1-0.2)*(1-0.2)*Y32+3*0.2*0.2*(1-0.2)*AC32+0.2*0.2*0.2*AG32+(1-3*0.2*(1-0.2)*(1-0.2)-3*0.2*0.2*(1-0.2)-0.2*0.2*0.2)*U32</f>
        <v>0.0019344</v>
      </c>
      <c r="G222">
        <f t="shared" si="93"/>
        <v>0.0101688</v>
      </c>
      <c r="I222">
        <f t="shared" ref="I222:J224" si="94">3*0.2*(1-0.2)*(1-0.2)*Y39+3*0.2*0.2*(1-0.2)*AC39+0.2*0.2*0.2*AG39+(1-3*0.2*(1-0.2)*(1-0.2)-3*0.2*0.2*(1-0.2)-0.2*0.2*0.2)*U39</f>
        <v>0.0019344</v>
      </c>
      <c r="J222">
        <f t="shared" si="94"/>
        <v>0.0101688</v>
      </c>
      <c r="L222">
        <f>3*0.2*(1-0.2)*(1-0.2)*X46+3*0.2*0.2*(1-0.2)*AB46+0.2*0.2*0.2*AF46+(1-3*0.2*(1-0.2)*(1-0.2)-3*0.2*0.2*(1-0.2)-0.2*0.2*0.2)*T46</f>
        <v>0.0070792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S224" si="95">3*0.3*(1-0.3)*(1-0.3)*Y32+3*0.3*0.3*(1-0.3)*AC32+0.3*0.3*0.3*AG32+(1-3*0.3*(1-0.3)*(1-0.3)-3*0.3*0.3*(1-0.3)-0.3*0.3*0.3)*U32</f>
        <v>0.0021541</v>
      </c>
      <c r="S222">
        <f t="shared" si="95"/>
        <v>0.0105457</v>
      </c>
      <c r="U222">
        <f t="shared" ref="U222:V224" si="96">3*0.3*(1-0.3)*(1-0.3)*Y39+3*0.3*0.3*(1-0.3)*AC39+0.3*0.3*0.3*AG39+(1-3*0.3*(1-0.3)*(1-0.3)-3*0.3*0.3*(1-0.3)-0.3*0.3*0.3)*U39</f>
        <v>0.0021541</v>
      </c>
      <c r="V222">
        <f t="shared" si="96"/>
        <v>0.0105457</v>
      </c>
      <c r="X222">
        <f>3*0.3*(1-0.3)*(1-0.3)*X46+3*0.3*0.3*(1-0.3)*AB46+0.3*0.3*0.3*AF46+(1-3*0.3*(1-0.3)*(1-0.3)-3*0.3*0.3*(1-0.3)-0.3*0.3*0.3)*T46</f>
        <v>0.0073173</v>
      </c>
    </row>
    <row r="223" spans="1:25">
      <c r="A223" s="4"/>
      <c r="B223" s="14"/>
      <c r="C223" s="13"/>
      <c r="D223" s="12"/>
      <c r="E223" t="s">
        <v>47</v>
      </c>
      <c r="F223">
        <f t="shared" si="93"/>
        <v>0.0050592</v>
      </c>
      <c r="G223">
        <f t="shared" si="93"/>
        <v>0.00864</v>
      </c>
      <c r="I223">
        <f t="shared" si="94"/>
        <v>0.0051568</v>
      </c>
      <c r="J223">
        <f t="shared" si="94"/>
        <v>0.0085048</v>
      </c>
      <c r="N223" s="14"/>
      <c r="O223" s="13"/>
      <c r="P223" s="12"/>
      <c r="Q223" t="s">
        <v>47</v>
      </c>
      <c r="R223">
        <f t="shared" si="95"/>
        <v>0.0052373</v>
      </c>
      <c r="S223">
        <f t="shared" si="95"/>
        <v>0.00891</v>
      </c>
      <c r="U223">
        <f t="shared" si="96"/>
        <v>0.0053687</v>
      </c>
      <c r="V223">
        <f t="shared" si="96"/>
        <v>0.0087372</v>
      </c>
    </row>
    <row r="224" spans="1:25">
      <c r="A224" s="4"/>
      <c r="B224" s="14"/>
      <c r="C224" s="13"/>
      <c r="D224" s="12"/>
      <c r="E224" t="s">
        <v>48</v>
      </c>
      <c r="F224">
        <f t="shared" si="93"/>
        <v>0.0063792</v>
      </c>
      <c r="G224">
        <f t="shared" si="93"/>
        <v>0.0074392</v>
      </c>
      <c r="I224">
        <f t="shared" si="94"/>
        <v>0.0064656</v>
      </c>
      <c r="J224">
        <f t="shared" si="94"/>
        <v>0.0074296</v>
      </c>
      <c r="N224" s="14"/>
      <c r="O224" s="13"/>
      <c r="P224" s="12"/>
      <c r="Q224" t="s">
        <v>48</v>
      </c>
      <c r="R224">
        <f t="shared" si="95"/>
        <v>0.0066173</v>
      </c>
      <c r="S224">
        <f t="shared" si="95"/>
        <v>0.0077073</v>
      </c>
      <c r="U224">
        <f t="shared" si="96"/>
        <v>0.0067244</v>
      </c>
      <c r="V224">
        <f t="shared" si="96"/>
        <v>0.0076884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G231" si="97">0.05*G52+(1-0.05)*C52</f>
        <v>0.001365</v>
      </c>
      <c r="G229">
        <f t="shared" si="97"/>
        <v>0.009465</v>
      </c>
      <c r="H229">
        <f>I52+E52</f>
        <v>1.75701</v>
      </c>
      <c r="I229">
        <f t="shared" ref="I229:J231" si="98">0.05*G59+(1-0.05)*C59</f>
        <v>0.001365</v>
      </c>
      <c r="J229">
        <f t="shared" si="98"/>
        <v>0.009465</v>
      </c>
      <c r="K229">
        <f>I59+E59</f>
        <v>1.862879</v>
      </c>
      <c r="L229">
        <f>0.05*G66+(1-0.05)*B66</f>
        <v>0.00403</v>
      </c>
      <c r="M229">
        <f>I66+E66</f>
        <v>3.386357</v>
      </c>
      <c r="P229" s="12" t="s">
        <v>46</v>
      </c>
      <c r="Q229" t="s">
        <v>45</v>
      </c>
      <c r="R229">
        <f t="shared" ref="R229:S231" si="99">0.1*G52+(1-0.1)*C52</f>
        <v>0.00143</v>
      </c>
      <c r="S229">
        <f t="shared" si="99"/>
        <v>0.00953</v>
      </c>
      <c r="U229">
        <f t="shared" ref="U229:V231" si="100">0.1*G59+(1-0.1)*C59</f>
        <v>0.00143</v>
      </c>
      <c r="V229">
        <f t="shared" si="100"/>
        <v>0.00953</v>
      </c>
      <c r="X229">
        <f>0.1*G66+(1-0.1)*B66</f>
        <v>0.00406</v>
      </c>
    </row>
    <row r="230" spans="1:25">
      <c r="C230" s="4"/>
      <c r="D230" s="12"/>
      <c r="E230" t="s">
        <v>47</v>
      </c>
      <c r="F230">
        <f t="shared" si="97"/>
        <v>0.00252</v>
      </c>
      <c r="G230">
        <f t="shared" si="97"/>
        <v>0.005725</v>
      </c>
      <c r="H230">
        <f>I53+E53</f>
        <v>1.828323</v>
      </c>
      <c r="I230">
        <f t="shared" si="98"/>
        <v>0.00253</v>
      </c>
      <c r="J230">
        <f t="shared" si="98"/>
        <v>0.00569</v>
      </c>
      <c r="K230">
        <f>I60+E60</f>
        <v>1.87786</v>
      </c>
      <c r="P230" s="12"/>
      <c r="Q230" t="s">
        <v>47</v>
      </c>
      <c r="R230">
        <f t="shared" si="99"/>
        <v>0.00254</v>
      </c>
      <c r="S230">
        <f t="shared" si="99"/>
        <v>0.00575</v>
      </c>
      <c r="U230">
        <f t="shared" si="100"/>
        <v>0.00256</v>
      </c>
      <c r="V230">
        <f t="shared" si="100"/>
        <v>0.00568</v>
      </c>
    </row>
    <row r="231" spans="1:25">
      <c r="C231" s="4"/>
      <c r="D231" s="12"/>
      <c r="E231" t="s">
        <v>48</v>
      </c>
      <c r="F231">
        <f t="shared" si="97"/>
        <v>0.00332</v>
      </c>
      <c r="G231">
        <f t="shared" si="97"/>
        <v>0.00463</v>
      </c>
      <c r="H231">
        <f>I54+E54</f>
        <v>1.867577</v>
      </c>
      <c r="I231">
        <f t="shared" si="98"/>
        <v>0.003335</v>
      </c>
      <c r="J231">
        <f t="shared" si="98"/>
        <v>0.00462</v>
      </c>
      <c r="K231">
        <f>I61+E61</f>
        <v>1.930047</v>
      </c>
      <c r="P231" s="12"/>
      <c r="Q231" t="s">
        <v>48</v>
      </c>
      <c r="R231">
        <f t="shared" si="99"/>
        <v>0.00334</v>
      </c>
      <c r="S231">
        <f t="shared" si="99"/>
        <v>0.00466</v>
      </c>
      <c r="U231">
        <f t="shared" si="100"/>
        <v>0.00337</v>
      </c>
      <c r="V231">
        <f t="shared" si="100"/>
        <v>0.00464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G237" si="101">0.2*G52+(1-0.2)*C52</f>
        <v>0.00156</v>
      </c>
      <c r="G235">
        <f t="shared" si="101"/>
        <v>0.00966</v>
      </c>
      <c r="I235">
        <f t="shared" ref="I235:J237" si="102">0.2*G59+(1-0.2)*C59</f>
        <v>0.00156</v>
      </c>
      <c r="J235">
        <f t="shared" si="102"/>
        <v>0.00966</v>
      </c>
      <c r="L235">
        <f>0.2*G66+(1-0.2)*B66</f>
        <v>0.00412</v>
      </c>
      <c r="P235" s="12" t="s">
        <v>50</v>
      </c>
      <c r="Q235" t="s">
        <v>45</v>
      </c>
      <c r="R235">
        <f t="shared" ref="R235:S237" si="103">0.3*G52+(1-0.3)*C52</f>
        <v>0.00169</v>
      </c>
      <c r="S235">
        <f t="shared" si="103"/>
        <v>0.00979</v>
      </c>
      <c r="U235">
        <f t="shared" ref="U235:V237" si="104">0.3*G59+(1-0.3)*C59</f>
        <v>0.00169</v>
      </c>
      <c r="V235">
        <f t="shared" si="104"/>
        <v>0.00979</v>
      </c>
      <c r="X235">
        <f>0.3*G66+(1-0.3)*B66</f>
        <v>0.00418</v>
      </c>
    </row>
    <row r="236" spans="1:25">
      <c r="C236" s="4"/>
      <c r="D236" s="12"/>
      <c r="E236" t="s">
        <v>47</v>
      </c>
      <c r="F236">
        <f t="shared" si="101"/>
        <v>0.00258</v>
      </c>
      <c r="G236">
        <f t="shared" si="101"/>
        <v>0.0058</v>
      </c>
      <c r="I236">
        <f t="shared" si="102"/>
        <v>0.00262</v>
      </c>
      <c r="J236">
        <f t="shared" si="102"/>
        <v>0.00566</v>
      </c>
      <c r="P236" s="12"/>
      <c r="Q236" t="s">
        <v>47</v>
      </c>
      <c r="R236">
        <f t="shared" si="103"/>
        <v>0.00262</v>
      </c>
      <c r="S236">
        <f t="shared" si="103"/>
        <v>0.00585</v>
      </c>
      <c r="U236">
        <f t="shared" si="104"/>
        <v>0.00268</v>
      </c>
      <c r="V236">
        <f t="shared" si="104"/>
        <v>0.00564</v>
      </c>
    </row>
    <row r="237" spans="1:25">
      <c r="C237" s="4"/>
      <c r="D237" s="12"/>
      <c r="E237" t="s">
        <v>48</v>
      </c>
      <c r="F237">
        <f t="shared" si="101"/>
        <v>0.00338</v>
      </c>
      <c r="G237">
        <f t="shared" si="101"/>
        <v>0.00472</v>
      </c>
      <c r="I237">
        <f t="shared" si="102"/>
        <v>0.00344</v>
      </c>
      <c r="J237">
        <f t="shared" si="102"/>
        <v>0.00468</v>
      </c>
      <c r="P237" s="12"/>
      <c r="Q237" t="s">
        <v>48</v>
      </c>
      <c r="R237">
        <f t="shared" si="103"/>
        <v>0.00342</v>
      </c>
      <c r="S237">
        <f t="shared" si="103"/>
        <v>0.00478</v>
      </c>
      <c r="U237">
        <f t="shared" si="104"/>
        <v>0.00351</v>
      </c>
      <c r="V237">
        <f t="shared" si="104"/>
        <v>0.00472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G244" si="105">(0.05*(1-0.05)+0.05*(1-0.05))*G52+0.05*0.05*K52+(1-0.05*(1-0.05)-0.05*(1-0.05)-0.05*0.05)*C52</f>
        <v>0.00142675</v>
      </c>
      <c r="G242">
        <f t="shared" si="105"/>
        <v>0.00952975</v>
      </c>
      <c r="H242">
        <f>M52+I52+E52</f>
        <v>2.656412</v>
      </c>
      <c r="I242">
        <f t="shared" ref="I242:J244" si="106">(0.05*(1-0.05)+0.05*(1-0.05))*G59+0.05*0.05*K59+(1-0.05*(1-0.05)-0.05*(1-0.05)-0.05*0.05)*C59</f>
        <v>0.00142675</v>
      </c>
      <c r="J242">
        <f t="shared" si="106"/>
        <v>0.00952975</v>
      </c>
      <c r="K242">
        <f>M59+I59+E59</f>
        <v>2.785637</v>
      </c>
      <c r="L242">
        <f>(0.05*(1-0.05)+0.05*(1-0.05))*G66+0.05*0.05*J66+(1-0.05*(1-0.05)-0.05*(1-0.05)-0.05*0.05)*B66</f>
        <v>0.00405975</v>
      </c>
      <c r="M242">
        <f>M66+I66+E66</f>
        <v>5.023939</v>
      </c>
      <c r="O242" s="13" t="s">
        <v>52</v>
      </c>
      <c r="P242" s="12" t="s">
        <v>46</v>
      </c>
      <c r="Q242" t="s">
        <v>45</v>
      </c>
      <c r="R242">
        <f t="shared" ref="R242:S244" si="107">(0.1*0.9+0.1*0.9)*G52+0.1*0.1*K52+(1-0.1*0.9-0.1*0.9-0.1*0.1)*C52</f>
        <v>0.001547</v>
      </c>
      <c r="S242">
        <f t="shared" si="107"/>
        <v>0.009659</v>
      </c>
      <c r="U242">
        <f t="shared" ref="U242:V244" si="108">(0.1*0.9+0.1*0.9)*G59+0.1*0.1*K59+(1-0.1*0.9-0.1*0.9-0.1*0.1)*C59</f>
        <v>0.001547</v>
      </c>
      <c r="V242">
        <f t="shared" si="108"/>
        <v>0.009659</v>
      </c>
      <c r="X242">
        <f>(0.1*0.9+0.1*0.9)*G66+0.1*0.1*J66+(1-0.1*0.9-0.1*0.9-0.1*0.1)*B66</f>
        <v>0.004119</v>
      </c>
    </row>
    <row r="243" spans="1:25">
      <c r="B243" s="4"/>
      <c r="C243" s="13"/>
      <c r="D243" s="12"/>
      <c r="E243" t="s">
        <v>47</v>
      </c>
      <c r="F243">
        <f t="shared" si="105"/>
        <v>0.00253975</v>
      </c>
      <c r="G243">
        <f t="shared" si="105"/>
        <v>0.00575</v>
      </c>
      <c r="H243">
        <f>M53+I53+E53</f>
        <v>2.747234</v>
      </c>
      <c r="I243">
        <f t="shared" si="106"/>
        <v>0.0025605</v>
      </c>
      <c r="J243">
        <f t="shared" si="106"/>
        <v>0.0056825</v>
      </c>
      <c r="K243">
        <f>M60+I60+E60</f>
        <v>2.810317</v>
      </c>
      <c r="O243" s="13"/>
      <c r="P243" s="12"/>
      <c r="Q243" t="s">
        <v>47</v>
      </c>
      <c r="R243">
        <f t="shared" si="107"/>
        <v>0.002579</v>
      </c>
      <c r="S243">
        <f t="shared" si="107"/>
        <v>0.0058</v>
      </c>
      <c r="U243">
        <f t="shared" si="108"/>
        <v>0.002622</v>
      </c>
      <c r="V243">
        <f t="shared" si="108"/>
        <v>0.00567</v>
      </c>
    </row>
    <row r="244" spans="1:25">
      <c r="B244" s="4"/>
      <c r="C244" s="13"/>
      <c r="D244" s="12"/>
      <c r="E244" t="s">
        <v>48</v>
      </c>
      <c r="F244">
        <f t="shared" si="105"/>
        <v>0.00334025</v>
      </c>
      <c r="G244">
        <f t="shared" si="105"/>
        <v>0.00466</v>
      </c>
      <c r="H244">
        <f>M54+I54+E54</f>
        <v>2.801489</v>
      </c>
      <c r="I244">
        <f t="shared" si="106"/>
        <v>0.0033695</v>
      </c>
      <c r="J244">
        <f t="shared" si="106"/>
        <v>0.00463975</v>
      </c>
      <c r="K244">
        <f>M61+I61+E61</f>
        <v>2.873161</v>
      </c>
      <c r="O244" s="13"/>
      <c r="P244" s="12"/>
      <c r="Q244" t="s">
        <v>48</v>
      </c>
      <c r="R244">
        <f t="shared" si="107"/>
        <v>0.003381</v>
      </c>
      <c r="S244">
        <f t="shared" si="107"/>
        <v>0.00472</v>
      </c>
      <c r="U244">
        <f t="shared" si="108"/>
        <v>0.003438</v>
      </c>
      <c r="V244">
        <f t="shared" si="108"/>
        <v>0.004679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G250" si="109">(0.2*0.8+0.2*0.8)*G52+0.2*0.2*K52+(1-0.2*0.8-0.2*0.8-0.2*0.2)*C52</f>
        <v>0.001768</v>
      </c>
      <c r="G248">
        <f t="shared" si="109"/>
        <v>0.009916</v>
      </c>
      <c r="I248">
        <f t="shared" ref="I248:J250" si="110">(0.2*0.8+0.2*0.8)*G59+0.2*0.2*K59+(1-0.2*0.8-0.2*0.8-0.2*0.2)*C59</f>
        <v>0.001768</v>
      </c>
      <c r="J248">
        <f t="shared" si="110"/>
        <v>0.009916</v>
      </c>
      <c r="L248">
        <f>(0.2*0.8+0.2*0.8)*G66+0.2*0.2*J66+(1-0.2*0.8-0.2*0.8-0.2*0.2)*B66</f>
        <v>0.004236</v>
      </c>
      <c r="O248" s="13" t="s">
        <v>54</v>
      </c>
      <c r="P248" s="12" t="s">
        <v>50</v>
      </c>
      <c r="Q248" t="s">
        <v>45</v>
      </c>
      <c r="R248">
        <f t="shared" ref="R248:S250" si="111">(0.3*0.7+0.3*0.7)*G52+0.3*0.3*K52+(1-0.3*0.7-0.3*0.7-0.3*0.3)*C52</f>
        <v>0.001963</v>
      </c>
      <c r="S248">
        <f t="shared" si="111"/>
        <v>0.010171</v>
      </c>
      <c r="U248">
        <f t="shared" ref="U248:V250" si="112">(0.3*0.7+0.3*0.7)*G59+0.3*0.3*K59+(1-0.3*0.7-0.3*0.7-0.3*0.3)*C59</f>
        <v>0.001963</v>
      </c>
      <c r="V248">
        <f t="shared" si="112"/>
        <v>0.010171</v>
      </c>
      <c r="X248">
        <f>(0.3*0.7+0.3*0.7)*G66+0.3*0.3*J66+(1-0.3*0.7-0.3*0.7-0.3*0.3)*B66</f>
        <v>0.004351</v>
      </c>
    </row>
    <row r="249" spans="1:25">
      <c r="B249" s="4"/>
      <c r="C249" s="13"/>
      <c r="D249" s="12"/>
      <c r="E249" t="s">
        <v>47</v>
      </c>
      <c r="F249">
        <f t="shared" si="109"/>
        <v>0.002656</v>
      </c>
      <c r="G249">
        <f t="shared" si="109"/>
        <v>0.0059</v>
      </c>
      <c r="I249">
        <f t="shared" si="110"/>
        <v>0.002748</v>
      </c>
      <c r="J249">
        <f t="shared" si="110"/>
        <v>0.00566</v>
      </c>
      <c r="O249" s="13"/>
      <c r="P249" s="12"/>
      <c r="Q249" t="s">
        <v>47</v>
      </c>
      <c r="R249">
        <f t="shared" si="111"/>
        <v>0.002731</v>
      </c>
      <c r="S249">
        <f t="shared" si="111"/>
        <v>0.006</v>
      </c>
      <c r="U249">
        <f t="shared" si="112"/>
        <v>0.002878</v>
      </c>
      <c r="V249">
        <f t="shared" si="112"/>
        <v>0.00567</v>
      </c>
    </row>
    <row r="250" spans="1:25">
      <c r="B250" s="4"/>
      <c r="C250" s="13"/>
      <c r="D250" s="12"/>
      <c r="E250" t="s">
        <v>48</v>
      </c>
      <c r="F250">
        <f t="shared" si="109"/>
        <v>0.003464</v>
      </c>
      <c r="G250">
        <f t="shared" si="109"/>
        <v>0.00484</v>
      </c>
      <c r="I250">
        <f t="shared" si="110"/>
        <v>0.003572</v>
      </c>
      <c r="J250">
        <f t="shared" si="110"/>
        <v>0.004756</v>
      </c>
      <c r="O250" s="13"/>
      <c r="P250" s="12"/>
      <c r="Q250" t="s">
        <v>48</v>
      </c>
      <c r="R250">
        <f t="shared" si="111"/>
        <v>0.003549</v>
      </c>
      <c r="S250">
        <f t="shared" si="111"/>
        <v>0.00496</v>
      </c>
      <c r="U250">
        <f t="shared" si="112"/>
        <v>0.003702</v>
      </c>
      <c r="V250">
        <f t="shared" si="112"/>
        <v>0.004831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G257" si="113">3*0.05*(1-0.05)*(1-0.05)*G52+3*0.05*0.05*(1-0.05)*K52+0.05*0.05*0.05*O52+(1-3*0.05*(1-0.05)*(1-0.05)-3*0.05*0.05*(1-0.05)-0.05*0.05*0.05)*C52</f>
        <v>0.0014854125</v>
      </c>
      <c r="G255">
        <f t="shared" si="113"/>
        <v>0.0095942625</v>
      </c>
      <c r="H255">
        <f>Q52+M52+I52+E52</f>
        <v>3.556228</v>
      </c>
      <c r="I255">
        <f t="shared" ref="I255:J257" si="114">3*0.05*(1-0.05)*(1-0.05)*G59+3*0.05*0.05*(1-0.05)*K59+0.05*0.05*0.05*O59+(1-3*0.05*(1-0.05)*(1-0.05)-3*0.05*0.05*(1-0.05)-0.05*0.05*0.05)*C59</f>
        <v>0.0014854125</v>
      </c>
      <c r="J255">
        <f t="shared" si="114"/>
        <v>0.0095942625</v>
      </c>
      <c r="K255">
        <f>Q59+M59+I59+E59</f>
        <v>3.657533</v>
      </c>
      <c r="L255">
        <f>3*0.05*(1-0.05)*(1-0.05)*G66+3*0.05*0.05*(1-0.05)*J66+0.05*0.05*0.05*N66+(1-3*0.05*(1-0.05)*(1-0.05)-3*0.05*0.05*(1-0.05)-0.05*0.05*0.05)*B66</f>
        <v>0.0040892625</v>
      </c>
      <c r="M255">
        <f>Q66+M66+I66+E66</f>
        <v>6.73183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S257" si="115">3*0.1*(1-0.1)*(1-0.1)*G52+3*0.1*0.1*(1-0.1)*K52+0.1*0.1*0.1*O52+(1-3*0.1*(1-0.1)*(1-0.1)-3*0.1*0.1*(1-0.1)-0.1*0.1*0.1)*C52</f>
        <v>0.0016523</v>
      </c>
      <c r="S255">
        <f t="shared" si="115"/>
        <v>0.0097871</v>
      </c>
      <c r="U255">
        <f t="shared" ref="U255:V257" si="116">3*0.1*(1-0.1)*(1-0.1)*G59+3*0.1*0.1*(1-0.1)*K59+0.1*0.1*0.1*O59+(1-3*0.1*(1-0.1)*(1-0.1)-3*0.1*0.1*(1-0.1)-0.1*0.1*0.1)*C59</f>
        <v>0.0016523</v>
      </c>
      <c r="V255">
        <f t="shared" si="116"/>
        <v>0.0097871</v>
      </c>
      <c r="X255">
        <f>3*0.1*(1-0.1)*(1-0.1)*G66+3*0.1*0.1*(1-0.1)*J66+0.1*0.1*0.1*N66+(1-3*0.1*(1-0.1)*(1-0.1)-3*0.1*0.1*(1-0.1)-0.1*0.1*0.1)*B66</f>
        <v>0.0041771</v>
      </c>
    </row>
    <row r="256" spans="1:25">
      <c r="A256" s="4"/>
      <c r="B256" s="14"/>
      <c r="C256" s="13"/>
      <c r="D256" s="12"/>
      <c r="E256" t="s">
        <v>47</v>
      </c>
      <c r="F256">
        <f t="shared" si="113"/>
        <v>0.002559275</v>
      </c>
      <c r="G256">
        <f t="shared" si="113"/>
        <v>0.0057750125</v>
      </c>
      <c r="H256">
        <f>Q53+M53+I53+E53</f>
        <v>3.66479</v>
      </c>
      <c r="I256">
        <f t="shared" si="114"/>
        <v>0.002591375</v>
      </c>
      <c r="J256">
        <f t="shared" si="114"/>
        <v>0.005677375</v>
      </c>
      <c r="K256">
        <f>Q60+M60+I60+E60</f>
        <v>3.693089</v>
      </c>
      <c r="N256" s="14"/>
      <c r="O256" s="13"/>
      <c r="P256" s="12"/>
      <c r="Q256" t="s">
        <v>47</v>
      </c>
      <c r="R256">
        <f t="shared" si="115"/>
        <v>0.0026172</v>
      </c>
      <c r="S256">
        <f t="shared" si="115"/>
        <v>0.0058501</v>
      </c>
      <c r="U256">
        <f t="shared" si="116"/>
        <v>0.002685</v>
      </c>
      <c r="V256">
        <f t="shared" si="116"/>
        <v>0.005669</v>
      </c>
    </row>
    <row r="257" spans="1:24">
      <c r="A257" s="4"/>
      <c r="B257" s="14"/>
      <c r="C257" s="13"/>
      <c r="D257" s="12"/>
      <c r="E257" t="s">
        <v>48</v>
      </c>
      <c r="F257">
        <f t="shared" si="113"/>
        <v>0.0033607375</v>
      </c>
      <c r="G257">
        <f t="shared" si="113"/>
        <v>0.00469</v>
      </c>
      <c r="H257">
        <f>Q54+M54+I54+E54</f>
        <v>3.731386</v>
      </c>
      <c r="I257">
        <f t="shared" si="114"/>
        <v>0.0034035125</v>
      </c>
      <c r="J257">
        <f t="shared" si="114"/>
        <v>0.0046593125</v>
      </c>
      <c r="K257">
        <f>Q61+M61+I61+E61</f>
        <v>3.853245</v>
      </c>
      <c r="N257" s="14"/>
      <c r="O257" s="13"/>
      <c r="P257" s="12"/>
      <c r="Q257" t="s">
        <v>48</v>
      </c>
      <c r="R257">
        <f t="shared" si="115"/>
        <v>0.0034229</v>
      </c>
      <c r="S257">
        <f t="shared" si="115"/>
        <v>0.00478</v>
      </c>
      <c r="U257">
        <f t="shared" si="116"/>
        <v>0.0035041</v>
      </c>
      <c r="V257">
        <f t="shared" si="116"/>
        <v>0.0047175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G263" si="117">3*0.2*(1-0.2)*(1-0.2)*G52+3*0.2*0.2*(1-0.2)*K52+0.2*0.2*0.2*O52+(1-3*0.2*(1-0.2)*(1-0.2)-3*0.2*0.2*(1-0.2)-0.2*0.2*0.2)*C52</f>
        <v>0.0019344</v>
      </c>
      <c r="G261">
        <f t="shared" si="117"/>
        <v>0.0101688</v>
      </c>
      <c r="I261">
        <f t="shared" ref="I261:J263" si="118">3*0.2*(1-0.2)*(1-0.2)*G59+3*0.2*0.2*(1-0.2)*K59+0.2*0.2*0.2*O59+(1-3*0.2*(1-0.2)*(1-0.2)-3*0.2*0.2*(1-0.2)-0.2*0.2*0.2)*C59</f>
        <v>0.0019344</v>
      </c>
      <c r="J261">
        <f t="shared" si="118"/>
        <v>0.0101688</v>
      </c>
      <c r="L261">
        <f>3*0.2*(1-0.2)*(1-0.2)*G66+3*0.2*0.2*(1-0.2)*J66+0.2*0.2*0.2*N66+(1-3*0.2*(1-0.2)*(1-0.2)-3*0.2*0.2*(1-0.2)-0.2*0.2*0.2)*B66</f>
        <v>0.0043488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S263" si="119">3*0.3*(1-0.3)*(1-0.3)*G52+3*0.3*0.3*(1-0.3)*K52+0.3*0.3*0.3*O52+(1-3*0.3*(1-0.3)*(1-0.3)-3*0.3*0.3*(1-0.3)-0.3*0.3*0.3)*C52</f>
        <v>0.0021541</v>
      </c>
      <c r="S261">
        <f t="shared" si="119"/>
        <v>0.0105457</v>
      </c>
      <c r="U261">
        <f t="shared" ref="U261:V263" si="120">3*0.3*(1-0.3)*(1-0.3)*G59+3*0.3*0.3*(1-0.3)*K59+0.3*0.3*0.3*O59+(1-3*0.3*(1-0.3)*(1-0.3)-3*0.3*0.3*(1-0.3)-0.3*0.3*0.3)*C59</f>
        <v>0.0021541</v>
      </c>
      <c r="V261">
        <f t="shared" si="120"/>
        <v>0.0105457</v>
      </c>
      <c r="X261">
        <f>3*0.3*(1-0.3)*(1-0.3)*G66+3*0.3*0.3*(1-0.3)*J66+0.3*0.3*0.3*N66+(1-3*0.3*(1-0.3)*(1-0.3)-3*0.3*0.3*(1-0.3)-0.3*0.3*0.3)*B66</f>
        <v>0.0045157</v>
      </c>
    </row>
    <row r="262" spans="1:24">
      <c r="A262" s="4"/>
      <c r="B262" s="14"/>
      <c r="C262" s="13"/>
      <c r="D262" s="12"/>
      <c r="E262" t="s">
        <v>47</v>
      </c>
      <c r="F262">
        <f t="shared" si="117"/>
        <v>0.0027296</v>
      </c>
      <c r="G262">
        <f t="shared" si="117"/>
        <v>0.0060008</v>
      </c>
      <c r="I262">
        <f t="shared" si="118"/>
        <v>0.002876</v>
      </c>
      <c r="J262">
        <f t="shared" si="118"/>
        <v>0.005692</v>
      </c>
      <c r="N262" s="14"/>
      <c r="O262" s="13"/>
      <c r="P262" s="12"/>
      <c r="Q262" t="s">
        <v>47</v>
      </c>
      <c r="R262">
        <f t="shared" si="119"/>
        <v>0.0028384</v>
      </c>
      <c r="S262">
        <f t="shared" si="119"/>
        <v>0.0061527</v>
      </c>
      <c r="U262">
        <f t="shared" si="120"/>
        <v>0.003067</v>
      </c>
      <c r="V262">
        <f t="shared" si="120"/>
        <v>0.005763</v>
      </c>
    </row>
    <row r="263" spans="1:24">
      <c r="A263" s="4"/>
      <c r="B263" s="14"/>
      <c r="C263" s="13"/>
      <c r="D263" s="12"/>
      <c r="E263" t="s">
        <v>48</v>
      </c>
      <c r="F263">
        <f t="shared" si="117"/>
        <v>0.0035512</v>
      </c>
      <c r="G263">
        <f t="shared" si="117"/>
        <v>0.00496</v>
      </c>
      <c r="I263">
        <f t="shared" si="118"/>
        <v>0.0036968</v>
      </c>
      <c r="J263">
        <f t="shared" si="118"/>
        <v>0.004832</v>
      </c>
      <c r="N263" s="14"/>
      <c r="O263" s="13"/>
      <c r="P263" s="12"/>
      <c r="Q263" t="s">
        <v>48</v>
      </c>
      <c r="R263">
        <f t="shared" si="119"/>
        <v>0.0036843</v>
      </c>
      <c r="S263">
        <f t="shared" si="119"/>
        <v>0.00514</v>
      </c>
      <c r="U263">
        <f t="shared" si="120"/>
        <v>0.0038787</v>
      </c>
      <c r="V263">
        <f t="shared" si="120"/>
        <v>0.0049465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50根构件 </vt:lpstr>
      <vt:lpstr>48根构件 </vt:lpstr>
      <vt:lpstr>47根构件  </vt:lpstr>
      <vt:lpstr>46根构件 </vt:lpstr>
      <vt:lpstr>44根构件 </vt:lpstr>
      <vt:lpstr>43根构件  </vt:lpstr>
      <vt:lpstr>42根构件  </vt:lpstr>
      <vt:lpstr>40根构件  </vt:lpstr>
      <vt:lpstr>39根构件  </vt:lpstr>
      <vt:lpstr>38根构件  </vt:lpstr>
      <vt:lpstr>35根构件  </vt:lpstr>
      <vt:lpstr>36根构件 </vt:lpstr>
      <vt:lpstr>34根构件</vt:lpstr>
      <vt:lpstr>32根构件</vt:lpstr>
      <vt:lpstr>31根构件 </vt:lpstr>
      <vt:lpstr>30根构件</vt:lpstr>
      <vt:lpstr>28根构件</vt:lpstr>
      <vt:lpstr>27根构件 </vt:lpstr>
      <vt:lpstr>26根构件</vt:lpstr>
      <vt:lpstr>25根构件 </vt:lpstr>
      <vt:lpstr>24根构件 </vt:lpstr>
      <vt:lpstr>23根构件  </vt:lpstr>
      <vt:lpstr>22根构件 </vt:lpstr>
      <vt:lpstr>21根构件 </vt:lpstr>
      <vt:lpstr>20根构件</vt:lpstr>
      <vt:lpstr>19根构件</vt:lpstr>
      <vt:lpstr>18根构件  </vt:lpstr>
      <vt:lpstr>17根构件  </vt:lpstr>
      <vt:lpstr>16根构件  </vt:lpstr>
      <vt:lpstr>15根构件 </vt:lpstr>
      <vt:lpstr>14根构件</vt:lpstr>
      <vt:lpstr>13根构件</vt:lpstr>
      <vt:lpstr>12根构件  </vt:lpstr>
      <vt:lpstr>11根构件 </vt:lpstr>
      <vt:lpstr>10根构件 </vt:lpstr>
      <vt:lpstr>9根构件</vt:lpstr>
      <vt:lpstr>8根构件 </vt:lpstr>
      <vt:lpstr>7根构件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rain</cp:lastModifiedBy>
  <dcterms:created xsi:type="dcterms:W3CDTF">2018-02-27T11:14:00Z</dcterms:created>
  <dcterms:modified xsi:type="dcterms:W3CDTF">2026-09-14T12:35:29Z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9A3A6AA3243E4E798BCFB5C787F1C3FF_12</vt:lpwstr>
  </property>
  <property fmtid="{D5CDD505-2E9C-101B-9397-08002B2CF9AE}" pid="4" name="CalculationRule">
    <vt:i4>0</vt:i4>
  </property>
</Properties>
</file>