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yilinli\Desktop\研究生课题\瞬间失效并联系统数据\"/>
    </mc:Choice>
  </mc:AlternateContent>
  <xr:revisionPtr revIDLastSave="0" documentId="13_ncr:1_{2AD50590-59B4-4462-86B2-14B5847285EE}" xr6:coauthVersionLast="43" xr6:coauthVersionMax="43" xr10:uidLastSave="{00000000-0000-0000-0000-000000000000}"/>
  <bookViews>
    <workbookView xWindow="7680" yWindow="1524" windowWidth="12936" windowHeight="10752" tabRatio="878" firstSheet="10" activeTab="10" xr2:uid="{00000000-000D-0000-FFFF-FFFF00000000}"/>
  </bookViews>
  <sheets>
    <sheet name="5根构件 " sheetId="44" r:id="rId1"/>
    <sheet name="6根构件 " sheetId="45" r:id="rId2"/>
    <sheet name="7根构件" sheetId="1" r:id="rId3"/>
    <sheet name="8根构件开始" sheetId="58" r:id="rId4"/>
    <sheet name="9根构件" sheetId="5" r:id="rId5"/>
    <sheet name="10根构件" sheetId="59" r:id="rId6"/>
    <sheet name="11根构件 " sheetId="2" r:id="rId7"/>
    <sheet name="12根构件" sheetId="60" r:id="rId8"/>
    <sheet name="13根构件" sheetId="8" r:id="rId9"/>
    <sheet name="14根构件" sheetId="9" r:id="rId10"/>
    <sheet name="15根构件 " sheetId="3" r:id="rId11"/>
    <sheet name="16根构件  " sheetId="11" r:id="rId12"/>
    <sheet name="17根构件  " sheetId="12" r:id="rId13"/>
    <sheet name="18根构件  " sheetId="13" r:id="rId14"/>
    <sheet name="19根构件" sheetId="14" r:id="rId15"/>
    <sheet name="20根构件" sheetId="15" r:id="rId16"/>
    <sheet name="21根构件 " sheetId="16" r:id="rId17"/>
    <sheet name="22根构件 " sheetId="17" r:id="rId18"/>
    <sheet name="23根构件" sheetId="18" r:id="rId19"/>
    <sheet name="24根构件 " sheetId="19" r:id="rId20"/>
    <sheet name="25根构件 " sheetId="20" r:id="rId21"/>
    <sheet name="26根构件" sheetId="21" r:id="rId22"/>
    <sheet name="27根构件" sheetId="46" r:id="rId23"/>
    <sheet name="28根构件" sheetId="22" r:id="rId24"/>
    <sheet name="29根构件 " sheetId="47" r:id="rId25"/>
    <sheet name="30根构件" sheetId="23" r:id="rId26"/>
    <sheet name="31根构件 " sheetId="48" r:id="rId27"/>
    <sheet name="32根构件" sheetId="34" r:id="rId28"/>
    <sheet name="33根构件 " sheetId="49" r:id="rId29"/>
    <sheet name="34根构件" sheetId="35" r:id="rId30"/>
    <sheet name="35根构件 " sheetId="50" r:id="rId31"/>
    <sheet name="36根构件 " sheetId="36" r:id="rId32"/>
    <sheet name="37根构件  " sheetId="51" r:id="rId33"/>
    <sheet name="38根构件  " sheetId="37" r:id="rId34"/>
    <sheet name="39根构件   " sheetId="52" r:id="rId35"/>
    <sheet name="40根构件  " sheetId="38" r:id="rId36"/>
    <sheet name="41根构件  " sheetId="53" r:id="rId37"/>
    <sheet name="42根构件  " sheetId="39" r:id="rId38"/>
    <sheet name="43根构件   " sheetId="54" r:id="rId39"/>
    <sheet name="44根构件 " sheetId="41" r:id="rId40"/>
    <sheet name="45根构件  " sheetId="55" r:id="rId41"/>
    <sheet name="46根构件 " sheetId="40" r:id="rId42"/>
    <sheet name="47根构件  " sheetId="56" r:id="rId43"/>
    <sheet name="48根构件 " sheetId="42" r:id="rId44"/>
    <sheet name="49根构件  " sheetId="57" r:id="rId45"/>
    <sheet name="50根构件 " sheetId="43" r:id="rId4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263" i="60" l="1"/>
  <c r="U263" i="60"/>
  <c r="S263" i="60"/>
  <c r="R263" i="60"/>
  <c r="J263" i="60"/>
  <c r="I263" i="60"/>
  <c r="G263" i="60"/>
  <c r="F263" i="60"/>
  <c r="V262" i="60"/>
  <c r="U262" i="60"/>
  <c r="S262" i="60"/>
  <c r="R262" i="60"/>
  <c r="J262" i="60"/>
  <c r="I262" i="60"/>
  <c r="G262" i="60"/>
  <c r="F262" i="60"/>
  <c r="X261" i="60"/>
  <c r="V261" i="60"/>
  <c r="U261" i="60"/>
  <c r="S261" i="60"/>
  <c r="R261" i="60"/>
  <c r="L261" i="60"/>
  <c r="J261" i="60"/>
  <c r="I261" i="60"/>
  <c r="G261" i="60"/>
  <c r="F261" i="60"/>
  <c r="V257" i="60"/>
  <c r="U257" i="60"/>
  <c r="S257" i="60"/>
  <c r="R257" i="60"/>
  <c r="K257" i="60"/>
  <c r="J257" i="60"/>
  <c r="I257" i="60"/>
  <c r="H257" i="60"/>
  <c r="G257" i="60"/>
  <c r="F257" i="60"/>
  <c r="V256" i="60"/>
  <c r="U256" i="60"/>
  <c r="S256" i="60"/>
  <c r="R256" i="60"/>
  <c r="K256" i="60"/>
  <c r="J256" i="60"/>
  <c r="I256" i="60"/>
  <c r="H256" i="60"/>
  <c r="G256" i="60"/>
  <c r="F256" i="60"/>
  <c r="X255" i="60"/>
  <c r="V255" i="60"/>
  <c r="U255" i="60"/>
  <c r="S255" i="60"/>
  <c r="R255" i="60"/>
  <c r="M255" i="60"/>
  <c r="L255" i="60"/>
  <c r="K255" i="60"/>
  <c r="J255" i="60"/>
  <c r="I255" i="60"/>
  <c r="H255" i="60"/>
  <c r="G255" i="60"/>
  <c r="F255" i="60"/>
  <c r="V250" i="60"/>
  <c r="U250" i="60"/>
  <c r="S250" i="60"/>
  <c r="R250" i="60"/>
  <c r="J250" i="60"/>
  <c r="I250" i="60"/>
  <c r="G250" i="60"/>
  <c r="F250" i="60"/>
  <c r="V249" i="60"/>
  <c r="U249" i="60"/>
  <c r="S249" i="60"/>
  <c r="R249" i="60"/>
  <c r="J249" i="60"/>
  <c r="I249" i="60"/>
  <c r="G249" i="60"/>
  <c r="F249" i="60"/>
  <c r="X248" i="60"/>
  <c r="V248" i="60"/>
  <c r="U248" i="60"/>
  <c r="S248" i="60"/>
  <c r="R248" i="60"/>
  <c r="L248" i="60"/>
  <c r="J248" i="60"/>
  <c r="I248" i="60"/>
  <c r="G248" i="60"/>
  <c r="F248" i="60"/>
  <c r="V244" i="60"/>
  <c r="U244" i="60"/>
  <c r="S244" i="60"/>
  <c r="R244" i="60"/>
  <c r="K244" i="60"/>
  <c r="J244" i="60"/>
  <c r="I244" i="60"/>
  <c r="H244" i="60"/>
  <c r="G244" i="60"/>
  <c r="F244" i="60"/>
  <c r="V243" i="60"/>
  <c r="U243" i="60"/>
  <c r="S243" i="60"/>
  <c r="R243" i="60"/>
  <c r="K243" i="60"/>
  <c r="J243" i="60"/>
  <c r="I243" i="60"/>
  <c r="H243" i="60"/>
  <c r="G243" i="60"/>
  <c r="F243" i="60"/>
  <c r="X242" i="60"/>
  <c r="V242" i="60"/>
  <c r="U242" i="60"/>
  <c r="S242" i="60"/>
  <c r="R242" i="60"/>
  <c r="M242" i="60"/>
  <c r="L242" i="60"/>
  <c r="K242" i="60"/>
  <c r="J242" i="60"/>
  <c r="I242" i="60"/>
  <c r="H242" i="60"/>
  <c r="G242" i="60"/>
  <c r="F242" i="60"/>
  <c r="V237" i="60"/>
  <c r="U237" i="60"/>
  <c r="S237" i="60"/>
  <c r="R237" i="60"/>
  <c r="J237" i="60"/>
  <c r="I237" i="60"/>
  <c r="G237" i="60"/>
  <c r="F237" i="60"/>
  <c r="V236" i="60"/>
  <c r="U236" i="60"/>
  <c r="S236" i="60"/>
  <c r="R236" i="60"/>
  <c r="J236" i="60"/>
  <c r="I236" i="60"/>
  <c r="G236" i="60"/>
  <c r="F236" i="60"/>
  <c r="X235" i="60"/>
  <c r="V235" i="60"/>
  <c r="U235" i="60"/>
  <c r="S235" i="60"/>
  <c r="R235" i="60"/>
  <c r="L235" i="60"/>
  <c r="J235" i="60"/>
  <c r="I235" i="60"/>
  <c r="G235" i="60"/>
  <c r="F235" i="60"/>
  <c r="V231" i="60"/>
  <c r="U231" i="60"/>
  <c r="S231" i="60"/>
  <c r="R231" i="60"/>
  <c r="K231" i="60"/>
  <c r="J231" i="60"/>
  <c r="I231" i="60"/>
  <c r="H231" i="60"/>
  <c r="G231" i="60"/>
  <c r="F231" i="60"/>
  <c r="V230" i="60"/>
  <c r="U230" i="60"/>
  <c r="S230" i="60"/>
  <c r="R230" i="60"/>
  <c r="K230" i="60"/>
  <c r="J230" i="60"/>
  <c r="I230" i="60"/>
  <c r="H230" i="60"/>
  <c r="G230" i="60"/>
  <c r="F230" i="60"/>
  <c r="X229" i="60"/>
  <c r="V229" i="60"/>
  <c r="U229" i="60"/>
  <c r="S229" i="60"/>
  <c r="R229" i="60"/>
  <c r="M229" i="60"/>
  <c r="L229" i="60"/>
  <c r="K229" i="60"/>
  <c r="J229" i="60"/>
  <c r="I229" i="60"/>
  <c r="H229" i="60"/>
  <c r="G229" i="60"/>
  <c r="F229" i="60"/>
  <c r="V224" i="60"/>
  <c r="U224" i="60"/>
  <c r="S224" i="60"/>
  <c r="R224" i="60"/>
  <c r="J224" i="60"/>
  <c r="I224" i="60"/>
  <c r="G224" i="60"/>
  <c r="F224" i="60"/>
  <c r="V223" i="60"/>
  <c r="U223" i="60"/>
  <c r="S223" i="60"/>
  <c r="R223" i="60"/>
  <c r="J223" i="60"/>
  <c r="I223" i="60"/>
  <c r="G223" i="60"/>
  <c r="F223" i="60"/>
  <c r="X222" i="60"/>
  <c r="V222" i="60"/>
  <c r="U222" i="60"/>
  <c r="S222" i="60"/>
  <c r="R222" i="60"/>
  <c r="L222" i="60"/>
  <c r="J222" i="60"/>
  <c r="I222" i="60"/>
  <c r="G222" i="60"/>
  <c r="F222" i="60"/>
  <c r="V218" i="60"/>
  <c r="U218" i="60"/>
  <c r="S218" i="60"/>
  <c r="R218" i="60"/>
  <c r="K218" i="60"/>
  <c r="J218" i="60"/>
  <c r="I218" i="60"/>
  <c r="H218" i="60"/>
  <c r="G218" i="60"/>
  <c r="F218" i="60"/>
  <c r="V217" i="60"/>
  <c r="U217" i="60"/>
  <c r="S217" i="60"/>
  <c r="R217" i="60"/>
  <c r="K217" i="60"/>
  <c r="J217" i="60"/>
  <c r="I217" i="60"/>
  <c r="H217" i="60"/>
  <c r="G217" i="60"/>
  <c r="F217" i="60"/>
  <c r="X216" i="60"/>
  <c r="V216" i="60"/>
  <c r="U216" i="60"/>
  <c r="S216" i="60"/>
  <c r="R216" i="60"/>
  <c r="M216" i="60"/>
  <c r="L216" i="60"/>
  <c r="K216" i="60"/>
  <c r="J216" i="60"/>
  <c r="I216" i="60"/>
  <c r="H216" i="60"/>
  <c r="G216" i="60"/>
  <c r="F216" i="60"/>
  <c r="V211" i="60"/>
  <c r="U211" i="60"/>
  <c r="S211" i="60"/>
  <c r="R211" i="60"/>
  <c r="J211" i="60"/>
  <c r="I211" i="60"/>
  <c r="G211" i="60"/>
  <c r="F211" i="60"/>
  <c r="V210" i="60"/>
  <c r="U210" i="60"/>
  <c r="S210" i="60"/>
  <c r="R210" i="60"/>
  <c r="J210" i="60"/>
  <c r="I210" i="60"/>
  <c r="G210" i="60"/>
  <c r="F210" i="60"/>
  <c r="X209" i="60"/>
  <c r="V209" i="60"/>
  <c r="U209" i="60"/>
  <c r="S209" i="60"/>
  <c r="R209" i="60"/>
  <c r="L209" i="60"/>
  <c r="J209" i="60"/>
  <c r="I209" i="60"/>
  <c r="G209" i="60"/>
  <c r="F209" i="60"/>
  <c r="V205" i="60"/>
  <c r="U205" i="60"/>
  <c r="S205" i="60"/>
  <c r="R205" i="60"/>
  <c r="K205" i="60"/>
  <c r="J205" i="60"/>
  <c r="I205" i="60"/>
  <c r="H205" i="60"/>
  <c r="G205" i="60"/>
  <c r="F205" i="60"/>
  <c r="V204" i="60"/>
  <c r="U204" i="60"/>
  <c r="S204" i="60"/>
  <c r="R204" i="60"/>
  <c r="K204" i="60"/>
  <c r="J204" i="60"/>
  <c r="I204" i="60"/>
  <c r="H204" i="60"/>
  <c r="G204" i="60"/>
  <c r="F204" i="60"/>
  <c r="X203" i="60"/>
  <c r="V203" i="60"/>
  <c r="U203" i="60"/>
  <c r="S203" i="60"/>
  <c r="R203" i="60"/>
  <c r="M203" i="60"/>
  <c r="L203" i="60"/>
  <c r="K203" i="60"/>
  <c r="J203" i="60"/>
  <c r="I203" i="60"/>
  <c r="H203" i="60"/>
  <c r="G203" i="60"/>
  <c r="F203" i="60"/>
  <c r="V198" i="60"/>
  <c r="U198" i="60"/>
  <c r="S198" i="60"/>
  <c r="R198" i="60"/>
  <c r="J198" i="60"/>
  <c r="I198" i="60"/>
  <c r="G198" i="60"/>
  <c r="F198" i="60"/>
  <c r="V197" i="60"/>
  <c r="U197" i="60"/>
  <c r="S197" i="60"/>
  <c r="R197" i="60"/>
  <c r="J197" i="60"/>
  <c r="I197" i="60"/>
  <c r="G197" i="60"/>
  <c r="F197" i="60"/>
  <c r="X196" i="60"/>
  <c r="V196" i="60"/>
  <c r="U196" i="60"/>
  <c r="S196" i="60"/>
  <c r="R196" i="60"/>
  <c r="L196" i="60"/>
  <c r="J196" i="60"/>
  <c r="I196" i="60"/>
  <c r="G196" i="60"/>
  <c r="F196" i="60"/>
  <c r="V192" i="60"/>
  <c r="U192" i="60"/>
  <c r="S192" i="60"/>
  <c r="R192" i="60"/>
  <c r="K192" i="60"/>
  <c r="J192" i="60"/>
  <c r="I192" i="60"/>
  <c r="H192" i="60"/>
  <c r="G192" i="60"/>
  <c r="F192" i="60"/>
  <c r="V191" i="60"/>
  <c r="U191" i="60"/>
  <c r="S191" i="60"/>
  <c r="R191" i="60"/>
  <c r="K191" i="60"/>
  <c r="J191" i="60"/>
  <c r="I191" i="60"/>
  <c r="H191" i="60"/>
  <c r="G191" i="60"/>
  <c r="F191" i="60"/>
  <c r="X190" i="60"/>
  <c r="V190" i="60"/>
  <c r="U190" i="60"/>
  <c r="S190" i="60"/>
  <c r="R190" i="60"/>
  <c r="M190" i="60"/>
  <c r="L190" i="60"/>
  <c r="K190" i="60"/>
  <c r="J190" i="60"/>
  <c r="I190" i="60"/>
  <c r="H190" i="60"/>
  <c r="G190" i="60"/>
  <c r="F190" i="60"/>
  <c r="V185" i="60"/>
  <c r="U185" i="60"/>
  <c r="S185" i="60"/>
  <c r="R185" i="60"/>
  <c r="J185" i="60"/>
  <c r="I185" i="60"/>
  <c r="G185" i="60"/>
  <c r="F185" i="60"/>
  <c r="V184" i="60"/>
  <c r="U184" i="60"/>
  <c r="S184" i="60"/>
  <c r="R184" i="60"/>
  <c r="J184" i="60"/>
  <c r="I184" i="60"/>
  <c r="G184" i="60"/>
  <c r="F184" i="60"/>
  <c r="X183" i="60"/>
  <c r="V183" i="60"/>
  <c r="U183" i="60"/>
  <c r="S183" i="60"/>
  <c r="R183" i="60"/>
  <c r="L183" i="60"/>
  <c r="J183" i="60"/>
  <c r="I183" i="60"/>
  <c r="G183" i="60"/>
  <c r="F183" i="60"/>
  <c r="V179" i="60"/>
  <c r="U179" i="60"/>
  <c r="S179" i="60"/>
  <c r="R179" i="60"/>
  <c r="K179" i="60"/>
  <c r="J179" i="60"/>
  <c r="I179" i="60"/>
  <c r="H179" i="60"/>
  <c r="G179" i="60"/>
  <c r="F179" i="60"/>
  <c r="V178" i="60"/>
  <c r="U178" i="60"/>
  <c r="S178" i="60"/>
  <c r="R178" i="60"/>
  <c r="K178" i="60"/>
  <c r="J178" i="60"/>
  <c r="I178" i="60"/>
  <c r="H178" i="60"/>
  <c r="G178" i="60"/>
  <c r="F178" i="60"/>
  <c r="X177" i="60"/>
  <c r="V177" i="60"/>
  <c r="U177" i="60"/>
  <c r="S177" i="60"/>
  <c r="R177" i="60"/>
  <c r="M177" i="60"/>
  <c r="L177" i="60"/>
  <c r="K177" i="60"/>
  <c r="J177" i="60"/>
  <c r="I177" i="60"/>
  <c r="H177" i="60"/>
  <c r="G177" i="60"/>
  <c r="F177" i="60"/>
  <c r="V172" i="60"/>
  <c r="U172" i="60"/>
  <c r="S172" i="60"/>
  <c r="R172" i="60"/>
  <c r="J172" i="60"/>
  <c r="I172" i="60"/>
  <c r="G172" i="60"/>
  <c r="F172" i="60"/>
  <c r="V171" i="60"/>
  <c r="U171" i="60"/>
  <c r="S171" i="60"/>
  <c r="R171" i="60"/>
  <c r="J171" i="60"/>
  <c r="I171" i="60"/>
  <c r="G171" i="60"/>
  <c r="F171" i="60"/>
  <c r="X170" i="60"/>
  <c r="V170" i="60"/>
  <c r="U170" i="60"/>
  <c r="S170" i="60"/>
  <c r="R170" i="60"/>
  <c r="L170" i="60"/>
  <c r="J170" i="60"/>
  <c r="I170" i="60"/>
  <c r="G170" i="60"/>
  <c r="F170" i="60"/>
  <c r="V166" i="60"/>
  <c r="U166" i="60"/>
  <c r="S166" i="60"/>
  <c r="R166" i="60"/>
  <c r="K166" i="60"/>
  <c r="J166" i="60"/>
  <c r="I166" i="60"/>
  <c r="H166" i="60"/>
  <c r="G166" i="60"/>
  <c r="F166" i="60"/>
  <c r="V165" i="60"/>
  <c r="U165" i="60"/>
  <c r="S165" i="60"/>
  <c r="R165" i="60"/>
  <c r="K165" i="60"/>
  <c r="J165" i="60"/>
  <c r="I165" i="60"/>
  <c r="H165" i="60"/>
  <c r="G165" i="60"/>
  <c r="F165" i="60"/>
  <c r="X164" i="60"/>
  <c r="V164" i="60"/>
  <c r="U164" i="60"/>
  <c r="S164" i="60"/>
  <c r="R164" i="60"/>
  <c r="M164" i="60"/>
  <c r="L164" i="60"/>
  <c r="K164" i="60"/>
  <c r="J164" i="60"/>
  <c r="I164" i="60"/>
  <c r="H164" i="60"/>
  <c r="G164" i="60"/>
  <c r="F164" i="60"/>
  <c r="V159" i="60"/>
  <c r="U159" i="60"/>
  <c r="S159" i="60"/>
  <c r="R159" i="60"/>
  <c r="J159" i="60"/>
  <c r="I159" i="60"/>
  <c r="G159" i="60"/>
  <c r="F159" i="60"/>
  <c r="V158" i="60"/>
  <c r="U158" i="60"/>
  <c r="S158" i="60"/>
  <c r="R158" i="60"/>
  <c r="J158" i="60"/>
  <c r="I158" i="60"/>
  <c r="G158" i="60"/>
  <c r="F158" i="60"/>
  <c r="X157" i="60"/>
  <c r="V157" i="60"/>
  <c r="U157" i="60"/>
  <c r="S157" i="60"/>
  <c r="R157" i="60"/>
  <c r="L157" i="60"/>
  <c r="J157" i="60"/>
  <c r="I157" i="60"/>
  <c r="G157" i="60"/>
  <c r="F157" i="60"/>
  <c r="V153" i="60"/>
  <c r="U153" i="60"/>
  <c r="S153" i="60"/>
  <c r="R153" i="60"/>
  <c r="K153" i="60"/>
  <c r="J153" i="60"/>
  <c r="I153" i="60"/>
  <c r="H153" i="60"/>
  <c r="G153" i="60"/>
  <c r="F153" i="60"/>
  <c r="V152" i="60"/>
  <c r="U152" i="60"/>
  <c r="S152" i="60"/>
  <c r="R152" i="60"/>
  <c r="K152" i="60"/>
  <c r="J152" i="60"/>
  <c r="I152" i="60"/>
  <c r="H152" i="60"/>
  <c r="G152" i="60"/>
  <c r="F152" i="60"/>
  <c r="X151" i="60"/>
  <c r="V151" i="60"/>
  <c r="U151" i="60"/>
  <c r="S151" i="60"/>
  <c r="R151" i="60"/>
  <c r="M151" i="60"/>
  <c r="L151" i="60"/>
  <c r="K151" i="60"/>
  <c r="J151" i="60"/>
  <c r="I151" i="60"/>
  <c r="H151" i="60"/>
  <c r="G151" i="60"/>
  <c r="F151" i="60"/>
  <c r="V146" i="60"/>
  <c r="U146" i="60"/>
  <c r="S146" i="60"/>
  <c r="R146" i="60"/>
  <c r="J146" i="60"/>
  <c r="I146" i="60"/>
  <c r="G146" i="60"/>
  <c r="F146" i="60"/>
  <c r="V145" i="60"/>
  <c r="U145" i="60"/>
  <c r="S145" i="60"/>
  <c r="R145" i="60"/>
  <c r="J145" i="60"/>
  <c r="I145" i="60"/>
  <c r="G145" i="60"/>
  <c r="F145" i="60"/>
  <c r="X144" i="60"/>
  <c r="V144" i="60"/>
  <c r="U144" i="60"/>
  <c r="S144" i="60"/>
  <c r="R144" i="60"/>
  <c r="L144" i="60"/>
  <c r="J144" i="60"/>
  <c r="I144" i="60"/>
  <c r="G144" i="60"/>
  <c r="F144" i="60"/>
  <c r="V140" i="60"/>
  <c r="U140" i="60"/>
  <c r="S140" i="60"/>
  <c r="R140" i="60"/>
  <c r="K140" i="60"/>
  <c r="J140" i="60"/>
  <c r="I140" i="60"/>
  <c r="H140" i="60"/>
  <c r="G140" i="60"/>
  <c r="F140" i="60"/>
  <c r="V139" i="60"/>
  <c r="U139" i="60"/>
  <c r="S139" i="60"/>
  <c r="R139" i="60"/>
  <c r="K139" i="60"/>
  <c r="J139" i="60"/>
  <c r="I139" i="60"/>
  <c r="H139" i="60"/>
  <c r="G139" i="60"/>
  <c r="F139" i="60"/>
  <c r="X138" i="60"/>
  <c r="V138" i="60"/>
  <c r="U138" i="60"/>
  <c r="S138" i="60"/>
  <c r="R138" i="60"/>
  <c r="M138" i="60"/>
  <c r="L138" i="60"/>
  <c r="K138" i="60"/>
  <c r="J138" i="60"/>
  <c r="I138" i="60"/>
  <c r="H138" i="60"/>
  <c r="G138" i="60"/>
  <c r="F138" i="60"/>
  <c r="V133" i="60"/>
  <c r="U133" i="60"/>
  <c r="S133" i="60"/>
  <c r="R133" i="60"/>
  <c r="J133" i="60"/>
  <c r="I133" i="60"/>
  <c r="G133" i="60"/>
  <c r="F133" i="60"/>
  <c r="V132" i="60"/>
  <c r="U132" i="60"/>
  <c r="S132" i="60"/>
  <c r="R132" i="60"/>
  <c r="J132" i="60"/>
  <c r="I132" i="60"/>
  <c r="G132" i="60"/>
  <c r="F132" i="60"/>
  <c r="X131" i="60"/>
  <c r="V131" i="60"/>
  <c r="U131" i="60"/>
  <c r="S131" i="60"/>
  <c r="R131" i="60"/>
  <c r="L131" i="60"/>
  <c r="J131" i="60"/>
  <c r="I131" i="60"/>
  <c r="G131" i="60"/>
  <c r="F131" i="60"/>
  <c r="V127" i="60"/>
  <c r="U127" i="60"/>
  <c r="S127" i="60"/>
  <c r="R127" i="60"/>
  <c r="K127" i="60"/>
  <c r="J127" i="60"/>
  <c r="I127" i="60"/>
  <c r="H127" i="60"/>
  <c r="G127" i="60"/>
  <c r="F127" i="60"/>
  <c r="V126" i="60"/>
  <c r="U126" i="60"/>
  <c r="S126" i="60"/>
  <c r="R126" i="60"/>
  <c r="K126" i="60"/>
  <c r="J126" i="60"/>
  <c r="I126" i="60"/>
  <c r="H126" i="60"/>
  <c r="G126" i="60"/>
  <c r="F126" i="60"/>
  <c r="X125" i="60"/>
  <c r="V125" i="60"/>
  <c r="U125" i="60"/>
  <c r="S125" i="60"/>
  <c r="R125" i="60"/>
  <c r="M125" i="60"/>
  <c r="L125" i="60"/>
  <c r="K125" i="60"/>
  <c r="J125" i="60"/>
  <c r="I125" i="60"/>
  <c r="H125" i="60"/>
  <c r="G125" i="60"/>
  <c r="F125" i="60"/>
  <c r="V120" i="60"/>
  <c r="U120" i="60"/>
  <c r="S120" i="60"/>
  <c r="R120" i="60"/>
  <c r="J120" i="60"/>
  <c r="I120" i="60"/>
  <c r="G120" i="60"/>
  <c r="F120" i="60"/>
  <c r="V119" i="60"/>
  <c r="U119" i="60"/>
  <c r="S119" i="60"/>
  <c r="R119" i="60"/>
  <c r="J119" i="60"/>
  <c r="I119" i="60"/>
  <c r="G119" i="60"/>
  <c r="F119" i="60"/>
  <c r="X118" i="60"/>
  <c r="V118" i="60"/>
  <c r="U118" i="60"/>
  <c r="S118" i="60"/>
  <c r="R118" i="60"/>
  <c r="L118" i="60"/>
  <c r="J118" i="60"/>
  <c r="I118" i="60"/>
  <c r="G118" i="60"/>
  <c r="F118" i="60"/>
  <c r="V114" i="60"/>
  <c r="U114" i="60"/>
  <c r="S114" i="60"/>
  <c r="R114" i="60"/>
  <c r="K114" i="60"/>
  <c r="J114" i="60"/>
  <c r="I114" i="60"/>
  <c r="H114" i="60"/>
  <c r="G114" i="60"/>
  <c r="F114" i="60"/>
  <c r="V113" i="60"/>
  <c r="U113" i="60"/>
  <c r="S113" i="60"/>
  <c r="R113" i="60"/>
  <c r="K113" i="60"/>
  <c r="J113" i="60"/>
  <c r="I113" i="60"/>
  <c r="H113" i="60"/>
  <c r="G113" i="60"/>
  <c r="F113" i="60"/>
  <c r="X112" i="60"/>
  <c r="V112" i="60"/>
  <c r="U112" i="60"/>
  <c r="S112" i="60"/>
  <c r="R112" i="60"/>
  <c r="M112" i="60"/>
  <c r="L112" i="60"/>
  <c r="K112" i="60"/>
  <c r="J112" i="60"/>
  <c r="I112" i="60"/>
  <c r="H112" i="60"/>
  <c r="G112" i="60"/>
  <c r="F112" i="60"/>
  <c r="V107" i="60"/>
  <c r="U107" i="60"/>
  <c r="S107" i="60"/>
  <c r="R107" i="60"/>
  <c r="J107" i="60"/>
  <c r="I107" i="60"/>
  <c r="G107" i="60"/>
  <c r="F107" i="60"/>
  <c r="V106" i="60"/>
  <c r="U106" i="60"/>
  <c r="S106" i="60"/>
  <c r="R106" i="60"/>
  <c r="J106" i="60"/>
  <c r="I106" i="60"/>
  <c r="G106" i="60"/>
  <c r="F106" i="60"/>
  <c r="X105" i="60"/>
  <c r="V105" i="60"/>
  <c r="U105" i="60"/>
  <c r="S105" i="60"/>
  <c r="R105" i="60"/>
  <c r="L105" i="60"/>
  <c r="J105" i="60"/>
  <c r="I105" i="60"/>
  <c r="G105" i="60"/>
  <c r="F105" i="60"/>
  <c r="V101" i="60"/>
  <c r="U101" i="60"/>
  <c r="S101" i="60"/>
  <c r="R101" i="60"/>
  <c r="K101" i="60"/>
  <c r="J101" i="60"/>
  <c r="I101" i="60"/>
  <c r="H101" i="60"/>
  <c r="G101" i="60"/>
  <c r="F101" i="60"/>
  <c r="V100" i="60"/>
  <c r="U100" i="60"/>
  <c r="S100" i="60"/>
  <c r="R100" i="60"/>
  <c r="K100" i="60"/>
  <c r="J100" i="60"/>
  <c r="I100" i="60"/>
  <c r="H100" i="60"/>
  <c r="G100" i="60"/>
  <c r="F100" i="60"/>
  <c r="X99" i="60"/>
  <c r="V99" i="60"/>
  <c r="U99" i="60"/>
  <c r="S99" i="60"/>
  <c r="R99" i="60"/>
  <c r="M99" i="60"/>
  <c r="L99" i="60"/>
  <c r="K99" i="60"/>
  <c r="J99" i="60"/>
  <c r="I99" i="60"/>
  <c r="H99" i="60"/>
  <c r="G99" i="60"/>
  <c r="F99" i="60"/>
  <c r="V94" i="60"/>
  <c r="U94" i="60"/>
  <c r="S94" i="60"/>
  <c r="R94" i="60"/>
  <c r="J94" i="60"/>
  <c r="I94" i="60"/>
  <c r="G94" i="60"/>
  <c r="F94" i="60"/>
  <c r="V93" i="60"/>
  <c r="U93" i="60"/>
  <c r="S93" i="60"/>
  <c r="R93" i="60"/>
  <c r="J93" i="60"/>
  <c r="I93" i="60"/>
  <c r="G93" i="60"/>
  <c r="F93" i="60"/>
  <c r="X92" i="60"/>
  <c r="V92" i="60"/>
  <c r="U92" i="60"/>
  <c r="S92" i="60"/>
  <c r="R92" i="60"/>
  <c r="L92" i="60"/>
  <c r="J92" i="60"/>
  <c r="I92" i="60"/>
  <c r="G92" i="60"/>
  <c r="F92" i="60"/>
  <c r="V88" i="60"/>
  <c r="U88" i="60"/>
  <c r="S88" i="60"/>
  <c r="R88" i="60"/>
  <c r="K88" i="60"/>
  <c r="J88" i="60"/>
  <c r="I88" i="60"/>
  <c r="H88" i="60"/>
  <c r="G88" i="60"/>
  <c r="F88" i="60"/>
  <c r="V87" i="60"/>
  <c r="U87" i="60"/>
  <c r="S87" i="60"/>
  <c r="R87" i="60"/>
  <c r="K87" i="60"/>
  <c r="J87" i="60"/>
  <c r="I87" i="60"/>
  <c r="H87" i="60"/>
  <c r="G87" i="60"/>
  <c r="F87" i="60"/>
  <c r="X86" i="60"/>
  <c r="V86" i="60"/>
  <c r="U86" i="60"/>
  <c r="S86" i="60"/>
  <c r="R86" i="60"/>
  <c r="M86" i="60"/>
  <c r="L86" i="60"/>
  <c r="K86" i="60"/>
  <c r="J86" i="60"/>
  <c r="I86" i="60"/>
  <c r="H86" i="60"/>
  <c r="G86" i="60"/>
  <c r="F86" i="60"/>
  <c r="V81" i="60"/>
  <c r="U81" i="60"/>
  <c r="S81" i="60"/>
  <c r="R81" i="60"/>
  <c r="J81" i="60"/>
  <c r="I81" i="60"/>
  <c r="G81" i="60"/>
  <c r="F81" i="60"/>
  <c r="V80" i="60"/>
  <c r="U80" i="60"/>
  <c r="S80" i="60"/>
  <c r="R80" i="60"/>
  <c r="J80" i="60"/>
  <c r="I80" i="60"/>
  <c r="G80" i="60"/>
  <c r="F80" i="60"/>
  <c r="X79" i="60"/>
  <c r="V79" i="60"/>
  <c r="U79" i="60"/>
  <c r="S79" i="60"/>
  <c r="R79" i="60"/>
  <c r="L79" i="60"/>
  <c r="J79" i="60"/>
  <c r="I79" i="60"/>
  <c r="G79" i="60"/>
  <c r="F79" i="60"/>
  <c r="V75" i="60"/>
  <c r="U75" i="60"/>
  <c r="S75" i="60"/>
  <c r="R75" i="60"/>
  <c r="K75" i="60"/>
  <c r="J75" i="60"/>
  <c r="I75" i="60"/>
  <c r="H75" i="60"/>
  <c r="G75" i="60"/>
  <c r="F75" i="60"/>
  <c r="V74" i="60"/>
  <c r="U74" i="60"/>
  <c r="S74" i="60"/>
  <c r="R74" i="60"/>
  <c r="K74" i="60"/>
  <c r="J74" i="60"/>
  <c r="I74" i="60"/>
  <c r="H74" i="60"/>
  <c r="G74" i="60"/>
  <c r="F74" i="60"/>
  <c r="X73" i="60"/>
  <c r="V73" i="60"/>
  <c r="U73" i="60"/>
  <c r="S73" i="60"/>
  <c r="R73" i="60"/>
  <c r="M73" i="60"/>
  <c r="L73" i="60"/>
  <c r="K73" i="60"/>
  <c r="J73" i="60"/>
  <c r="I73" i="60"/>
  <c r="H73" i="60"/>
  <c r="G73" i="60"/>
  <c r="F73" i="60"/>
  <c r="V263" i="59"/>
  <c r="U263" i="59"/>
  <c r="S263" i="59"/>
  <c r="R263" i="59"/>
  <c r="J263" i="59"/>
  <c r="I263" i="59"/>
  <c r="G263" i="59"/>
  <c r="F263" i="59"/>
  <c r="V262" i="59"/>
  <c r="U262" i="59"/>
  <c r="S262" i="59"/>
  <c r="R262" i="59"/>
  <c r="J262" i="59"/>
  <c r="I262" i="59"/>
  <c r="G262" i="59"/>
  <c r="F262" i="59"/>
  <c r="X261" i="59"/>
  <c r="V261" i="59"/>
  <c r="U261" i="59"/>
  <c r="S261" i="59"/>
  <c r="R261" i="59"/>
  <c r="L261" i="59"/>
  <c r="J261" i="59"/>
  <c r="I261" i="59"/>
  <c r="G261" i="59"/>
  <c r="F261" i="59"/>
  <c r="V257" i="59"/>
  <c r="U257" i="59"/>
  <c r="S257" i="59"/>
  <c r="R257" i="59"/>
  <c r="K257" i="59"/>
  <c r="J257" i="59"/>
  <c r="I257" i="59"/>
  <c r="H257" i="59"/>
  <c r="G257" i="59"/>
  <c r="F257" i="59"/>
  <c r="V256" i="59"/>
  <c r="U256" i="59"/>
  <c r="S256" i="59"/>
  <c r="R256" i="59"/>
  <c r="K256" i="59"/>
  <c r="J256" i="59"/>
  <c r="I256" i="59"/>
  <c r="H256" i="59"/>
  <c r="G256" i="59"/>
  <c r="F256" i="59"/>
  <c r="X255" i="59"/>
  <c r="V255" i="59"/>
  <c r="U255" i="59"/>
  <c r="S255" i="59"/>
  <c r="R255" i="59"/>
  <c r="M255" i="59"/>
  <c r="L255" i="59"/>
  <c r="K255" i="59"/>
  <c r="J255" i="59"/>
  <c r="I255" i="59"/>
  <c r="H255" i="59"/>
  <c r="G255" i="59"/>
  <c r="F255" i="59"/>
  <c r="V250" i="59"/>
  <c r="U250" i="59"/>
  <c r="S250" i="59"/>
  <c r="R250" i="59"/>
  <c r="J250" i="59"/>
  <c r="I250" i="59"/>
  <c r="G250" i="59"/>
  <c r="F250" i="59"/>
  <c r="V249" i="59"/>
  <c r="U249" i="59"/>
  <c r="S249" i="59"/>
  <c r="R249" i="59"/>
  <c r="J249" i="59"/>
  <c r="I249" i="59"/>
  <c r="G249" i="59"/>
  <c r="F249" i="59"/>
  <c r="X248" i="59"/>
  <c r="V248" i="59"/>
  <c r="U248" i="59"/>
  <c r="S248" i="59"/>
  <c r="R248" i="59"/>
  <c r="L248" i="59"/>
  <c r="J248" i="59"/>
  <c r="I248" i="59"/>
  <c r="G248" i="59"/>
  <c r="F248" i="59"/>
  <c r="V244" i="59"/>
  <c r="U244" i="59"/>
  <c r="S244" i="59"/>
  <c r="R244" i="59"/>
  <c r="K244" i="59"/>
  <c r="J244" i="59"/>
  <c r="I244" i="59"/>
  <c r="H244" i="59"/>
  <c r="G244" i="59"/>
  <c r="F244" i="59"/>
  <c r="V243" i="59"/>
  <c r="U243" i="59"/>
  <c r="S243" i="59"/>
  <c r="R243" i="59"/>
  <c r="K243" i="59"/>
  <c r="J243" i="59"/>
  <c r="I243" i="59"/>
  <c r="H243" i="59"/>
  <c r="G243" i="59"/>
  <c r="F243" i="59"/>
  <c r="X242" i="59"/>
  <c r="V242" i="59"/>
  <c r="U242" i="59"/>
  <c r="S242" i="59"/>
  <c r="R242" i="59"/>
  <c r="M242" i="59"/>
  <c r="L242" i="59"/>
  <c r="K242" i="59"/>
  <c r="J242" i="59"/>
  <c r="I242" i="59"/>
  <c r="H242" i="59"/>
  <c r="G242" i="59"/>
  <c r="F242" i="59"/>
  <c r="V237" i="59"/>
  <c r="U237" i="59"/>
  <c r="S237" i="59"/>
  <c r="R237" i="59"/>
  <c r="J237" i="59"/>
  <c r="I237" i="59"/>
  <c r="G237" i="59"/>
  <c r="F237" i="59"/>
  <c r="V236" i="59"/>
  <c r="U236" i="59"/>
  <c r="S236" i="59"/>
  <c r="R236" i="59"/>
  <c r="J236" i="59"/>
  <c r="I236" i="59"/>
  <c r="G236" i="59"/>
  <c r="F236" i="59"/>
  <c r="X235" i="59"/>
  <c r="V235" i="59"/>
  <c r="U235" i="59"/>
  <c r="S235" i="59"/>
  <c r="R235" i="59"/>
  <c r="L235" i="59"/>
  <c r="J235" i="59"/>
  <c r="I235" i="59"/>
  <c r="G235" i="59"/>
  <c r="F235" i="59"/>
  <c r="V231" i="59"/>
  <c r="U231" i="59"/>
  <c r="S231" i="59"/>
  <c r="R231" i="59"/>
  <c r="K231" i="59"/>
  <c r="J231" i="59"/>
  <c r="I231" i="59"/>
  <c r="H231" i="59"/>
  <c r="G231" i="59"/>
  <c r="F231" i="59"/>
  <c r="V230" i="59"/>
  <c r="U230" i="59"/>
  <c r="S230" i="59"/>
  <c r="R230" i="59"/>
  <c r="K230" i="59"/>
  <c r="J230" i="59"/>
  <c r="I230" i="59"/>
  <c r="H230" i="59"/>
  <c r="G230" i="59"/>
  <c r="F230" i="59"/>
  <c r="X229" i="59"/>
  <c r="V229" i="59"/>
  <c r="U229" i="59"/>
  <c r="S229" i="59"/>
  <c r="R229" i="59"/>
  <c r="M229" i="59"/>
  <c r="L229" i="59"/>
  <c r="K229" i="59"/>
  <c r="J229" i="59"/>
  <c r="I229" i="59"/>
  <c r="H229" i="59"/>
  <c r="G229" i="59"/>
  <c r="F229" i="59"/>
  <c r="V224" i="59"/>
  <c r="U224" i="59"/>
  <c r="S224" i="59"/>
  <c r="R224" i="59"/>
  <c r="J224" i="59"/>
  <c r="I224" i="59"/>
  <c r="G224" i="59"/>
  <c r="F224" i="59"/>
  <c r="V223" i="59"/>
  <c r="U223" i="59"/>
  <c r="S223" i="59"/>
  <c r="R223" i="59"/>
  <c r="J223" i="59"/>
  <c r="I223" i="59"/>
  <c r="G223" i="59"/>
  <c r="F223" i="59"/>
  <c r="X222" i="59"/>
  <c r="V222" i="59"/>
  <c r="U222" i="59"/>
  <c r="S222" i="59"/>
  <c r="R222" i="59"/>
  <c r="L222" i="59"/>
  <c r="J222" i="59"/>
  <c r="I222" i="59"/>
  <c r="G222" i="59"/>
  <c r="F222" i="59"/>
  <c r="V218" i="59"/>
  <c r="U218" i="59"/>
  <c r="S218" i="59"/>
  <c r="R218" i="59"/>
  <c r="K218" i="59"/>
  <c r="J218" i="59"/>
  <c r="I218" i="59"/>
  <c r="H218" i="59"/>
  <c r="G218" i="59"/>
  <c r="F218" i="59"/>
  <c r="V217" i="59"/>
  <c r="U217" i="59"/>
  <c r="S217" i="59"/>
  <c r="R217" i="59"/>
  <c r="K217" i="59"/>
  <c r="J217" i="59"/>
  <c r="I217" i="59"/>
  <c r="H217" i="59"/>
  <c r="G217" i="59"/>
  <c r="F217" i="59"/>
  <c r="X216" i="59"/>
  <c r="V216" i="59"/>
  <c r="U216" i="59"/>
  <c r="S216" i="59"/>
  <c r="R216" i="59"/>
  <c r="M216" i="59"/>
  <c r="L216" i="59"/>
  <c r="K216" i="59"/>
  <c r="J216" i="59"/>
  <c r="I216" i="59"/>
  <c r="H216" i="59"/>
  <c r="G216" i="59"/>
  <c r="F216" i="59"/>
  <c r="V211" i="59"/>
  <c r="U211" i="59"/>
  <c r="S211" i="59"/>
  <c r="R211" i="59"/>
  <c r="J211" i="59"/>
  <c r="I211" i="59"/>
  <c r="G211" i="59"/>
  <c r="F211" i="59"/>
  <c r="V210" i="59"/>
  <c r="U210" i="59"/>
  <c r="S210" i="59"/>
  <c r="R210" i="59"/>
  <c r="J210" i="59"/>
  <c r="I210" i="59"/>
  <c r="G210" i="59"/>
  <c r="F210" i="59"/>
  <c r="X209" i="59"/>
  <c r="V209" i="59"/>
  <c r="U209" i="59"/>
  <c r="S209" i="59"/>
  <c r="R209" i="59"/>
  <c r="L209" i="59"/>
  <c r="J209" i="59"/>
  <c r="I209" i="59"/>
  <c r="G209" i="59"/>
  <c r="F209" i="59"/>
  <c r="V205" i="59"/>
  <c r="U205" i="59"/>
  <c r="S205" i="59"/>
  <c r="R205" i="59"/>
  <c r="K205" i="59"/>
  <c r="J205" i="59"/>
  <c r="I205" i="59"/>
  <c r="H205" i="59"/>
  <c r="G205" i="59"/>
  <c r="F205" i="59"/>
  <c r="V204" i="59"/>
  <c r="U204" i="59"/>
  <c r="S204" i="59"/>
  <c r="R204" i="59"/>
  <c r="K204" i="59"/>
  <c r="J204" i="59"/>
  <c r="I204" i="59"/>
  <c r="H204" i="59"/>
  <c r="G204" i="59"/>
  <c r="F204" i="59"/>
  <c r="X203" i="59"/>
  <c r="V203" i="59"/>
  <c r="U203" i="59"/>
  <c r="S203" i="59"/>
  <c r="R203" i="59"/>
  <c r="M203" i="59"/>
  <c r="L203" i="59"/>
  <c r="K203" i="59"/>
  <c r="J203" i="59"/>
  <c r="I203" i="59"/>
  <c r="H203" i="59"/>
  <c r="G203" i="59"/>
  <c r="F203" i="59"/>
  <c r="V198" i="59"/>
  <c r="U198" i="59"/>
  <c r="S198" i="59"/>
  <c r="R198" i="59"/>
  <c r="J198" i="59"/>
  <c r="I198" i="59"/>
  <c r="G198" i="59"/>
  <c r="F198" i="59"/>
  <c r="V197" i="59"/>
  <c r="U197" i="59"/>
  <c r="S197" i="59"/>
  <c r="R197" i="59"/>
  <c r="J197" i="59"/>
  <c r="I197" i="59"/>
  <c r="G197" i="59"/>
  <c r="F197" i="59"/>
  <c r="X196" i="59"/>
  <c r="V196" i="59"/>
  <c r="U196" i="59"/>
  <c r="S196" i="59"/>
  <c r="R196" i="59"/>
  <c r="L196" i="59"/>
  <c r="J196" i="59"/>
  <c r="I196" i="59"/>
  <c r="G196" i="59"/>
  <c r="F196" i="59"/>
  <c r="V192" i="59"/>
  <c r="U192" i="59"/>
  <c r="S192" i="59"/>
  <c r="R192" i="59"/>
  <c r="K192" i="59"/>
  <c r="J192" i="59"/>
  <c r="I192" i="59"/>
  <c r="H192" i="59"/>
  <c r="G192" i="59"/>
  <c r="F192" i="59"/>
  <c r="V191" i="59"/>
  <c r="U191" i="59"/>
  <c r="S191" i="59"/>
  <c r="R191" i="59"/>
  <c r="K191" i="59"/>
  <c r="J191" i="59"/>
  <c r="I191" i="59"/>
  <c r="H191" i="59"/>
  <c r="G191" i="59"/>
  <c r="F191" i="59"/>
  <c r="X190" i="59"/>
  <c r="V190" i="59"/>
  <c r="U190" i="59"/>
  <c r="S190" i="59"/>
  <c r="R190" i="59"/>
  <c r="M190" i="59"/>
  <c r="L190" i="59"/>
  <c r="K190" i="59"/>
  <c r="J190" i="59"/>
  <c r="I190" i="59"/>
  <c r="H190" i="59"/>
  <c r="G190" i="59"/>
  <c r="F190" i="59"/>
  <c r="V185" i="59"/>
  <c r="U185" i="59"/>
  <c r="S185" i="59"/>
  <c r="R185" i="59"/>
  <c r="J185" i="59"/>
  <c r="I185" i="59"/>
  <c r="G185" i="59"/>
  <c r="F185" i="59"/>
  <c r="V184" i="59"/>
  <c r="U184" i="59"/>
  <c r="S184" i="59"/>
  <c r="R184" i="59"/>
  <c r="J184" i="59"/>
  <c r="I184" i="59"/>
  <c r="G184" i="59"/>
  <c r="F184" i="59"/>
  <c r="X183" i="59"/>
  <c r="V183" i="59"/>
  <c r="U183" i="59"/>
  <c r="S183" i="59"/>
  <c r="R183" i="59"/>
  <c r="L183" i="59"/>
  <c r="J183" i="59"/>
  <c r="I183" i="59"/>
  <c r="G183" i="59"/>
  <c r="F183" i="59"/>
  <c r="V179" i="59"/>
  <c r="U179" i="59"/>
  <c r="S179" i="59"/>
  <c r="R179" i="59"/>
  <c r="K179" i="59"/>
  <c r="J179" i="59"/>
  <c r="I179" i="59"/>
  <c r="H179" i="59"/>
  <c r="G179" i="59"/>
  <c r="F179" i="59"/>
  <c r="V178" i="59"/>
  <c r="U178" i="59"/>
  <c r="S178" i="59"/>
  <c r="R178" i="59"/>
  <c r="K178" i="59"/>
  <c r="J178" i="59"/>
  <c r="I178" i="59"/>
  <c r="H178" i="59"/>
  <c r="G178" i="59"/>
  <c r="F178" i="59"/>
  <c r="X177" i="59"/>
  <c r="V177" i="59"/>
  <c r="U177" i="59"/>
  <c r="S177" i="59"/>
  <c r="R177" i="59"/>
  <c r="M177" i="59"/>
  <c r="L177" i="59"/>
  <c r="K177" i="59"/>
  <c r="J177" i="59"/>
  <c r="I177" i="59"/>
  <c r="H177" i="59"/>
  <c r="G177" i="59"/>
  <c r="F177" i="59"/>
  <c r="V172" i="59"/>
  <c r="U172" i="59"/>
  <c r="S172" i="59"/>
  <c r="R172" i="59"/>
  <c r="J172" i="59"/>
  <c r="I172" i="59"/>
  <c r="G172" i="59"/>
  <c r="F172" i="59"/>
  <c r="V171" i="59"/>
  <c r="U171" i="59"/>
  <c r="S171" i="59"/>
  <c r="R171" i="59"/>
  <c r="J171" i="59"/>
  <c r="I171" i="59"/>
  <c r="G171" i="59"/>
  <c r="F171" i="59"/>
  <c r="X170" i="59"/>
  <c r="V170" i="59"/>
  <c r="U170" i="59"/>
  <c r="S170" i="59"/>
  <c r="R170" i="59"/>
  <c r="L170" i="59"/>
  <c r="J170" i="59"/>
  <c r="I170" i="59"/>
  <c r="G170" i="59"/>
  <c r="F170" i="59"/>
  <c r="V166" i="59"/>
  <c r="U166" i="59"/>
  <c r="S166" i="59"/>
  <c r="R166" i="59"/>
  <c r="K166" i="59"/>
  <c r="J166" i="59"/>
  <c r="I166" i="59"/>
  <c r="H166" i="59"/>
  <c r="G166" i="59"/>
  <c r="F166" i="59"/>
  <c r="V165" i="59"/>
  <c r="U165" i="59"/>
  <c r="S165" i="59"/>
  <c r="R165" i="59"/>
  <c r="K165" i="59"/>
  <c r="J165" i="59"/>
  <c r="I165" i="59"/>
  <c r="H165" i="59"/>
  <c r="G165" i="59"/>
  <c r="F165" i="59"/>
  <c r="X164" i="59"/>
  <c r="V164" i="59"/>
  <c r="U164" i="59"/>
  <c r="S164" i="59"/>
  <c r="R164" i="59"/>
  <c r="M164" i="59"/>
  <c r="L164" i="59"/>
  <c r="K164" i="59"/>
  <c r="J164" i="59"/>
  <c r="I164" i="59"/>
  <c r="H164" i="59"/>
  <c r="G164" i="59"/>
  <c r="F164" i="59"/>
  <c r="V159" i="59"/>
  <c r="U159" i="59"/>
  <c r="S159" i="59"/>
  <c r="R159" i="59"/>
  <c r="J159" i="59"/>
  <c r="I159" i="59"/>
  <c r="G159" i="59"/>
  <c r="F159" i="59"/>
  <c r="V158" i="59"/>
  <c r="U158" i="59"/>
  <c r="S158" i="59"/>
  <c r="R158" i="59"/>
  <c r="J158" i="59"/>
  <c r="I158" i="59"/>
  <c r="G158" i="59"/>
  <c r="F158" i="59"/>
  <c r="X157" i="59"/>
  <c r="V157" i="59"/>
  <c r="U157" i="59"/>
  <c r="S157" i="59"/>
  <c r="R157" i="59"/>
  <c r="L157" i="59"/>
  <c r="J157" i="59"/>
  <c r="I157" i="59"/>
  <c r="G157" i="59"/>
  <c r="F157" i="59"/>
  <c r="V153" i="59"/>
  <c r="U153" i="59"/>
  <c r="S153" i="59"/>
  <c r="R153" i="59"/>
  <c r="K153" i="59"/>
  <c r="J153" i="59"/>
  <c r="I153" i="59"/>
  <c r="H153" i="59"/>
  <c r="G153" i="59"/>
  <c r="F153" i="59"/>
  <c r="V152" i="59"/>
  <c r="U152" i="59"/>
  <c r="S152" i="59"/>
  <c r="R152" i="59"/>
  <c r="K152" i="59"/>
  <c r="J152" i="59"/>
  <c r="I152" i="59"/>
  <c r="H152" i="59"/>
  <c r="G152" i="59"/>
  <c r="F152" i="59"/>
  <c r="X151" i="59"/>
  <c r="V151" i="59"/>
  <c r="U151" i="59"/>
  <c r="S151" i="59"/>
  <c r="R151" i="59"/>
  <c r="M151" i="59"/>
  <c r="L151" i="59"/>
  <c r="K151" i="59"/>
  <c r="J151" i="59"/>
  <c r="I151" i="59"/>
  <c r="H151" i="59"/>
  <c r="G151" i="59"/>
  <c r="F151" i="59"/>
  <c r="V146" i="59"/>
  <c r="U146" i="59"/>
  <c r="S146" i="59"/>
  <c r="R146" i="59"/>
  <c r="J146" i="59"/>
  <c r="I146" i="59"/>
  <c r="G146" i="59"/>
  <c r="F146" i="59"/>
  <c r="V145" i="59"/>
  <c r="U145" i="59"/>
  <c r="S145" i="59"/>
  <c r="R145" i="59"/>
  <c r="J145" i="59"/>
  <c r="I145" i="59"/>
  <c r="G145" i="59"/>
  <c r="F145" i="59"/>
  <c r="X144" i="59"/>
  <c r="V144" i="59"/>
  <c r="U144" i="59"/>
  <c r="S144" i="59"/>
  <c r="R144" i="59"/>
  <c r="L144" i="59"/>
  <c r="J144" i="59"/>
  <c r="I144" i="59"/>
  <c r="G144" i="59"/>
  <c r="F144" i="59"/>
  <c r="V140" i="59"/>
  <c r="U140" i="59"/>
  <c r="S140" i="59"/>
  <c r="R140" i="59"/>
  <c r="K140" i="59"/>
  <c r="J140" i="59"/>
  <c r="I140" i="59"/>
  <c r="H140" i="59"/>
  <c r="G140" i="59"/>
  <c r="F140" i="59"/>
  <c r="V139" i="59"/>
  <c r="U139" i="59"/>
  <c r="S139" i="59"/>
  <c r="R139" i="59"/>
  <c r="K139" i="59"/>
  <c r="J139" i="59"/>
  <c r="I139" i="59"/>
  <c r="H139" i="59"/>
  <c r="G139" i="59"/>
  <c r="F139" i="59"/>
  <c r="X138" i="59"/>
  <c r="V138" i="59"/>
  <c r="U138" i="59"/>
  <c r="S138" i="59"/>
  <c r="R138" i="59"/>
  <c r="M138" i="59"/>
  <c r="L138" i="59"/>
  <c r="K138" i="59"/>
  <c r="J138" i="59"/>
  <c r="I138" i="59"/>
  <c r="H138" i="59"/>
  <c r="G138" i="59"/>
  <c r="F138" i="59"/>
  <c r="V133" i="59"/>
  <c r="U133" i="59"/>
  <c r="S133" i="59"/>
  <c r="R133" i="59"/>
  <c r="J133" i="59"/>
  <c r="I133" i="59"/>
  <c r="G133" i="59"/>
  <c r="F133" i="59"/>
  <c r="V132" i="59"/>
  <c r="U132" i="59"/>
  <c r="S132" i="59"/>
  <c r="R132" i="59"/>
  <c r="J132" i="59"/>
  <c r="I132" i="59"/>
  <c r="G132" i="59"/>
  <c r="F132" i="59"/>
  <c r="X131" i="59"/>
  <c r="V131" i="59"/>
  <c r="U131" i="59"/>
  <c r="S131" i="59"/>
  <c r="R131" i="59"/>
  <c r="L131" i="59"/>
  <c r="J131" i="59"/>
  <c r="I131" i="59"/>
  <c r="G131" i="59"/>
  <c r="F131" i="59"/>
  <c r="V127" i="59"/>
  <c r="U127" i="59"/>
  <c r="S127" i="59"/>
  <c r="R127" i="59"/>
  <c r="K127" i="59"/>
  <c r="J127" i="59"/>
  <c r="I127" i="59"/>
  <c r="H127" i="59"/>
  <c r="G127" i="59"/>
  <c r="F127" i="59"/>
  <c r="V126" i="59"/>
  <c r="U126" i="59"/>
  <c r="S126" i="59"/>
  <c r="R126" i="59"/>
  <c r="K126" i="59"/>
  <c r="J126" i="59"/>
  <c r="I126" i="59"/>
  <c r="H126" i="59"/>
  <c r="G126" i="59"/>
  <c r="F126" i="59"/>
  <c r="X125" i="59"/>
  <c r="V125" i="59"/>
  <c r="U125" i="59"/>
  <c r="S125" i="59"/>
  <c r="R125" i="59"/>
  <c r="M125" i="59"/>
  <c r="L125" i="59"/>
  <c r="K125" i="59"/>
  <c r="J125" i="59"/>
  <c r="I125" i="59"/>
  <c r="H125" i="59"/>
  <c r="G125" i="59"/>
  <c r="F125" i="59"/>
  <c r="V120" i="59"/>
  <c r="U120" i="59"/>
  <c r="S120" i="59"/>
  <c r="R120" i="59"/>
  <c r="J120" i="59"/>
  <c r="I120" i="59"/>
  <c r="G120" i="59"/>
  <c r="F120" i="59"/>
  <c r="V119" i="59"/>
  <c r="U119" i="59"/>
  <c r="S119" i="59"/>
  <c r="R119" i="59"/>
  <c r="J119" i="59"/>
  <c r="I119" i="59"/>
  <c r="G119" i="59"/>
  <c r="F119" i="59"/>
  <c r="X118" i="59"/>
  <c r="V118" i="59"/>
  <c r="U118" i="59"/>
  <c r="S118" i="59"/>
  <c r="R118" i="59"/>
  <c r="L118" i="59"/>
  <c r="J118" i="59"/>
  <c r="I118" i="59"/>
  <c r="G118" i="59"/>
  <c r="F118" i="59"/>
  <c r="V114" i="59"/>
  <c r="U114" i="59"/>
  <c r="S114" i="59"/>
  <c r="R114" i="59"/>
  <c r="K114" i="59"/>
  <c r="J114" i="59"/>
  <c r="I114" i="59"/>
  <c r="H114" i="59"/>
  <c r="G114" i="59"/>
  <c r="F114" i="59"/>
  <c r="V113" i="59"/>
  <c r="U113" i="59"/>
  <c r="S113" i="59"/>
  <c r="R113" i="59"/>
  <c r="K113" i="59"/>
  <c r="J113" i="59"/>
  <c r="I113" i="59"/>
  <c r="H113" i="59"/>
  <c r="G113" i="59"/>
  <c r="F113" i="59"/>
  <c r="X112" i="59"/>
  <c r="V112" i="59"/>
  <c r="U112" i="59"/>
  <c r="S112" i="59"/>
  <c r="R112" i="59"/>
  <c r="M112" i="59"/>
  <c r="L112" i="59"/>
  <c r="K112" i="59"/>
  <c r="J112" i="59"/>
  <c r="I112" i="59"/>
  <c r="H112" i="59"/>
  <c r="G112" i="59"/>
  <c r="F112" i="59"/>
  <c r="V107" i="59"/>
  <c r="U107" i="59"/>
  <c r="S107" i="59"/>
  <c r="R107" i="59"/>
  <c r="J107" i="59"/>
  <c r="I107" i="59"/>
  <c r="G107" i="59"/>
  <c r="F107" i="59"/>
  <c r="V106" i="59"/>
  <c r="U106" i="59"/>
  <c r="S106" i="59"/>
  <c r="R106" i="59"/>
  <c r="J106" i="59"/>
  <c r="I106" i="59"/>
  <c r="G106" i="59"/>
  <c r="F106" i="59"/>
  <c r="X105" i="59"/>
  <c r="V105" i="59"/>
  <c r="U105" i="59"/>
  <c r="S105" i="59"/>
  <c r="R105" i="59"/>
  <c r="L105" i="59"/>
  <c r="J105" i="59"/>
  <c r="I105" i="59"/>
  <c r="G105" i="59"/>
  <c r="F105" i="59"/>
  <c r="V101" i="59"/>
  <c r="U101" i="59"/>
  <c r="S101" i="59"/>
  <c r="R101" i="59"/>
  <c r="K101" i="59"/>
  <c r="J101" i="59"/>
  <c r="I101" i="59"/>
  <c r="H101" i="59"/>
  <c r="G101" i="59"/>
  <c r="F101" i="59"/>
  <c r="V100" i="59"/>
  <c r="U100" i="59"/>
  <c r="S100" i="59"/>
  <c r="R100" i="59"/>
  <c r="K100" i="59"/>
  <c r="J100" i="59"/>
  <c r="I100" i="59"/>
  <c r="H100" i="59"/>
  <c r="G100" i="59"/>
  <c r="F100" i="59"/>
  <c r="X99" i="59"/>
  <c r="V99" i="59"/>
  <c r="U99" i="59"/>
  <c r="S99" i="59"/>
  <c r="R99" i="59"/>
  <c r="M99" i="59"/>
  <c r="L99" i="59"/>
  <c r="K99" i="59"/>
  <c r="J99" i="59"/>
  <c r="I99" i="59"/>
  <c r="H99" i="59"/>
  <c r="G99" i="59"/>
  <c r="F99" i="59"/>
  <c r="V94" i="59"/>
  <c r="U94" i="59"/>
  <c r="S94" i="59"/>
  <c r="R94" i="59"/>
  <c r="J94" i="59"/>
  <c r="I94" i="59"/>
  <c r="G94" i="59"/>
  <c r="F94" i="59"/>
  <c r="V93" i="59"/>
  <c r="U93" i="59"/>
  <c r="S93" i="59"/>
  <c r="R93" i="59"/>
  <c r="J93" i="59"/>
  <c r="I93" i="59"/>
  <c r="G93" i="59"/>
  <c r="F93" i="59"/>
  <c r="X92" i="59"/>
  <c r="V92" i="59"/>
  <c r="U92" i="59"/>
  <c r="S92" i="59"/>
  <c r="R92" i="59"/>
  <c r="L92" i="59"/>
  <c r="J92" i="59"/>
  <c r="I92" i="59"/>
  <c r="G92" i="59"/>
  <c r="F92" i="59"/>
  <c r="V88" i="59"/>
  <c r="U88" i="59"/>
  <c r="S88" i="59"/>
  <c r="R88" i="59"/>
  <c r="K88" i="59"/>
  <c r="J88" i="59"/>
  <c r="I88" i="59"/>
  <c r="H88" i="59"/>
  <c r="G88" i="59"/>
  <c r="F88" i="59"/>
  <c r="V87" i="59"/>
  <c r="U87" i="59"/>
  <c r="S87" i="59"/>
  <c r="R87" i="59"/>
  <c r="K87" i="59"/>
  <c r="J87" i="59"/>
  <c r="I87" i="59"/>
  <c r="H87" i="59"/>
  <c r="G87" i="59"/>
  <c r="F87" i="59"/>
  <c r="X86" i="59"/>
  <c r="V86" i="59"/>
  <c r="U86" i="59"/>
  <c r="S86" i="59"/>
  <c r="R86" i="59"/>
  <c r="M86" i="59"/>
  <c r="L86" i="59"/>
  <c r="K86" i="59"/>
  <c r="J86" i="59"/>
  <c r="I86" i="59"/>
  <c r="H86" i="59"/>
  <c r="G86" i="59"/>
  <c r="F86" i="59"/>
  <c r="V81" i="59"/>
  <c r="U81" i="59"/>
  <c r="S81" i="59"/>
  <c r="R81" i="59"/>
  <c r="J81" i="59"/>
  <c r="I81" i="59"/>
  <c r="G81" i="59"/>
  <c r="F81" i="59"/>
  <c r="V80" i="59"/>
  <c r="U80" i="59"/>
  <c r="S80" i="59"/>
  <c r="R80" i="59"/>
  <c r="J80" i="59"/>
  <c r="I80" i="59"/>
  <c r="G80" i="59"/>
  <c r="F80" i="59"/>
  <c r="X79" i="59"/>
  <c r="V79" i="59"/>
  <c r="U79" i="59"/>
  <c r="S79" i="59"/>
  <c r="R79" i="59"/>
  <c r="L79" i="59"/>
  <c r="J79" i="59"/>
  <c r="I79" i="59"/>
  <c r="G79" i="59"/>
  <c r="F79" i="59"/>
  <c r="V75" i="59"/>
  <c r="U75" i="59"/>
  <c r="S75" i="59"/>
  <c r="R75" i="59"/>
  <c r="K75" i="59"/>
  <c r="J75" i="59"/>
  <c r="I75" i="59"/>
  <c r="H75" i="59"/>
  <c r="G75" i="59"/>
  <c r="F75" i="59"/>
  <c r="V74" i="59"/>
  <c r="U74" i="59"/>
  <c r="S74" i="59"/>
  <c r="R74" i="59"/>
  <c r="K74" i="59"/>
  <c r="J74" i="59"/>
  <c r="I74" i="59"/>
  <c r="H74" i="59"/>
  <c r="G74" i="59"/>
  <c r="F74" i="59"/>
  <c r="X73" i="59"/>
  <c r="V73" i="59"/>
  <c r="U73" i="59"/>
  <c r="S73" i="59"/>
  <c r="R73" i="59"/>
  <c r="M73" i="59"/>
  <c r="L73" i="59"/>
  <c r="K73" i="59"/>
  <c r="J73" i="59"/>
  <c r="I73" i="59"/>
  <c r="H73" i="59"/>
  <c r="G73" i="59"/>
  <c r="F73" i="59"/>
  <c r="V263" i="58" l="1"/>
  <c r="U263" i="58"/>
  <c r="S263" i="58"/>
  <c r="R263" i="58"/>
  <c r="J263" i="58"/>
  <c r="I263" i="58"/>
  <c r="G263" i="58"/>
  <c r="F263" i="58"/>
  <c r="V262" i="58"/>
  <c r="U262" i="58"/>
  <c r="S262" i="58"/>
  <c r="R262" i="58"/>
  <c r="J262" i="58"/>
  <c r="I262" i="58"/>
  <c r="G262" i="58"/>
  <c r="F262" i="58"/>
  <c r="X261" i="58"/>
  <c r="V261" i="58"/>
  <c r="U261" i="58"/>
  <c r="S261" i="58"/>
  <c r="R261" i="58"/>
  <c r="L261" i="58"/>
  <c r="J261" i="58"/>
  <c r="I261" i="58"/>
  <c r="G261" i="58"/>
  <c r="F261" i="58"/>
  <c r="V257" i="58"/>
  <c r="U257" i="58"/>
  <c r="S257" i="58"/>
  <c r="R257" i="58"/>
  <c r="K257" i="58"/>
  <c r="J257" i="58"/>
  <c r="I257" i="58"/>
  <c r="H257" i="58"/>
  <c r="G257" i="58"/>
  <c r="F257" i="58"/>
  <c r="V256" i="58"/>
  <c r="U256" i="58"/>
  <c r="S256" i="58"/>
  <c r="R256" i="58"/>
  <c r="K256" i="58"/>
  <c r="J256" i="58"/>
  <c r="I256" i="58"/>
  <c r="H256" i="58"/>
  <c r="G256" i="58"/>
  <c r="F256" i="58"/>
  <c r="X255" i="58"/>
  <c r="V255" i="58"/>
  <c r="U255" i="58"/>
  <c r="S255" i="58"/>
  <c r="R255" i="58"/>
  <c r="M255" i="58"/>
  <c r="L255" i="58"/>
  <c r="K255" i="58"/>
  <c r="J255" i="58"/>
  <c r="I255" i="58"/>
  <c r="H255" i="58"/>
  <c r="G255" i="58"/>
  <c r="F255" i="58"/>
  <c r="V250" i="58"/>
  <c r="U250" i="58"/>
  <c r="S250" i="58"/>
  <c r="R250" i="58"/>
  <c r="J250" i="58"/>
  <c r="I250" i="58"/>
  <c r="G250" i="58"/>
  <c r="F250" i="58"/>
  <c r="V249" i="58"/>
  <c r="U249" i="58"/>
  <c r="S249" i="58"/>
  <c r="R249" i="58"/>
  <c r="J249" i="58"/>
  <c r="I249" i="58"/>
  <c r="G249" i="58"/>
  <c r="F249" i="58"/>
  <c r="X248" i="58"/>
  <c r="V248" i="58"/>
  <c r="U248" i="58"/>
  <c r="S248" i="58"/>
  <c r="R248" i="58"/>
  <c r="L248" i="58"/>
  <c r="J248" i="58"/>
  <c r="I248" i="58"/>
  <c r="G248" i="58"/>
  <c r="F248" i="58"/>
  <c r="V244" i="58"/>
  <c r="U244" i="58"/>
  <c r="S244" i="58"/>
  <c r="R244" i="58"/>
  <c r="K244" i="58"/>
  <c r="J244" i="58"/>
  <c r="I244" i="58"/>
  <c r="H244" i="58"/>
  <c r="G244" i="58"/>
  <c r="F244" i="58"/>
  <c r="V243" i="58"/>
  <c r="U243" i="58"/>
  <c r="S243" i="58"/>
  <c r="R243" i="58"/>
  <c r="K243" i="58"/>
  <c r="J243" i="58"/>
  <c r="I243" i="58"/>
  <c r="H243" i="58"/>
  <c r="G243" i="58"/>
  <c r="F243" i="58"/>
  <c r="X242" i="58"/>
  <c r="V242" i="58"/>
  <c r="U242" i="58"/>
  <c r="S242" i="58"/>
  <c r="R242" i="58"/>
  <c r="M242" i="58"/>
  <c r="L242" i="58"/>
  <c r="K242" i="58"/>
  <c r="J242" i="58"/>
  <c r="I242" i="58"/>
  <c r="H242" i="58"/>
  <c r="G242" i="58"/>
  <c r="F242" i="58"/>
  <c r="V237" i="58"/>
  <c r="U237" i="58"/>
  <c r="S237" i="58"/>
  <c r="R237" i="58"/>
  <c r="J237" i="58"/>
  <c r="I237" i="58"/>
  <c r="G237" i="58"/>
  <c r="F237" i="58"/>
  <c r="V236" i="58"/>
  <c r="U236" i="58"/>
  <c r="S236" i="58"/>
  <c r="R236" i="58"/>
  <c r="J236" i="58"/>
  <c r="I236" i="58"/>
  <c r="G236" i="58"/>
  <c r="F236" i="58"/>
  <c r="X235" i="58"/>
  <c r="V235" i="58"/>
  <c r="U235" i="58"/>
  <c r="S235" i="58"/>
  <c r="R235" i="58"/>
  <c r="L235" i="58"/>
  <c r="J235" i="58"/>
  <c r="I235" i="58"/>
  <c r="G235" i="58"/>
  <c r="F235" i="58"/>
  <c r="V231" i="58"/>
  <c r="U231" i="58"/>
  <c r="S231" i="58"/>
  <c r="R231" i="58"/>
  <c r="K231" i="58"/>
  <c r="J231" i="58"/>
  <c r="I231" i="58"/>
  <c r="H231" i="58"/>
  <c r="G231" i="58"/>
  <c r="F231" i="58"/>
  <c r="V230" i="58"/>
  <c r="U230" i="58"/>
  <c r="S230" i="58"/>
  <c r="R230" i="58"/>
  <c r="K230" i="58"/>
  <c r="J230" i="58"/>
  <c r="I230" i="58"/>
  <c r="H230" i="58"/>
  <c r="G230" i="58"/>
  <c r="F230" i="58"/>
  <c r="X229" i="58"/>
  <c r="V229" i="58"/>
  <c r="U229" i="58"/>
  <c r="S229" i="58"/>
  <c r="R229" i="58"/>
  <c r="M229" i="58"/>
  <c r="L229" i="58"/>
  <c r="K229" i="58"/>
  <c r="J229" i="58"/>
  <c r="I229" i="58"/>
  <c r="H229" i="58"/>
  <c r="G229" i="58"/>
  <c r="F229" i="58"/>
  <c r="V224" i="58"/>
  <c r="U224" i="58"/>
  <c r="S224" i="58"/>
  <c r="R224" i="58"/>
  <c r="J224" i="58"/>
  <c r="I224" i="58"/>
  <c r="G224" i="58"/>
  <c r="F224" i="58"/>
  <c r="V223" i="58"/>
  <c r="U223" i="58"/>
  <c r="S223" i="58"/>
  <c r="R223" i="58"/>
  <c r="J223" i="58"/>
  <c r="I223" i="58"/>
  <c r="G223" i="58"/>
  <c r="F223" i="58"/>
  <c r="X222" i="58"/>
  <c r="V222" i="58"/>
  <c r="U222" i="58"/>
  <c r="S222" i="58"/>
  <c r="R222" i="58"/>
  <c r="L222" i="58"/>
  <c r="J222" i="58"/>
  <c r="I222" i="58"/>
  <c r="G222" i="58"/>
  <c r="F222" i="58"/>
  <c r="V218" i="58"/>
  <c r="U218" i="58"/>
  <c r="S218" i="58"/>
  <c r="R218" i="58"/>
  <c r="K218" i="58"/>
  <c r="J218" i="58"/>
  <c r="I218" i="58"/>
  <c r="H218" i="58"/>
  <c r="G218" i="58"/>
  <c r="F218" i="58"/>
  <c r="V217" i="58"/>
  <c r="U217" i="58"/>
  <c r="S217" i="58"/>
  <c r="R217" i="58"/>
  <c r="K217" i="58"/>
  <c r="J217" i="58"/>
  <c r="I217" i="58"/>
  <c r="H217" i="58"/>
  <c r="G217" i="58"/>
  <c r="F217" i="58"/>
  <c r="X216" i="58"/>
  <c r="V216" i="58"/>
  <c r="U216" i="58"/>
  <c r="S216" i="58"/>
  <c r="R216" i="58"/>
  <c r="M216" i="58"/>
  <c r="L216" i="58"/>
  <c r="K216" i="58"/>
  <c r="J216" i="58"/>
  <c r="I216" i="58"/>
  <c r="H216" i="58"/>
  <c r="G216" i="58"/>
  <c r="F216" i="58"/>
  <c r="V211" i="58"/>
  <c r="U211" i="58"/>
  <c r="S211" i="58"/>
  <c r="R211" i="58"/>
  <c r="J211" i="58"/>
  <c r="I211" i="58"/>
  <c r="G211" i="58"/>
  <c r="F211" i="58"/>
  <c r="V210" i="58"/>
  <c r="U210" i="58"/>
  <c r="S210" i="58"/>
  <c r="R210" i="58"/>
  <c r="J210" i="58"/>
  <c r="I210" i="58"/>
  <c r="G210" i="58"/>
  <c r="F210" i="58"/>
  <c r="X209" i="58"/>
  <c r="V209" i="58"/>
  <c r="U209" i="58"/>
  <c r="S209" i="58"/>
  <c r="R209" i="58"/>
  <c r="L209" i="58"/>
  <c r="J209" i="58"/>
  <c r="I209" i="58"/>
  <c r="G209" i="58"/>
  <c r="F209" i="58"/>
  <c r="V205" i="58"/>
  <c r="U205" i="58"/>
  <c r="S205" i="58"/>
  <c r="R205" i="58"/>
  <c r="K205" i="58"/>
  <c r="J205" i="58"/>
  <c r="I205" i="58"/>
  <c r="H205" i="58"/>
  <c r="G205" i="58"/>
  <c r="F205" i="58"/>
  <c r="V204" i="58"/>
  <c r="U204" i="58"/>
  <c r="S204" i="58"/>
  <c r="R204" i="58"/>
  <c r="K204" i="58"/>
  <c r="J204" i="58"/>
  <c r="I204" i="58"/>
  <c r="H204" i="58"/>
  <c r="G204" i="58"/>
  <c r="F204" i="58"/>
  <c r="X203" i="58"/>
  <c r="V203" i="58"/>
  <c r="U203" i="58"/>
  <c r="S203" i="58"/>
  <c r="R203" i="58"/>
  <c r="M203" i="58"/>
  <c r="L203" i="58"/>
  <c r="K203" i="58"/>
  <c r="J203" i="58"/>
  <c r="I203" i="58"/>
  <c r="H203" i="58"/>
  <c r="G203" i="58"/>
  <c r="F203" i="58"/>
  <c r="V198" i="58"/>
  <c r="U198" i="58"/>
  <c r="S198" i="58"/>
  <c r="R198" i="58"/>
  <c r="J198" i="58"/>
  <c r="I198" i="58"/>
  <c r="G198" i="58"/>
  <c r="F198" i="58"/>
  <c r="V197" i="58"/>
  <c r="U197" i="58"/>
  <c r="S197" i="58"/>
  <c r="R197" i="58"/>
  <c r="J197" i="58"/>
  <c r="I197" i="58"/>
  <c r="G197" i="58"/>
  <c r="F197" i="58"/>
  <c r="X196" i="58"/>
  <c r="V196" i="58"/>
  <c r="U196" i="58"/>
  <c r="S196" i="58"/>
  <c r="R196" i="58"/>
  <c r="L196" i="58"/>
  <c r="J196" i="58"/>
  <c r="I196" i="58"/>
  <c r="G196" i="58"/>
  <c r="F196" i="58"/>
  <c r="V192" i="58"/>
  <c r="U192" i="58"/>
  <c r="S192" i="58"/>
  <c r="R192" i="58"/>
  <c r="K192" i="58"/>
  <c r="J192" i="58"/>
  <c r="I192" i="58"/>
  <c r="H192" i="58"/>
  <c r="G192" i="58"/>
  <c r="F192" i="58"/>
  <c r="V191" i="58"/>
  <c r="U191" i="58"/>
  <c r="S191" i="58"/>
  <c r="R191" i="58"/>
  <c r="K191" i="58"/>
  <c r="J191" i="58"/>
  <c r="I191" i="58"/>
  <c r="H191" i="58"/>
  <c r="G191" i="58"/>
  <c r="F191" i="58"/>
  <c r="X190" i="58"/>
  <c r="V190" i="58"/>
  <c r="U190" i="58"/>
  <c r="S190" i="58"/>
  <c r="R190" i="58"/>
  <c r="M190" i="58"/>
  <c r="L190" i="58"/>
  <c r="K190" i="58"/>
  <c r="J190" i="58"/>
  <c r="I190" i="58"/>
  <c r="H190" i="58"/>
  <c r="G190" i="58"/>
  <c r="F190" i="58"/>
  <c r="V185" i="58"/>
  <c r="U185" i="58"/>
  <c r="S185" i="58"/>
  <c r="R185" i="58"/>
  <c r="J185" i="58"/>
  <c r="I185" i="58"/>
  <c r="G185" i="58"/>
  <c r="F185" i="58"/>
  <c r="V184" i="58"/>
  <c r="U184" i="58"/>
  <c r="S184" i="58"/>
  <c r="R184" i="58"/>
  <c r="J184" i="58"/>
  <c r="I184" i="58"/>
  <c r="G184" i="58"/>
  <c r="F184" i="58"/>
  <c r="X183" i="58"/>
  <c r="V183" i="58"/>
  <c r="U183" i="58"/>
  <c r="S183" i="58"/>
  <c r="R183" i="58"/>
  <c r="L183" i="58"/>
  <c r="J183" i="58"/>
  <c r="I183" i="58"/>
  <c r="G183" i="58"/>
  <c r="F183" i="58"/>
  <c r="V179" i="58"/>
  <c r="U179" i="58"/>
  <c r="S179" i="58"/>
  <c r="R179" i="58"/>
  <c r="K179" i="58"/>
  <c r="J179" i="58"/>
  <c r="I179" i="58"/>
  <c r="H179" i="58"/>
  <c r="G179" i="58"/>
  <c r="F179" i="58"/>
  <c r="V178" i="58"/>
  <c r="U178" i="58"/>
  <c r="S178" i="58"/>
  <c r="R178" i="58"/>
  <c r="K178" i="58"/>
  <c r="J178" i="58"/>
  <c r="I178" i="58"/>
  <c r="H178" i="58"/>
  <c r="G178" i="58"/>
  <c r="F178" i="58"/>
  <c r="X177" i="58"/>
  <c r="V177" i="58"/>
  <c r="U177" i="58"/>
  <c r="S177" i="58"/>
  <c r="R177" i="58"/>
  <c r="M177" i="58"/>
  <c r="L177" i="58"/>
  <c r="K177" i="58"/>
  <c r="J177" i="58"/>
  <c r="I177" i="58"/>
  <c r="H177" i="58"/>
  <c r="G177" i="58"/>
  <c r="F177" i="58"/>
  <c r="V172" i="58"/>
  <c r="U172" i="58"/>
  <c r="S172" i="58"/>
  <c r="R172" i="58"/>
  <c r="J172" i="58"/>
  <c r="I172" i="58"/>
  <c r="G172" i="58"/>
  <c r="F172" i="58"/>
  <c r="V171" i="58"/>
  <c r="U171" i="58"/>
  <c r="S171" i="58"/>
  <c r="R171" i="58"/>
  <c r="J171" i="58"/>
  <c r="I171" i="58"/>
  <c r="G171" i="58"/>
  <c r="F171" i="58"/>
  <c r="X170" i="58"/>
  <c r="V170" i="58"/>
  <c r="U170" i="58"/>
  <c r="S170" i="58"/>
  <c r="R170" i="58"/>
  <c r="L170" i="58"/>
  <c r="J170" i="58"/>
  <c r="I170" i="58"/>
  <c r="G170" i="58"/>
  <c r="F170" i="58"/>
  <c r="V166" i="58"/>
  <c r="U166" i="58"/>
  <c r="S166" i="58"/>
  <c r="R166" i="58"/>
  <c r="K166" i="58"/>
  <c r="J166" i="58"/>
  <c r="I166" i="58"/>
  <c r="H166" i="58"/>
  <c r="G166" i="58"/>
  <c r="F166" i="58"/>
  <c r="V165" i="58"/>
  <c r="U165" i="58"/>
  <c r="S165" i="58"/>
  <c r="R165" i="58"/>
  <c r="K165" i="58"/>
  <c r="J165" i="58"/>
  <c r="I165" i="58"/>
  <c r="H165" i="58"/>
  <c r="G165" i="58"/>
  <c r="F165" i="58"/>
  <c r="X164" i="58"/>
  <c r="V164" i="58"/>
  <c r="U164" i="58"/>
  <c r="S164" i="58"/>
  <c r="R164" i="58"/>
  <c r="M164" i="58"/>
  <c r="L164" i="58"/>
  <c r="K164" i="58"/>
  <c r="J164" i="58"/>
  <c r="I164" i="58"/>
  <c r="H164" i="58"/>
  <c r="G164" i="58"/>
  <c r="F164" i="58"/>
  <c r="V159" i="58"/>
  <c r="U159" i="58"/>
  <c r="S159" i="58"/>
  <c r="R159" i="58"/>
  <c r="J159" i="58"/>
  <c r="I159" i="58"/>
  <c r="G159" i="58"/>
  <c r="F159" i="58"/>
  <c r="V158" i="58"/>
  <c r="U158" i="58"/>
  <c r="S158" i="58"/>
  <c r="R158" i="58"/>
  <c r="J158" i="58"/>
  <c r="I158" i="58"/>
  <c r="G158" i="58"/>
  <c r="F158" i="58"/>
  <c r="X157" i="58"/>
  <c r="V157" i="58"/>
  <c r="U157" i="58"/>
  <c r="S157" i="58"/>
  <c r="R157" i="58"/>
  <c r="L157" i="58"/>
  <c r="J157" i="58"/>
  <c r="I157" i="58"/>
  <c r="G157" i="58"/>
  <c r="F157" i="58"/>
  <c r="V153" i="58"/>
  <c r="U153" i="58"/>
  <c r="S153" i="58"/>
  <c r="R153" i="58"/>
  <c r="K153" i="58"/>
  <c r="J153" i="58"/>
  <c r="I153" i="58"/>
  <c r="H153" i="58"/>
  <c r="G153" i="58"/>
  <c r="F153" i="58"/>
  <c r="V152" i="58"/>
  <c r="U152" i="58"/>
  <c r="S152" i="58"/>
  <c r="R152" i="58"/>
  <c r="K152" i="58"/>
  <c r="J152" i="58"/>
  <c r="I152" i="58"/>
  <c r="H152" i="58"/>
  <c r="G152" i="58"/>
  <c r="F152" i="58"/>
  <c r="X151" i="58"/>
  <c r="V151" i="58"/>
  <c r="U151" i="58"/>
  <c r="S151" i="58"/>
  <c r="R151" i="58"/>
  <c r="M151" i="58"/>
  <c r="L151" i="58"/>
  <c r="K151" i="58"/>
  <c r="J151" i="58"/>
  <c r="I151" i="58"/>
  <c r="H151" i="58"/>
  <c r="G151" i="58"/>
  <c r="F151" i="58"/>
  <c r="V146" i="58"/>
  <c r="U146" i="58"/>
  <c r="S146" i="58"/>
  <c r="R146" i="58"/>
  <c r="J146" i="58"/>
  <c r="I146" i="58"/>
  <c r="G146" i="58"/>
  <c r="F146" i="58"/>
  <c r="V145" i="58"/>
  <c r="U145" i="58"/>
  <c r="S145" i="58"/>
  <c r="R145" i="58"/>
  <c r="J145" i="58"/>
  <c r="I145" i="58"/>
  <c r="G145" i="58"/>
  <c r="F145" i="58"/>
  <c r="X144" i="58"/>
  <c r="V144" i="58"/>
  <c r="U144" i="58"/>
  <c r="S144" i="58"/>
  <c r="R144" i="58"/>
  <c r="L144" i="58"/>
  <c r="J144" i="58"/>
  <c r="I144" i="58"/>
  <c r="G144" i="58"/>
  <c r="F144" i="58"/>
  <c r="V140" i="58"/>
  <c r="U140" i="58"/>
  <c r="S140" i="58"/>
  <c r="R140" i="58"/>
  <c r="K140" i="58"/>
  <c r="J140" i="58"/>
  <c r="I140" i="58"/>
  <c r="H140" i="58"/>
  <c r="G140" i="58"/>
  <c r="F140" i="58"/>
  <c r="V139" i="58"/>
  <c r="U139" i="58"/>
  <c r="S139" i="58"/>
  <c r="R139" i="58"/>
  <c r="K139" i="58"/>
  <c r="J139" i="58"/>
  <c r="I139" i="58"/>
  <c r="H139" i="58"/>
  <c r="G139" i="58"/>
  <c r="F139" i="58"/>
  <c r="X138" i="58"/>
  <c r="V138" i="58"/>
  <c r="U138" i="58"/>
  <c r="S138" i="58"/>
  <c r="R138" i="58"/>
  <c r="M138" i="58"/>
  <c r="L138" i="58"/>
  <c r="K138" i="58"/>
  <c r="J138" i="58"/>
  <c r="I138" i="58"/>
  <c r="H138" i="58"/>
  <c r="G138" i="58"/>
  <c r="F138" i="58"/>
  <c r="V133" i="58"/>
  <c r="U133" i="58"/>
  <c r="S133" i="58"/>
  <c r="R133" i="58"/>
  <c r="J133" i="58"/>
  <c r="I133" i="58"/>
  <c r="G133" i="58"/>
  <c r="F133" i="58"/>
  <c r="V132" i="58"/>
  <c r="U132" i="58"/>
  <c r="S132" i="58"/>
  <c r="R132" i="58"/>
  <c r="J132" i="58"/>
  <c r="I132" i="58"/>
  <c r="G132" i="58"/>
  <c r="F132" i="58"/>
  <c r="X131" i="58"/>
  <c r="V131" i="58"/>
  <c r="U131" i="58"/>
  <c r="S131" i="58"/>
  <c r="R131" i="58"/>
  <c r="L131" i="58"/>
  <c r="J131" i="58"/>
  <c r="I131" i="58"/>
  <c r="G131" i="58"/>
  <c r="F131" i="58"/>
  <c r="V127" i="58"/>
  <c r="U127" i="58"/>
  <c r="S127" i="58"/>
  <c r="R127" i="58"/>
  <c r="K127" i="58"/>
  <c r="J127" i="58"/>
  <c r="I127" i="58"/>
  <c r="H127" i="58"/>
  <c r="G127" i="58"/>
  <c r="F127" i="58"/>
  <c r="V126" i="58"/>
  <c r="U126" i="58"/>
  <c r="S126" i="58"/>
  <c r="R126" i="58"/>
  <c r="K126" i="58"/>
  <c r="J126" i="58"/>
  <c r="I126" i="58"/>
  <c r="H126" i="58"/>
  <c r="G126" i="58"/>
  <c r="F126" i="58"/>
  <c r="X125" i="58"/>
  <c r="V125" i="58"/>
  <c r="U125" i="58"/>
  <c r="S125" i="58"/>
  <c r="R125" i="58"/>
  <c r="M125" i="58"/>
  <c r="L125" i="58"/>
  <c r="K125" i="58"/>
  <c r="J125" i="58"/>
  <c r="I125" i="58"/>
  <c r="H125" i="58"/>
  <c r="G125" i="58"/>
  <c r="F125" i="58"/>
  <c r="V120" i="58"/>
  <c r="U120" i="58"/>
  <c r="S120" i="58"/>
  <c r="R120" i="58"/>
  <c r="J120" i="58"/>
  <c r="I120" i="58"/>
  <c r="G120" i="58"/>
  <c r="F120" i="58"/>
  <c r="V119" i="58"/>
  <c r="U119" i="58"/>
  <c r="S119" i="58"/>
  <c r="R119" i="58"/>
  <c r="J119" i="58"/>
  <c r="I119" i="58"/>
  <c r="G119" i="58"/>
  <c r="F119" i="58"/>
  <c r="X118" i="58"/>
  <c r="V118" i="58"/>
  <c r="U118" i="58"/>
  <c r="S118" i="58"/>
  <c r="R118" i="58"/>
  <c r="L118" i="58"/>
  <c r="J118" i="58"/>
  <c r="I118" i="58"/>
  <c r="G118" i="58"/>
  <c r="F118" i="58"/>
  <c r="V114" i="58"/>
  <c r="U114" i="58"/>
  <c r="S114" i="58"/>
  <c r="R114" i="58"/>
  <c r="K114" i="58"/>
  <c r="J114" i="58"/>
  <c r="I114" i="58"/>
  <c r="H114" i="58"/>
  <c r="G114" i="58"/>
  <c r="F114" i="58"/>
  <c r="V113" i="58"/>
  <c r="U113" i="58"/>
  <c r="S113" i="58"/>
  <c r="R113" i="58"/>
  <c r="K113" i="58"/>
  <c r="J113" i="58"/>
  <c r="I113" i="58"/>
  <c r="H113" i="58"/>
  <c r="G113" i="58"/>
  <c r="F113" i="58"/>
  <c r="X112" i="58"/>
  <c r="V112" i="58"/>
  <c r="U112" i="58"/>
  <c r="S112" i="58"/>
  <c r="R112" i="58"/>
  <c r="M112" i="58"/>
  <c r="L112" i="58"/>
  <c r="K112" i="58"/>
  <c r="J112" i="58"/>
  <c r="I112" i="58"/>
  <c r="H112" i="58"/>
  <c r="G112" i="58"/>
  <c r="F112" i="58"/>
  <c r="V107" i="58"/>
  <c r="U107" i="58"/>
  <c r="S107" i="58"/>
  <c r="R107" i="58"/>
  <c r="J107" i="58"/>
  <c r="I107" i="58"/>
  <c r="G107" i="58"/>
  <c r="F107" i="58"/>
  <c r="V106" i="58"/>
  <c r="U106" i="58"/>
  <c r="S106" i="58"/>
  <c r="R106" i="58"/>
  <c r="J106" i="58"/>
  <c r="I106" i="58"/>
  <c r="G106" i="58"/>
  <c r="F106" i="58"/>
  <c r="X105" i="58"/>
  <c r="V105" i="58"/>
  <c r="U105" i="58"/>
  <c r="S105" i="58"/>
  <c r="R105" i="58"/>
  <c r="L105" i="58"/>
  <c r="J105" i="58"/>
  <c r="I105" i="58"/>
  <c r="G105" i="58"/>
  <c r="F105" i="58"/>
  <c r="V101" i="58"/>
  <c r="U101" i="58"/>
  <c r="S101" i="58"/>
  <c r="R101" i="58"/>
  <c r="K101" i="58"/>
  <c r="J101" i="58"/>
  <c r="I101" i="58"/>
  <c r="H101" i="58"/>
  <c r="G101" i="58"/>
  <c r="F101" i="58"/>
  <c r="V100" i="58"/>
  <c r="U100" i="58"/>
  <c r="S100" i="58"/>
  <c r="R100" i="58"/>
  <c r="K100" i="58"/>
  <c r="J100" i="58"/>
  <c r="I100" i="58"/>
  <c r="H100" i="58"/>
  <c r="G100" i="58"/>
  <c r="F100" i="58"/>
  <c r="X99" i="58"/>
  <c r="V99" i="58"/>
  <c r="U99" i="58"/>
  <c r="S99" i="58"/>
  <c r="R99" i="58"/>
  <c r="M99" i="58"/>
  <c r="L99" i="58"/>
  <c r="K99" i="58"/>
  <c r="J99" i="58"/>
  <c r="I99" i="58"/>
  <c r="H99" i="58"/>
  <c r="G99" i="58"/>
  <c r="F99" i="58"/>
  <c r="V94" i="58"/>
  <c r="U94" i="58"/>
  <c r="S94" i="58"/>
  <c r="R94" i="58"/>
  <c r="J94" i="58"/>
  <c r="I94" i="58"/>
  <c r="G94" i="58"/>
  <c r="F94" i="58"/>
  <c r="V93" i="58"/>
  <c r="U93" i="58"/>
  <c r="S93" i="58"/>
  <c r="R93" i="58"/>
  <c r="J93" i="58"/>
  <c r="I93" i="58"/>
  <c r="G93" i="58"/>
  <c r="F93" i="58"/>
  <c r="X92" i="58"/>
  <c r="V92" i="58"/>
  <c r="U92" i="58"/>
  <c r="S92" i="58"/>
  <c r="R92" i="58"/>
  <c r="L92" i="58"/>
  <c r="J92" i="58"/>
  <c r="I92" i="58"/>
  <c r="G92" i="58"/>
  <c r="F92" i="58"/>
  <c r="V88" i="58"/>
  <c r="U88" i="58"/>
  <c r="S88" i="58"/>
  <c r="R88" i="58"/>
  <c r="K88" i="58"/>
  <c r="J88" i="58"/>
  <c r="I88" i="58"/>
  <c r="H88" i="58"/>
  <c r="G88" i="58"/>
  <c r="F88" i="58"/>
  <c r="V87" i="58"/>
  <c r="U87" i="58"/>
  <c r="S87" i="58"/>
  <c r="R87" i="58"/>
  <c r="K87" i="58"/>
  <c r="J87" i="58"/>
  <c r="I87" i="58"/>
  <c r="H87" i="58"/>
  <c r="G87" i="58"/>
  <c r="F87" i="58"/>
  <c r="X86" i="58"/>
  <c r="V86" i="58"/>
  <c r="U86" i="58"/>
  <c r="S86" i="58"/>
  <c r="R86" i="58"/>
  <c r="M86" i="58"/>
  <c r="L86" i="58"/>
  <c r="K86" i="58"/>
  <c r="J86" i="58"/>
  <c r="I86" i="58"/>
  <c r="H86" i="58"/>
  <c r="G86" i="58"/>
  <c r="F86" i="58"/>
  <c r="V81" i="58"/>
  <c r="U81" i="58"/>
  <c r="S81" i="58"/>
  <c r="R81" i="58"/>
  <c r="J81" i="58"/>
  <c r="I81" i="58"/>
  <c r="G81" i="58"/>
  <c r="F81" i="58"/>
  <c r="V80" i="58"/>
  <c r="U80" i="58"/>
  <c r="S80" i="58"/>
  <c r="R80" i="58"/>
  <c r="J80" i="58"/>
  <c r="I80" i="58"/>
  <c r="G80" i="58"/>
  <c r="F80" i="58"/>
  <c r="X79" i="58"/>
  <c r="V79" i="58"/>
  <c r="U79" i="58"/>
  <c r="S79" i="58"/>
  <c r="R79" i="58"/>
  <c r="L79" i="58"/>
  <c r="J79" i="58"/>
  <c r="I79" i="58"/>
  <c r="G79" i="58"/>
  <c r="F79" i="58"/>
  <c r="V75" i="58"/>
  <c r="U75" i="58"/>
  <c r="S75" i="58"/>
  <c r="R75" i="58"/>
  <c r="K75" i="58"/>
  <c r="J75" i="58"/>
  <c r="I75" i="58"/>
  <c r="H75" i="58"/>
  <c r="G75" i="58"/>
  <c r="F75" i="58"/>
  <c r="V74" i="58"/>
  <c r="U74" i="58"/>
  <c r="S74" i="58"/>
  <c r="R74" i="58"/>
  <c r="K74" i="58"/>
  <c r="J74" i="58"/>
  <c r="I74" i="58"/>
  <c r="H74" i="58"/>
  <c r="G74" i="58"/>
  <c r="F74" i="58"/>
  <c r="X73" i="58"/>
  <c r="V73" i="58"/>
  <c r="U73" i="58"/>
  <c r="S73" i="58"/>
  <c r="R73" i="58"/>
  <c r="M73" i="58"/>
  <c r="L73" i="58"/>
  <c r="K73" i="58"/>
  <c r="J73" i="58"/>
  <c r="I73" i="58"/>
  <c r="H73" i="58"/>
  <c r="G73" i="58"/>
  <c r="F73" i="58"/>
  <c r="V263" i="43" l="1"/>
  <c r="U263" i="43"/>
  <c r="S263" i="43"/>
  <c r="R263" i="43"/>
  <c r="J263" i="43"/>
  <c r="I263" i="43"/>
  <c r="G263" i="43"/>
  <c r="F263" i="43"/>
  <c r="V262" i="43"/>
  <c r="U262" i="43"/>
  <c r="S262" i="43"/>
  <c r="R262" i="43"/>
  <c r="J262" i="43"/>
  <c r="I262" i="43"/>
  <c r="G262" i="43"/>
  <c r="F262" i="43"/>
  <c r="X261" i="43"/>
  <c r="V261" i="43"/>
  <c r="U261" i="43"/>
  <c r="S261" i="43"/>
  <c r="R261" i="43"/>
  <c r="L261" i="43"/>
  <c r="J261" i="43"/>
  <c r="I261" i="43"/>
  <c r="G261" i="43"/>
  <c r="F261" i="43"/>
  <c r="V257" i="43"/>
  <c r="U257" i="43"/>
  <c r="S257" i="43"/>
  <c r="R257" i="43"/>
  <c r="K257" i="43"/>
  <c r="J257" i="43"/>
  <c r="I257" i="43"/>
  <c r="H257" i="43"/>
  <c r="G257" i="43"/>
  <c r="F257" i="43"/>
  <c r="V256" i="43"/>
  <c r="U256" i="43"/>
  <c r="S256" i="43"/>
  <c r="R256" i="43"/>
  <c r="K256" i="43"/>
  <c r="J256" i="43"/>
  <c r="I256" i="43"/>
  <c r="H256" i="43"/>
  <c r="G256" i="43"/>
  <c r="F256" i="43"/>
  <c r="X255" i="43"/>
  <c r="V255" i="43"/>
  <c r="U255" i="43"/>
  <c r="S255" i="43"/>
  <c r="R255" i="43"/>
  <c r="M255" i="43"/>
  <c r="L255" i="43"/>
  <c r="K255" i="43"/>
  <c r="J255" i="43"/>
  <c r="I255" i="43"/>
  <c r="H255" i="43"/>
  <c r="G255" i="43"/>
  <c r="F255" i="43"/>
  <c r="V250" i="43"/>
  <c r="U250" i="43"/>
  <c r="S250" i="43"/>
  <c r="R250" i="43"/>
  <c r="J250" i="43"/>
  <c r="I250" i="43"/>
  <c r="G250" i="43"/>
  <c r="F250" i="43"/>
  <c r="V249" i="43"/>
  <c r="U249" i="43"/>
  <c r="S249" i="43"/>
  <c r="R249" i="43"/>
  <c r="J249" i="43"/>
  <c r="I249" i="43"/>
  <c r="G249" i="43"/>
  <c r="F249" i="43"/>
  <c r="X248" i="43"/>
  <c r="V248" i="43"/>
  <c r="U248" i="43"/>
  <c r="S248" i="43"/>
  <c r="R248" i="43"/>
  <c r="L248" i="43"/>
  <c r="J248" i="43"/>
  <c r="I248" i="43"/>
  <c r="G248" i="43"/>
  <c r="F248" i="43"/>
  <c r="V244" i="43"/>
  <c r="U244" i="43"/>
  <c r="S244" i="43"/>
  <c r="R244" i="43"/>
  <c r="K244" i="43"/>
  <c r="J244" i="43"/>
  <c r="I244" i="43"/>
  <c r="H244" i="43"/>
  <c r="G244" i="43"/>
  <c r="F244" i="43"/>
  <c r="V243" i="43"/>
  <c r="U243" i="43"/>
  <c r="S243" i="43"/>
  <c r="R243" i="43"/>
  <c r="K243" i="43"/>
  <c r="J243" i="43"/>
  <c r="I243" i="43"/>
  <c r="H243" i="43"/>
  <c r="G243" i="43"/>
  <c r="F243" i="43"/>
  <c r="X242" i="43"/>
  <c r="V242" i="43"/>
  <c r="U242" i="43"/>
  <c r="S242" i="43"/>
  <c r="R242" i="43"/>
  <c r="M242" i="43"/>
  <c r="L242" i="43"/>
  <c r="K242" i="43"/>
  <c r="J242" i="43"/>
  <c r="I242" i="43"/>
  <c r="H242" i="43"/>
  <c r="G242" i="43"/>
  <c r="F242" i="43"/>
  <c r="V237" i="43"/>
  <c r="U237" i="43"/>
  <c r="S237" i="43"/>
  <c r="R237" i="43"/>
  <c r="J237" i="43"/>
  <c r="I237" i="43"/>
  <c r="G237" i="43"/>
  <c r="F237" i="43"/>
  <c r="V236" i="43"/>
  <c r="U236" i="43"/>
  <c r="S236" i="43"/>
  <c r="R236" i="43"/>
  <c r="J236" i="43"/>
  <c r="I236" i="43"/>
  <c r="G236" i="43"/>
  <c r="F236" i="43"/>
  <c r="X235" i="43"/>
  <c r="V235" i="43"/>
  <c r="U235" i="43"/>
  <c r="S235" i="43"/>
  <c r="R235" i="43"/>
  <c r="L235" i="43"/>
  <c r="J235" i="43"/>
  <c r="I235" i="43"/>
  <c r="G235" i="43"/>
  <c r="F235" i="43"/>
  <c r="V231" i="43"/>
  <c r="U231" i="43"/>
  <c r="S231" i="43"/>
  <c r="R231" i="43"/>
  <c r="K231" i="43"/>
  <c r="J231" i="43"/>
  <c r="I231" i="43"/>
  <c r="H231" i="43"/>
  <c r="G231" i="43"/>
  <c r="F231" i="43"/>
  <c r="V230" i="43"/>
  <c r="U230" i="43"/>
  <c r="S230" i="43"/>
  <c r="R230" i="43"/>
  <c r="K230" i="43"/>
  <c r="J230" i="43"/>
  <c r="I230" i="43"/>
  <c r="H230" i="43"/>
  <c r="G230" i="43"/>
  <c r="F230" i="43"/>
  <c r="X229" i="43"/>
  <c r="V229" i="43"/>
  <c r="U229" i="43"/>
  <c r="S229" i="43"/>
  <c r="R229" i="43"/>
  <c r="M229" i="43"/>
  <c r="L229" i="43"/>
  <c r="K229" i="43"/>
  <c r="J229" i="43"/>
  <c r="I229" i="43"/>
  <c r="H229" i="43"/>
  <c r="G229" i="43"/>
  <c r="F229" i="43"/>
  <c r="V224" i="43"/>
  <c r="U224" i="43"/>
  <c r="S224" i="43"/>
  <c r="R224" i="43"/>
  <c r="J224" i="43"/>
  <c r="I224" i="43"/>
  <c r="G224" i="43"/>
  <c r="F224" i="43"/>
  <c r="V223" i="43"/>
  <c r="U223" i="43"/>
  <c r="S223" i="43"/>
  <c r="R223" i="43"/>
  <c r="J223" i="43"/>
  <c r="I223" i="43"/>
  <c r="G223" i="43"/>
  <c r="F223" i="43"/>
  <c r="X222" i="43"/>
  <c r="V222" i="43"/>
  <c r="U222" i="43"/>
  <c r="S222" i="43"/>
  <c r="R222" i="43"/>
  <c r="L222" i="43"/>
  <c r="J222" i="43"/>
  <c r="I222" i="43"/>
  <c r="G222" i="43"/>
  <c r="F222" i="43"/>
  <c r="V218" i="43"/>
  <c r="U218" i="43"/>
  <c r="S218" i="43"/>
  <c r="R218" i="43"/>
  <c r="K218" i="43"/>
  <c r="J218" i="43"/>
  <c r="I218" i="43"/>
  <c r="H218" i="43"/>
  <c r="G218" i="43"/>
  <c r="F218" i="43"/>
  <c r="V217" i="43"/>
  <c r="U217" i="43"/>
  <c r="S217" i="43"/>
  <c r="R217" i="43"/>
  <c r="K217" i="43"/>
  <c r="J217" i="43"/>
  <c r="I217" i="43"/>
  <c r="H217" i="43"/>
  <c r="G217" i="43"/>
  <c r="F217" i="43"/>
  <c r="X216" i="43"/>
  <c r="V216" i="43"/>
  <c r="U216" i="43"/>
  <c r="S216" i="43"/>
  <c r="R216" i="43"/>
  <c r="M216" i="43"/>
  <c r="L216" i="43"/>
  <c r="K216" i="43"/>
  <c r="J216" i="43"/>
  <c r="I216" i="43"/>
  <c r="H216" i="43"/>
  <c r="G216" i="43"/>
  <c r="F216" i="43"/>
  <c r="V211" i="43"/>
  <c r="U211" i="43"/>
  <c r="S211" i="43"/>
  <c r="R211" i="43"/>
  <c r="J211" i="43"/>
  <c r="I211" i="43"/>
  <c r="G211" i="43"/>
  <c r="F211" i="43"/>
  <c r="V210" i="43"/>
  <c r="U210" i="43"/>
  <c r="S210" i="43"/>
  <c r="R210" i="43"/>
  <c r="J210" i="43"/>
  <c r="I210" i="43"/>
  <c r="G210" i="43"/>
  <c r="F210" i="43"/>
  <c r="X209" i="43"/>
  <c r="V209" i="43"/>
  <c r="U209" i="43"/>
  <c r="S209" i="43"/>
  <c r="R209" i="43"/>
  <c r="L209" i="43"/>
  <c r="J209" i="43"/>
  <c r="I209" i="43"/>
  <c r="G209" i="43"/>
  <c r="F209" i="43"/>
  <c r="V205" i="43"/>
  <c r="U205" i="43"/>
  <c r="S205" i="43"/>
  <c r="R205" i="43"/>
  <c r="K205" i="43"/>
  <c r="J205" i="43"/>
  <c r="I205" i="43"/>
  <c r="H205" i="43"/>
  <c r="G205" i="43"/>
  <c r="F205" i="43"/>
  <c r="V204" i="43"/>
  <c r="U204" i="43"/>
  <c r="S204" i="43"/>
  <c r="R204" i="43"/>
  <c r="K204" i="43"/>
  <c r="J204" i="43"/>
  <c r="I204" i="43"/>
  <c r="H204" i="43"/>
  <c r="G204" i="43"/>
  <c r="F204" i="43"/>
  <c r="X203" i="43"/>
  <c r="V203" i="43"/>
  <c r="U203" i="43"/>
  <c r="S203" i="43"/>
  <c r="R203" i="43"/>
  <c r="M203" i="43"/>
  <c r="L203" i="43"/>
  <c r="K203" i="43"/>
  <c r="J203" i="43"/>
  <c r="I203" i="43"/>
  <c r="H203" i="43"/>
  <c r="G203" i="43"/>
  <c r="F203" i="43"/>
  <c r="V198" i="43"/>
  <c r="U198" i="43"/>
  <c r="S198" i="43"/>
  <c r="R198" i="43"/>
  <c r="J198" i="43"/>
  <c r="I198" i="43"/>
  <c r="G198" i="43"/>
  <c r="F198" i="43"/>
  <c r="V197" i="43"/>
  <c r="U197" i="43"/>
  <c r="S197" i="43"/>
  <c r="R197" i="43"/>
  <c r="J197" i="43"/>
  <c r="I197" i="43"/>
  <c r="G197" i="43"/>
  <c r="F197" i="43"/>
  <c r="X196" i="43"/>
  <c r="V196" i="43"/>
  <c r="U196" i="43"/>
  <c r="S196" i="43"/>
  <c r="R196" i="43"/>
  <c r="L196" i="43"/>
  <c r="J196" i="43"/>
  <c r="I196" i="43"/>
  <c r="G196" i="43"/>
  <c r="F196" i="43"/>
  <c r="V192" i="43"/>
  <c r="U192" i="43"/>
  <c r="S192" i="43"/>
  <c r="R192" i="43"/>
  <c r="K192" i="43"/>
  <c r="J192" i="43"/>
  <c r="I192" i="43"/>
  <c r="H192" i="43"/>
  <c r="G192" i="43"/>
  <c r="F192" i="43"/>
  <c r="V191" i="43"/>
  <c r="U191" i="43"/>
  <c r="S191" i="43"/>
  <c r="R191" i="43"/>
  <c r="K191" i="43"/>
  <c r="J191" i="43"/>
  <c r="I191" i="43"/>
  <c r="H191" i="43"/>
  <c r="G191" i="43"/>
  <c r="F191" i="43"/>
  <c r="X190" i="43"/>
  <c r="V190" i="43"/>
  <c r="U190" i="43"/>
  <c r="S190" i="43"/>
  <c r="R190" i="43"/>
  <c r="M190" i="43"/>
  <c r="L190" i="43"/>
  <c r="K190" i="43"/>
  <c r="J190" i="43"/>
  <c r="I190" i="43"/>
  <c r="H190" i="43"/>
  <c r="G190" i="43"/>
  <c r="F190" i="43"/>
  <c r="V185" i="43"/>
  <c r="U185" i="43"/>
  <c r="S185" i="43"/>
  <c r="R185" i="43"/>
  <c r="J185" i="43"/>
  <c r="I185" i="43"/>
  <c r="G185" i="43"/>
  <c r="F185" i="43"/>
  <c r="V184" i="43"/>
  <c r="U184" i="43"/>
  <c r="S184" i="43"/>
  <c r="R184" i="43"/>
  <c r="J184" i="43"/>
  <c r="I184" i="43"/>
  <c r="G184" i="43"/>
  <c r="F184" i="43"/>
  <c r="X183" i="43"/>
  <c r="V183" i="43"/>
  <c r="U183" i="43"/>
  <c r="S183" i="43"/>
  <c r="R183" i="43"/>
  <c r="L183" i="43"/>
  <c r="J183" i="43"/>
  <c r="I183" i="43"/>
  <c r="G183" i="43"/>
  <c r="F183" i="43"/>
  <c r="V179" i="43"/>
  <c r="U179" i="43"/>
  <c r="S179" i="43"/>
  <c r="R179" i="43"/>
  <c r="K179" i="43"/>
  <c r="J179" i="43"/>
  <c r="I179" i="43"/>
  <c r="H179" i="43"/>
  <c r="G179" i="43"/>
  <c r="F179" i="43"/>
  <c r="V178" i="43"/>
  <c r="U178" i="43"/>
  <c r="S178" i="43"/>
  <c r="R178" i="43"/>
  <c r="K178" i="43"/>
  <c r="J178" i="43"/>
  <c r="I178" i="43"/>
  <c r="H178" i="43"/>
  <c r="G178" i="43"/>
  <c r="F178" i="43"/>
  <c r="X177" i="43"/>
  <c r="V177" i="43"/>
  <c r="U177" i="43"/>
  <c r="S177" i="43"/>
  <c r="R177" i="43"/>
  <c r="M177" i="43"/>
  <c r="L177" i="43"/>
  <c r="K177" i="43"/>
  <c r="J177" i="43"/>
  <c r="I177" i="43"/>
  <c r="H177" i="43"/>
  <c r="G177" i="43"/>
  <c r="F177" i="43"/>
  <c r="V172" i="43"/>
  <c r="U172" i="43"/>
  <c r="S172" i="43"/>
  <c r="R172" i="43"/>
  <c r="J172" i="43"/>
  <c r="I172" i="43"/>
  <c r="G172" i="43"/>
  <c r="F172" i="43"/>
  <c r="V171" i="43"/>
  <c r="U171" i="43"/>
  <c r="S171" i="43"/>
  <c r="R171" i="43"/>
  <c r="J171" i="43"/>
  <c r="I171" i="43"/>
  <c r="G171" i="43"/>
  <c r="F171" i="43"/>
  <c r="X170" i="43"/>
  <c r="V170" i="43"/>
  <c r="U170" i="43"/>
  <c r="S170" i="43"/>
  <c r="R170" i="43"/>
  <c r="L170" i="43"/>
  <c r="J170" i="43"/>
  <c r="I170" i="43"/>
  <c r="G170" i="43"/>
  <c r="F170" i="43"/>
  <c r="V166" i="43"/>
  <c r="U166" i="43"/>
  <c r="S166" i="43"/>
  <c r="R166" i="43"/>
  <c r="K166" i="43"/>
  <c r="J166" i="43"/>
  <c r="I166" i="43"/>
  <c r="H166" i="43"/>
  <c r="G166" i="43"/>
  <c r="F166" i="43"/>
  <c r="V165" i="43"/>
  <c r="U165" i="43"/>
  <c r="S165" i="43"/>
  <c r="R165" i="43"/>
  <c r="K165" i="43"/>
  <c r="J165" i="43"/>
  <c r="I165" i="43"/>
  <c r="H165" i="43"/>
  <c r="G165" i="43"/>
  <c r="F165" i="43"/>
  <c r="X164" i="43"/>
  <c r="V164" i="43"/>
  <c r="U164" i="43"/>
  <c r="S164" i="43"/>
  <c r="R164" i="43"/>
  <c r="M164" i="43"/>
  <c r="L164" i="43"/>
  <c r="K164" i="43"/>
  <c r="J164" i="43"/>
  <c r="I164" i="43"/>
  <c r="H164" i="43"/>
  <c r="G164" i="43"/>
  <c r="F164" i="43"/>
  <c r="V159" i="43"/>
  <c r="U159" i="43"/>
  <c r="S159" i="43"/>
  <c r="R159" i="43"/>
  <c r="J159" i="43"/>
  <c r="I159" i="43"/>
  <c r="G159" i="43"/>
  <c r="F159" i="43"/>
  <c r="V158" i="43"/>
  <c r="U158" i="43"/>
  <c r="S158" i="43"/>
  <c r="R158" i="43"/>
  <c r="J158" i="43"/>
  <c r="I158" i="43"/>
  <c r="G158" i="43"/>
  <c r="F158" i="43"/>
  <c r="X157" i="43"/>
  <c r="V157" i="43"/>
  <c r="U157" i="43"/>
  <c r="S157" i="43"/>
  <c r="R157" i="43"/>
  <c r="L157" i="43"/>
  <c r="J157" i="43"/>
  <c r="I157" i="43"/>
  <c r="G157" i="43"/>
  <c r="F157" i="43"/>
  <c r="V153" i="43"/>
  <c r="U153" i="43"/>
  <c r="S153" i="43"/>
  <c r="R153" i="43"/>
  <c r="K153" i="43"/>
  <c r="J153" i="43"/>
  <c r="I153" i="43"/>
  <c r="H153" i="43"/>
  <c r="G153" i="43"/>
  <c r="F153" i="43"/>
  <c r="V152" i="43"/>
  <c r="U152" i="43"/>
  <c r="S152" i="43"/>
  <c r="R152" i="43"/>
  <c r="K152" i="43"/>
  <c r="J152" i="43"/>
  <c r="I152" i="43"/>
  <c r="H152" i="43"/>
  <c r="G152" i="43"/>
  <c r="F152" i="43"/>
  <c r="X151" i="43"/>
  <c r="V151" i="43"/>
  <c r="U151" i="43"/>
  <c r="S151" i="43"/>
  <c r="R151" i="43"/>
  <c r="M151" i="43"/>
  <c r="L151" i="43"/>
  <c r="K151" i="43"/>
  <c r="J151" i="43"/>
  <c r="I151" i="43"/>
  <c r="H151" i="43"/>
  <c r="G151" i="43"/>
  <c r="F151" i="43"/>
  <c r="V146" i="43"/>
  <c r="U146" i="43"/>
  <c r="S146" i="43"/>
  <c r="R146" i="43"/>
  <c r="J146" i="43"/>
  <c r="I146" i="43"/>
  <c r="G146" i="43"/>
  <c r="F146" i="43"/>
  <c r="V145" i="43"/>
  <c r="U145" i="43"/>
  <c r="S145" i="43"/>
  <c r="R145" i="43"/>
  <c r="J145" i="43"/>
  <c r="I145" i="43"/>
  <c r="G145" i="43"/>
  <c r="F145" i="43"/>
  <c r="X144" i="43"/>
  <c r="V144" i="43"/>
  <c r="U144" i="43"/>
  <c r="S144" i="43"/>
  <c r="R144" i="43"/>
  <c r="L144" i="43"/>
  <c r="J144" i="43"/>
  <c r="I144" i="43"/>
  <c r="G144" i="43"/>
  <c r="F144" i="43"/>
  <c r="V140" i="43"/>
  <c r="U140" i="43"/>
  <c r="S140" i="43"/>
  <c r="R140" i="43"/>
  <c r="K140" i="43"/>
  <c r="J140" i="43"/>
  <c r="I140" i="43"/>
  <c r="H140" i="43"/>
  <c r="G140" i="43"/>
  <c r="F140" i="43"/>
  <c r="V139" i="43"/>
  <c r="U139" i="43"/>
  <c r="S139" i="43"/>
  <c r="R139" i="43"/>
  <c r="K139" i="43"/>
  <c r="J139" i="43"/>
  <c r="I139" i="43"/>
  <c r="H139" i="43"/>
  <c r="G139" i="43"/>
  <c r="F139" i="43"/>
  <c r="X138" i="43"/>
  <c r="V138" i="43"/>
  <c r="U138" i="43"/>
  <c r="S138" i="43"/>
  <c r="R138" i="43"/>
  <c r="M138" i="43"/>
  <c r="L138" i="43"/>
  <c r="K138" i="43"/>
  <c r="J138" i="43"/>
  <c r="I138" i="43"/>
  <c r="H138" i="43"/>
  <c r="G138" i="43"/>
  <c r="F138" i="43"/>
  <c r="V133" i="43"/>
  <c r="U133" i="43"/>
  <c r="S133" i="43"/>
  <c r="R133" i="43"/>
  <c r="J133" i="43"/>
  <c r="I133" i="43"/>
  <c r="G133" i="43"/>
  <c r="F133" i="43"/>
  <c r="V132" i="43"/>
  <c r="U132" i="43"/>
  <c r="S132" i="43"/>
  <c r="R132" i="43"/>
  <c r="J132" i="43"/>
  <c r="I132" i="43"/>
  <c r="G132" i="43"/>
  <c r="F132" i="43"/>
  <c r="X131" i="43"/>
  <c r="V131" i="43"/>
  <c r="U131" i="43"/>
  <c r="S131" i="43"/>
  <c r="R131" i="43"/>
  <c r="L131" i="43"/>
  <c r="J131" i="43"/>
  <c r="I131" i="43"/>
  <c r="G131" i="43"/>
  <c r="F131" i="43"/>
  <c r="V127" i="43"/>
  <c r="U127" i="43"/>
  <c r="S127" i="43"/>
  <c r="R127" i="43"/>
  <c r="K127" i="43"/>
  <c r="J127" i="43"/>
  <c r="I127" i="43"/>
  <c r="H127" i="43"/>
  <c r="G127" i="43"/>
  <c r="F127" i="43"/>
  <c r="V126" i="43"/>
  <c r="U126" i="43"/>
  <c r="S126" i="43"/>
  <c r="R126" i="43"/>
  <c r="K126" i="43"/>
  <c r="J126" i="43"/>
  <c r="I126" i="43"/>
  <c r="H126" i="43"/>
  <c r="G126" i="43"/>
  <c r="F126" i="43"/>
  <c r="X125" i="43"/>
  <c r="V125" i="43"/>
  <c r="U125" i="43"/>
  <c r="S125" i="43"/>
  <c r="R125" i="43"/>
  <c r="M125" i="43"/>
  <c r="L125" i="43"/>
  <c r="K125" i="43"/>
  <c r="J125" i="43"/>
  <c r="I125" i="43"/>
  <c r="H125" i="43"/>
  <c r="G125" i="43"/>
  <c r="F125" i="43"/>
  <c r="V120" i="43"/>
  <c r="U120" i="43"/>
  <c r="S120" i="43"/>
  <c r="R120" i="43"/>
  <c r="J120" i="43"/>
  <c r="I120" i="43"/>
  <c r="G120" i="43"/>
  <c r="F120" i="43"/>
  <c r="V119" i="43"/>
  <c r="U119" i="43"/>
  <c r="S119" i="43"/>
  <c r="R119" i="43"/>
  <c r="J119" i="43"/>
  <c r="I119" i="43"/>
  <c r="G119" i="43"/>
  <c r="F119" i="43"/>
  <c r="X118" i="43"/>
  <c r="V118" i="43"/>
  <c r="U118" i="43"/>
  <c r="S118" i="43"/>
  <c r="R118" i="43"/>
  <c r="L118" i="43"/>
  <c r="J118" i="43"/>
  <c r="I118" i="43"/>
  <c r="G118" i="43"/>
  <c r="F118" i="43"/>
  <c r="V114" i="43"/>
  <c r="U114" i="43"/>
  <c r="S114" i="43"/>
  <c r="R114" i="43"/>
  <c r="K114" i="43"/>
  <c r="J114" i="43"/>
  <c r="I114" i="43"/>
  <c r="H114" i="43"/>
  <c r="G114" i="43"/>
  <c r="F114" i="43"/>
  <c r="V113" i="43"/>
  <c r="U113" i="43"/>
  <c r="S113" i="43"/>
  <c r="R113" i="43"/>
  <c r="K113" i="43"/>
  <c r="J113" i="43"/>
  <c r="I113" i="43"/>
  <c r="H113" i="43"/>
  <c r="G113" i="43"/>
  <c r="F113" i="43"/>
  <c r="X112" i="43"/>
  <c r="V112" i="43"/>
  <c r="U112" i="43"/>
  <c r="S112" i="43"/>
  <c r="R112" i="43"/>
  <c r="M112" i="43"/>
  <c r="L112" i="43"/>
  <c r="K112" i="43"/>
  <c r="J112" i="43"/>
  <c r="I112" i="43"/>
  <c r="H112" i="43"/>
  <c r="G112" i="43"/>
  <c r="F112" i="43"/>
  <c r="V107" i="43"/>
  <c r="U107" i="43"/>
  <c r="S107" i="43"/>
  <c r="R107" i="43"/>
  <c r="J107" i="43"/>
  <c r="I107" i="43"/>
  <c r="G107" i="43"/>
  <c r="F107" i="43"/>
  <c r="V106" i="43"/>
  <c r="U106" i="43"/>
  <c r="S106" i="43"/>
  <c r="R106" i="43"/>
  <c r="J106" i="43"/>
  <c r="I106" i="43"/>
  <c r="G106" i="43"/>
  <c r="F106" i="43"/>
  <c r="X105" i="43"/>
  <c r="V105" i="43"/>
  <c r="U105" i="43"/>
  <c r="S105" i="43"/>
  <c r="R105" i="43"/>
  <c r="L105" i="43"/>
  <c r="J105" i="43"/>
  <c r="I105" i="43"/>
  <c r="G105" i="43"/>
  <c r="F105" i="43"/>
  <c r="V101" i="43"/>
  <c r="U101" i="43"/>
  <c r="S101" i="43"/>
  <c r="R101" i="43"/>
  <c r="K101" i="43"/>
  <c r="J101" i="43"/>
  <c r="I101" i="43"/>
  <c r="H101" i="43"/>
  <c r="G101" i="43"/>
  <c r="F101" i="43"/>
  <c r="V100" i="43"/>
  <c r="U100" i="43"/>
  <c r="S100" i="43"/>
  <c r="R100" i="43"/>
  <c r="K100" i="43"/>
  <c r="J100" i="43"/>
  <c r="I100" i="43"/>
  <c r="H100" i="43"/>
  <c r="G100" i="43"/>
  <c r="F100" i="43"/>
  <c r="X99" i="43"/>
  <c r="V99" i="43"/>
  <c r="U99" i="43"/>
  <c r="S99" i="43"/>
  <c r="R99" i="43"/>
  <c r="M99" i="43"/>
  <c r="L99" i="43"/>
  <c r="K99" i="43"/>
  <c r="J99" i="43"/>
  <c r="I99" i="43"/>
  <c r="H99" i="43"/>
  <c r="G99" i="43"/>
  <c r="F99" i="43"/>
  <c r="V94" i="43"/>
  <c r="U94" i="43"/>
  <c r="S94" i="43"/>
  <c r="R94" i="43"/>
  <c r="J94" i="43"/>
  <c r="I94" i="43"/>
  <c r="G94" i="43"/>
  <c r="F94" i="43"/>
  <c r="V93" i="43"/>
  <c r="U93" i="43"/>
  <c r="S93" i="43"/>
  <c r="R93" i="43"/>
  <c r="J93" i="43"/>
  <c r="I93" i="43"/>
  <c r="G93" i="43"/>
  <c r="F93" i="43"/>
  <c r="X92" i="43"/>
  <c r="V92" i="43"/>
  <c r="U92" i="43"/>
  <c r="S92" i="43"/>
  <c r="R92" i="43"/>
  <c r="L92" i="43"/>
  <c r="J92" i="43"/>
  <c r="I92" i="43"/>
  <c r="G92" i="43"/>
  <c r="F92" i="43"/>
  <c r="V88" i="43"/>
  <c r="U88" i="43"/>
  <c r="S88" i="43"/>
  <c r="R88" i="43"/>
  <c r="K88" i="43"/>
  <c r="J88" i="43"/>
  <c r="I88" i="43"/>
  <c r="H88" i="43"/>
  <c r="G88" i="43"/>
  <c r="F88" i="43"/>
  <c r="V87" i="43"/>
  <c r="U87" i="43"/>
  <c r="S87" i="43"/>
  <c r="R87" i="43"/>
  <c r="K87" i="43"/>
  <c r="J87" i="43"/>
  <c r="I87" i="43"/>
  <c r="H87" i="43"/>
  <c r="G87" i="43"/>
  <c r="F87" i="43"/>
  <c r="X86" i="43"/>
  <c r="V86" i="43"/>
  <c r="U86" i="43"/>
  <c r="S86" i="43"/>
  <c r="R86" i="43"/>
  <c r="M86" i="43"/>
  <c r="L86" i="43"/>
  <c r="K86" i="43"/>
  <c r="J86" i="43"/>
  <c r="I86" i="43"/>
  <c r="H86" i="43"/>
  <c r="G86" i="43"/>
  <c r="F86" i="43"/>
  <c r="V81" i="43"/>
  <c r="U81" i="43"/>
  <c r="S81" i="43"/>
  <c r="R81" i="43"/>
  <c r="J81" i="43"/>
  <c r="I81" i="43"/>
  <c r="G81" i="43"/>
  <c r="F81" i="43"/>
  <c r="V80" i="43"/>
  <c r="U80" i="43"/>
  <c r="S80" i="43"/>
  <c r="R80" i="43"/>
  <c r="J80" i="43"/>
  <c r="I80" i="43"/>
  <c r="G80" i="43"/>
  <c r="F80" i="43"/>
  <c r="X79" i="43"/>
  <c r="V79" i="43"/>
  <c r="U79" i="43"/>
  <c r="S79" i="43"/>
  <c r="R79" i="43"/>
  <c r="L79" i="43"/>
  <c r="J79" i="43"/>
  <c r="I79" i="43"/>
  <c r="G79" i="43"/>
  <c r="F79" i="43"/>
  <c r="V75" i="43"/>
  <c r="U75" i="43"/>
  <c r="S75" i="43"/>
  <c r="R75" i="43"/>
  <c r="K75" i="43"/>
  <c r="J75" i="43"/>
  <c r="I75" i="43"/>
  <c r="H75" i="43"/>
  <c r="G75" i="43"/>
  <c r="F75" i="43"/>
  <c r="V74" i="43"/>
  <c r="U74" i="43"/>
  <c r="S74" i="43"/>
  <c r="R74" i="43"/>
  <c r="K74" i="43"/>
  <c r="J74" i="43"/>
  <c r="I74" i="43"/>
  <c r="H74" i="43"/>
  <c r="G74" i="43"/>
  <c r="F74" i="43"/>
  <c r="X73" i="43"/>
  <c r="V73" i="43"/>
  <c r="U73" i="43"/>
  <c r="S73" i="43"/>
  <c r="R73" i="43"/>
  <c r="M73" i="43"/>
  <c r="L73" i="43"/>
  <c r="K73" i="43"/>
  <c r="J73" i="43"/>
  <c r="I73" i="43"/>
  <c r="H73" i="43"/>
  <c r="G73" i="43"/>
  <c r="F73" i="43"/>
  <c r="V263" i="57"/>
  <c r="U263" i="57"/>
  <c r="S263" i="57"/>
  <c r="R263" i="57"/>
  <c r="J263" i="57"/>
  <c r="I263" i="57"/>
  <c r="G263" i="57"/>
  <c r="F263" i="57"/>
  <c r="V262" i="57"/>
  <c r="U262" i="57"/>
  <c r="S262" i="57"/>
  <c r="R262" i="57"/>
  <c r="J262" i="57"/>
  <c r="I262" i="57"/>
  <c r="G262" i="57"/>
  <c r="F262" i="57"/>
  <c r="X261" i="57"/>
  <c r="V261" i="57"/>
  <c r="U261" i="57"/>
  <c r="S261" i="57"/>
  <c r="R261" i="57"/>
  <c r="L261" i="57"/>
  <c r="J261" i="57"/>
  <c r="I261" i="57"/>
  <c r="G261" i="57"/>
  <c r="F261" i="57"/>
  <c r="V257" i="57"/>
  <c r="U257" i="57"/>
  <c r="S257" i="57"/>
  <c r="R257" i="57"/>
  <c r="K257" i="57"/>
  <c r="J257" i="57"/>
  <c r="I257" i="57"/>
  <c r="H257" i="57"/>
  <c r="G257" i="57"/>
  <c r="F257" i="57"/>
  <c r="V256" i="57"/>
  <c r="U256" i="57"/>
  <c r="S256" i="57"/>
  <c r="R256" i="57"/>
  <c r="K256" i="57"/>
  <c r="J256" i="57"/>
  <c r="I256" i="57"/>
  <c r="H256" i="57"/>
  <c r="G256" i="57"/>
  <c r="F256" i="57"/>
  <c r="X255" i="57"/>
  <c r="V255" i="57"/>
  <c r="U255" i="57"/>
  <c r="S255" i="57"/>
  <c r="R255" i="57"/>
  <c r="M255" i="57"/>
  <c r="L255" i="57"/>
  <c r="K255" i="57"/>
  <c r="J255" i="57"/>
  <c r="I255" i="57"/>
  <c r="H255" i="57"/>
  <c r="G255" i="57"/>
  <c r="F255" i="57"/>
  <c r="V250" i="57"/>
  <c r="U250" i="57"/>
  <c r="S250" i="57"/>
  <c r="R250" i="57"/>
  <c r="J250" i="57"/>
  <c r="I250" i="57"/>
  <c r="G250" i="57"/>
  <c r="F250" i="57"/>
  <c r="V249" i="57"/>
  <c r="U249" i="57"/>
  <c r="S249" i="57"/>
  <c r="R249" i="57"/>
  <c r="J249" i="57"/>
  <c r="I249" i="57"/>
  <c r="G249" i="57"/>
  <c r="F249" i="57"/>
  <c r="X248" i="57"/>
  <c r="V248" i="57"/>
  <c r="U248" i="57"/>
  <c r="S248" i="57"/>
  <c r="R248" i="57"/>
  <c r="L248" i="57"/>
  <c r="J248" i="57"/>
  <c r="I248" i="57"/>
  <c r="G248" i="57"/>
  <c r="F248" i="57"/>
  <c r="V244" i="57"/>
  <c r="U244" i="57"/>
  <c r="S244" i="57"/>
  <c r="R244" i="57"/>
  <c r="K244" i="57"/>
  <c r="J244" i="57"/>
  <c r="I244" i="57"/>
  <c r="H244" i="57"/>
  <c r="G244" i="57"/>
  <c r="F244" i="57"/>
  <c r="V243" i="57"/>
  <c r="U243" i="57"/>
  <c r="S243" i="57"/>
  <c r="R243" i="57"/>
  <c r="K243" i="57"/>
  <c r="J243" i="57"/>
  <c r="I243" i="57"/>
  <c r="H243" i="57"/>
  <c r="G243" i="57"/>
  <c r="F243" i="57"/>
  <c r="X242" i="57"/>
  <c r="V242" i="57"/>
  <c r="U242" i="57"/>
  <c r="S242" i="57"/>
  <c r="R242" i="57"/>
  <c r="M242" i="57"/>
  <c r="L242" i="57"/>
  <c r="K242" i="57"/>
  <c r="J242" i="57"/>
  <c r="I242" i="57"/>
  <c r="H242" i="57"/>
  <c r="G242" i="57"/>
  <c r="F242" i="57"/>
  <c r="V237" i="57"/>
  <c r="U237" i="57"/>
  <c r="S237" i="57"/>
  <c r="R237" i="57"/>
  <c r="J237" i="57"/>
  <c r="I237" i="57"/>
  <c r="G237" i="57"/>
  <c r="F237" i="57"/>
  <c r="V236" i="57"/>
  <c r="U236" i="57"/>
  <c r="S236" i="57"/>
  <c r="R236" i="57"/>
  <c r="J236" i="57"/>
  <c r="I236" i="57"/>
  <c r="G236" i="57"/>
  <c r="F236" i="57"/>
  <c r="X235" i="57"/>
  <c r="V235" i="57"/>
  <c r="U235" i="57"/>
  <c r="S235" i="57"/>
  <c r="R235" i="57"/>
  <c r="L235" i="57"/>
  <c r="J235" i="57"/>
  <c r="I235" i="57"/>
  <c r="G235" i="57"/>
  <c r="F235" i="57"/>
  <c r="V231" i="57"/>
  <c r="U231" i="57"/>
  <c r="S231" i="57"/>
  <c r="R231" i="57"/>
  <c r="K231" i="57"/>
  <c r="J231" i="57"/>
  <c r="I231" i="57"/>
  <c r="H231" i="57"/>
  <c r="G231" i="57"/>
  <c r="F231" i="57"/>
  <c r="V230" i="57"/>
  <c r="U230" i="57"/>
  <c r="S230" i="57"/>
  <c r="R230" i="57"/>
  <c r="K230" i="57"/>
  <c r="J230" i="57"/>
  <c r="I230" i="57"/>
  <c r="H230" i="57"/>
  <c r="G230" i="57"/>
  <c r="F230" i="57"/>
  <c r="X229" i="57"/>
  <c r="V229" i="57"/>
  <c r="U229" i="57"/>
  <c r="S229" i="57"/>
  <c r="R229" i="57"/>
  <c r="M229" i="57"/>
  <c r="L229" i="57"/>
  <c r="K229" i="57"/>
  <c r="J229" i="57"/>
  <c r="I229" i="57"/>
  <c r="H229" i="57"/>
  <c r="G229" i="57"/>
  <c r="F229" i="57"/>
  <c r="V224" i="57"/>
  <c r="U224" i="57"/>
  <c r="S224" i="57"/>
  <c r="R224" i="57"/>
  <c r="J224" i="57"/>
  <c r="I224" i="57"/>
  <c r="G224" i="57"/>
  <c r="F224" i="57"/>
  <c r="V223" i="57"/>
  <c r="U223" i="57"/>
  <c r="S223" i="57"/>
  <c r="R223" i="57"/>
  <c r="J223" i="57"/>
  <c r="I223" i="57"/>
  <c r="G223" i="57"/>
  <c r="F223" i="57"/>
  <c r="X222" i="57"/>
  <c r="V222" i="57"/>
  <c r="U222" i="57"/>
  <c r="S222" i="57"/>
  <c r="R222" i="57"/>
  <c r="L222" i="57"/>
  <c r="J222" i="57"/>
  <c r="I222" i="57"/>
  <c r="G222" i="57"/>
  <c r="F222" i="57"/>
  <c r="V218" i="57"/>
  <c r="U218" i="57"/>
  <c r="S218" i="57"/>
  <c r="R218" i="57"/>
  <c r="K218" i="57"/>
  <c r="J218" i="57"/>
  <c r="I218" i="57"/>
  <c r="H218" i="57"/>
  <c r="G218" i="57"/>
  <c r="F218" i="57"/>
  <c r="V217" i="57"/>
  <c r="U217" i="57"/>
  <c r="S217" i="57"/>
  <c r="R217" i="57"/>
  <c r="K217" i="57"/>
  <c r="J217" i="57"/>
  <c r="I217" i="57"/>
  <c r="H217" i="57"/>
  <c r="G217" i="57"/>
  <c r="F217" i="57"/>
  <c r="X216" i="57"/>
  <c r="V216" i="57"/>
  <c r="U216" i="57"/>
  <c r="S216" i="57"/>
  <c r="R216" i="57"/>
  <c r="M216" i="57"/>
  <c r="L216" i="57"/>
  <c r="K216" i="57"/>
  <c r="J216" i="57"/>
  <c r="I216" i="57"/>
  <c r="H216" i="57"/>
  <c r="G216" i="57"/>
  <c r="F216" i="57"/>
  <c r="V211" i="57"/>
  <c r="U211" i="57"/>
  <c r="S211" i="57"/>
  <c r="R211" i="57"/>
  <c r="J211" i="57"/>
  <c r="I211" i="57"/>
  <c r="G211" i="57"/>
  <c r="F211" i="57"/>
  <c r="V210" i="57"/>
  <c r="U210" i="57"/>
  <c r="S210" i="57"/>
  <c r="R210" i="57"/>
  <c r="J210" i="57"/>
  <c r="I210" i="57"/>
  <c r="G210" i="57"/>
  <c r="F210" i="57"/>
  <c r="X209" i="57"/>
  <c r="V209" i="57"/>
  <c r="U209" i="57"/>
  <c r="S209" i="57"/>
  <c r="R209" i="57"/>
  <c r="L209" i="57"/>
  <c r="J209" i="57"/>
  <c r="I209" i="57"/>
  <c r="G209" i="57"/>
  <c r="F209" i="57"/>
  <c r="V205" i="57"/>
  <c r="U205" i="57"/>
  <c r="S205" i="57"/>
  <c r="R205" i="57"/>
  <c r="K205" i="57"/>
  <c r="J205" i="57"/>
  <c r="I205" i="57"/>
  <c r="H205" i="57"/>
  <c r="G205" i="57"/>
  <c r="F205" i="57"/>
  <c r="V204" i="57"/>
  <c r="U204" i="57"/>
  <c r="S204" i="57"/>
  <c r="R204" i="57"/>
  <c r="K204" i="57"/>
  <c r="J204" i="57"/>
  <c r="I204" i="57"/>
  <c r="H204" i="57"/>
  <c r="G204" i="57"/>
  <c r="F204" i="57"/>
  <c r="X203" i="57"/>
  <c r="V203" i="57"/>
  <c r="U203" i="57"/>
  <c r="S203" i="57"/>
  <c r="R203" i="57"/>
  <c r="M203" i="57"/>
  <c r="L203" i="57"/>
  <c r="K203" i="57"/>
  <c r="J203" i="57"/>
  <c r="I203" i="57"/>
  <c r="H203" i="57"/>
  <c r="G203" i="57"/>
  <c r="F203" i="57"/>
  <c r="V198" i="57"/>
  <c r="U198" i="57"/>
  <c r="S198" i="57"/>
  <c r="R198" i="57"/>
  <c r="J198" i="57"/>
  <c r="I198" i="57"/>
  <c r="G198" i="57"/>
  <c r="F198" i="57"/>
  <c r="V197" i="57"/>
  <c r="U197" i="57"/>
  <c r="S197" i="57"/>
  <c r="R197" i="57"/>
  <c r="J197" i="57"/>
  <c r="I197" i="57"/>
  <c r="G197" i="57"/>
  <c r="F197" i="57"/>
  <c r="X196" i="57"/>
  <c r="V196" i="57"/>
  <c r="U196" i="57"/>
  <c r="S196" i="57"/>
  <c r="R196" i="57"/>
  <c r="L196" i="57"/>
  <c r="J196" i="57"/>
  <c r="I196" i="57"/>
  <c r="G196" i="57"/>
  <c r="F196" i="57"/>
  <c r="V192" i="57"/>
  <c r="U192" i="57"/>
  <c r="S192" i="57"/>
  <c r="R192" i="57"/>
  <c r="K192" i="57"/>
  <c r="J192" i="57"/>
  <c r="I192" i="57"/>
  <c r="H192" i="57"/>
  <c r="G192" i="57"/>
  <c r="F192" i="57"/>
  <c r="V191" i="57"/>
  <c r="U191" i="57"/>
  <c r="S191" i="57"/>
  <c r="R191" i="57"/>
  <c r="K191" i="57"/>
  <c r="J191" i="57"/>
  <c r="I191" i="57"/>
  <c r="H191" i="57"/>
  <c r="G191" i="57"/>
  <c r="F191" i="57"/>
  <c r="X190" i="57"/>
  <c r="V190" i="57"/>
  <c r="U190" i="57"/>
  <c r="S190" i="57"/>
  <c r="R190" i="57"/>
  <c r="M190" i="57"/>
  <c r="L190" i="57"/>
  <c r="K190" i="57"/>
  <c r="J190" i="57"/>
  <c r="I190" i="57"/>
  <c r="H190" i="57"/>
  <c r="G190" i="57"/>
  <c r="F190" i="57"/>
  <c r="V185" i="57"/>
  <c r="U185" i="57"/>
  <c r="S185" i="57"/>
  <c r="R185" i="57"/>
  <c r="J185" i="57"/>
  <c r="I185" i="57"/>
  <c r="G185" i="57"/>
  <c r="F185" i="57"/>
  <c r="V184" i="57"/>
  <c r="U184" i="57"/>
  <c r="S184" i="57"/>
  <c r="R184" i="57"/>
  <c r="J184" i="57"/>
  <c r="I184" i="57"/>
  <c r="G184" i="57"/>
  <c r="F184" i="57"/>
  <c r="X183" i="57"/>
  <c r="V183" i="57"/>
  <c r="U183" i="57"/>
  <c r="S183" i="57"/>
  <c r="R183" i="57"/>
  <c r="L183" i="57"/>
  <c r="J183" i="57"/>
  <c r="I183" i="57"/>
  <c r="G183" i="57"/>
  <c r="F183" i="57"/>
  <c r="V179" i="57"/>
  <c r="U179" i="57"/>
  <c r="S179" i="57"/>
  <c r="R179" i="57"/>
  <c r="K179" i="57"/>
  <c r="J179" i="57"/>
  <c r="I179" i="57"/>
  <c r="H179" i="57"/>
  <c r="G179" i="57"/>
  <c r="F179" i="57"/>
  <c r="V178" i="57"/>
  <c r="U178" i="57"/>
  <c r="S178" i="57"/>
  <c r="R178" i="57"/>
  <c r="K178" i="57"/>
  <c r="J178" i="57"/>
  <c r="I178" i="57"/>
  <c r="H178" i="57"/>
  <c r="G178" i="57"/>
  <c r="F178" i="57"/>
  <c r="X177" i="57"/>
  <c r="V177" i="57"/>
  <c r="U177" i="57"/>
  <c r="S177" i="57"/>
  <c r="R177" i="57"/>
  <c r="M177" i="57"/>
  <c r="L177" i="57"/>
  <c r="K177" i="57"/>
  <c r="J177" i="57"/>
  <c r="I177" i="57"/>
  <c r="H177" i="57"/>
  <c r="G177" i="57"/>
  <c r="F177" i="57"/>
  <c r="V172" i="57"/>
  <c r="U172" i="57"/>
  <c r="S172" i="57"/>
  <c r="R172" i="57"/>
  <c r="J172" i="57"/>
  <c r="I172" i="57"/>
  <c r="G172" i="57"/>
  <c r="F172" i="57"/>
  <c r="V171" i="57"/>
  <c r="U171" i="57"/>
  <c r="S171" i="57"/>
  <c r="R171" i="57"/>
  <c r="J171" i="57"/>
  <c r="I171" i="57"/>
  <c r="G171" i="57"/>
  <c r="F171" i="57"/>
  <c r="X170" i="57"/>
  <c r="V170" i="57"/>
  <c r="U170" i="57"/>
  <c r="S170" i="57"/>
  <c r="R170" i="57"/>
  <c r="L170" i="57"/>
  <c r="J170" i="57"/>
  <c r="I170" i="57"/>
  <c r="G170" i="57"/>
  <c r="F170" i="57"/>
  <c r="V166" i="57"/>
  <c r="U166" i="57"/>
  <c r="S166" i="57"/>
  <c r="R166" i="57"/>
  <c r="K166" i="57"/>
  <c r="J166" i="57"/>
  <c r="I166" i="57"/>
  <c r="H166" i="57"/>
  <c r="G166" i="57"/>
  <c r="F166" i="57"/>
  <c r="V165" i="57"/>
  <c r="U165" i="57"/>
  <c r="S165" i="57"/>
  <c r="R165" i="57"/>
  <c r="K165" i="57"/>
  <c r="J165" i="57"/>
  <c r="I165" i="57"/>
  <c r="H165" i="57"/>
  <c r="G165" i="57"/>
  <c r="F165" i="57"/>
  <c r="X164" i="57"/>
  <c r="V164" i="57"/>
  <c r="U164" i="57"/>
  <c r="S164" i="57"/>
  <c r="R164" i="57"/>
  <c r="M164" i="57"/>
  <c r="L164" i="57"/>
  <c r="K164" i="57"/>
  <c r="J164" i="57"/>
  <c r="I164" i="57"/>
  <c r="H164" i="57"/>
  <c r="G164" i="57"/>
  <c r="F164" i="57"/>
  <c r="V159" i="57"/>
  <c r="U159" i="57"/>
  <c r="S159" i="57"/>
  <c r="R159" i="57"/>
  <c r="J159" i="57"/>
  <c r="I159" i="57"/>
  <c r="G159" i="57"/>
  <c r="F159" i="57"/>
  <c r="V158" i="57"/>
  <c r="U158" i="57"/>
  <c r="S158" i="57"/>
  <c r="R158" i="57"/>
  <c r="J158" i="57"/>
  <c r="I158" i="57"/>
  <c r="G158" i="57"/>
  <c r="F158" i="57"/>
  <c r="X157" i="57"/>
  <c r="V157" i="57"/>
  <c r="U157" i="57"/>
  <c r="S157" i="57"/>
  <c r="R157" i="57"/>
  <c r="L157" i="57"/>
  <c r="J157" i="57"/>
  <c r="I157" i="57"/>
  <c r="G157" i="57"/>
  <c r="F157" i="57"/>
  <c r="V153" i="57"/>
  <c r="U153" i="57"/>
  <c r="S153" i="57"/>
  <c r="R153" i="57"/>
  <c r="K153" i="57"/>
  <c r="J153" i="57"/>
  <c r="I153" i="57"/>
  <c r="H153" i="57"/>
  <c r="G153" i="57"/>
  <c r="F153" i="57"/>
  <c r="V152" i="57"/>
  <c r="U152" i="57"/>
  <c r="S152" i="57"/>
  <c r="R152" i="57"/>
  <c r="K152" i="57"/>
  <c r="J152" i="57"/>
  <c r="I152" i="57"/>
  <c r="H152" i="57"/>
  <c r="G152" i="57"/>
  <c r="F152" i="57"/>
  <c r="X151" i="57"/>
  <c r="V151" i="57"/>
  <c r="U151" i="57"/>
  <c r="S151" i="57"/>
  <c r="R151" i="57"/>
  <c r="M151" i="57"/>
  <c r="L151" i="57"/>
  <c r="K151" i="57"/>
  <c r="J151" i="57"/>
  <c r="I151" i="57"/>
  <c r="H151" i="57"/>
  <c r="G151" i="57"/>
  <c r="F151" i="57"/>
  <c r="V146" i="57"/>
  <c r="U146" i="57"/>
  <c r="S146" i="57"/>
  <c r="R146" i="57"/>
  <c r="J146" i="57"/>
  <c r="I146" i="57"/>
  <c r="G146" i="57"/>
  <c r="F146" i="57"/>
  <c r="V145" i="57"/>
  <c r="U145" i="57"/>
  <c r="S145" i="57"/>
  <c r="R145" i="57"/>
  <c r="J145" i="57"/>
  <c r="I145" i="57"/>
  <c r="G145" i="57"/>
  <c r="F145" i="57"/>
  <c r="X144" i="57"/>
  <c r="V144" i="57"/>
  <c r="U144" i="57"/>
  <c r="S144" i="57"/>
  <c r="R144" i="57"/>
  <c r="L144" i="57"/>
  <c r="J144" i="57"/>
  <c r="I144" i="57"/>
  <c r="G144" i="57"/>
  <c r="F144" i="57"/>
  <c r="V140" i="57"/>
  <c r="U140" i="57"/>
  <c r="S140" i="57"/>
  <c r="R140" i="57"/>
  <c r="K140" i="57"/>
  <c r="J140" i="57"/>
  <c r="I140" i="57"/>
  <c r="H140" i="57"/>
  <c r="G140" i="57"/>
  <c r="F140" i="57"/>
  <c r="V139" i="57"/>
  <c r="U139" i="57"/>
  <c r="S139" i="57"/>
  <c r="R139" i="57"/>
  <c r="K139" i="57"/>
  <c r="J139" i="57"/>
  <c r="I139" i="57"/>
  <c r="H139" i="57"/>
  <c r="G139" i="57"/>
  <c r="F139" i="57"/>
  <c r="X138" i="57"/>
  <c r="V138" i="57"/>
  <c r="U138" i="57"/>
  <c r="S138" i="57"/>
  <c r="R138" i="57"/>
  <c r="M138" i="57"/>
  <c r="L138" i="57"/>
  <c r="K138" i="57"/>
  <c r="J138" i="57"/>
  <c r="I138" i="57"/>
  <c r="H138" i="57"/>
  <c r="G138" i="57"/>
  <c r="F138" i="57"/>
  <c r="V133" i="57"/>
  <c r="U133" i="57"/>
  <c r="S133" i="57"/>
  <c r="R133" i="57"/>
  <c r="J133" i="57"/>
  <c r="I133" i="57"/>
  <c r="G133" i="57"/>
  <c r="F133" i="57"/>
  <c r="V132" i="57"/>
  <c r="U132" i="57"/>
  <c r="S132" i="57"/>
  <c r="R132" i="57"/>
  <c r="J132" i="57"/>
  <c r="I132" i="57"/>
  <c r="G132" i="57"/>
  <c r="F132" i="57"/>
  <c r="X131" i="57"/>
  <c r="V131" i="57"/>
  <c r="U131" i="57"/>
  <c r="S131" i="57"/>
  <c r="R131" i="57"/>
  <c r="L131" i="57"/>
  <c r="J131" i="57"/>
  <c r="I131" i="57"/>
  <c r="G131" i="57"/>
  <c r="F131" i="57"/>
  <c r="V127" i="57"/>
  <c r="U127" i="57"/>
  <c r="S127" i="57"/>
  <c r="R127" i="57"/>
  <c r="K127" i="57"/>
  <c r="J127" i="57"/>
  <c r="I127" i="57"/>
  <c r="H127" i="57"/>
  <c r="G127" i="57"/>
  <c r="F127" i="57"/>
  <c r="V126" i="57"/>
  <c r="U126" i="57"/>
  <c r="S126" i="57"/>
  <c r="R126" i="57"/>
  <c r="K126" i="57"/>
  <c r="J126" i="57"/>
  <c r="I126" i="57"/>
  <c r="H126" i="57"/>
  <c r="G126" i="57"/>
  <c r="F126" i="57"/>
  <c r="X125" i="57"/>
  <c r="V125" i="57"/>
  <c r="U125" i="57"/>
  <c r="S125" i="57"/>
  <c r="R125" i="57"/>
  <c r="M125" i="57"/>
  <c r="L125" i="57"/>
  <c r="K125" i="57"/>
  <c r="J125" i="57"/>
  <c r="I125" i="57"/>
  <c r="H125" i="57"/>
  <c r="G125" i="57"/>
  <c r="F125" i="57"/>
  <c r="V120" i="57"/>
  <c r="U120" i="57"/>
  <c r="S120" i="57"/>
  <c r="R120" i="57"/>
  <c r="J120" i="57"/>
  <c r="I120" i="57"/>
  <c r="G120" i="57"/>
  <c r="F120" i="57"/>
  <c r="V119" i="57"/>
  <c r="U119" i="57"/>
  <c r="S119" i="57"/>
  <c r="R119" i="57"/>
  <c r="J119" i="57"/>
  <c r="I119" i="57"/>
  <c r="G119" i="57"/>
  <c r="F119" i="57"/>
  <c r="X118" i="57"/>
  <c r="V118" i="57"/>
  <c r="U118" i="57"/>
  <c r="S118" i="57"/>
  <c r="R118" i="57"/>
  <c r="L118" i="57"/>
  <c r="J118" i="57"/>
  <c r="I118" i="57"/>
  <c r="G118" i="57"/>
  <c r="F118" i="57"/>
  <c r="V114" i="57"/>
  <c r="U114" i="57"/>
  <c r="S114" i="57"/>
  <c r="R114" i="57"/>
  <c r="K114" i="57"/>
  <c r="J114" i="57"/>
  <c r="I114" i="57"/>
  <c r="H114" i="57"/>
  <c r="G114" i="57"/>
  <c r="F114" i="57"/>
  <c r="V113" i="57"/>
  <c r="U113" i="57"/>
  <c r="S113" i="57"/>
  <c r="R113" i="57"/>
  <c r="K113" i="57"/>
  <c r="J113" i="57"/>
  <c r="I113" i="57"/>
  <c r="H113" i="57"/>
  <c r="G113" i="57"/>
  <c r="F113" i="57"/>
  <c r="X112" i="57"/>
  <c r="V112" i="57"/>
  <c r="U112" i="57"/>
  <c r="S112" i="57"/>
  <c r="R112" i="57"/>
  <c r="M112" i="57"/>
  <c r="L112" i="57"/>
  <c r="K112" i="57"/>
  <c r="J112" i="57"/>
  <c r="I112" i="57"/>
  <c r="H112" i="57"/>
  <c r="G112" i="57"/>
  <c r="F112" i="57"/>
  <c r="V107" i="57"/>
  <c r="U107" i="57"/>
  <c r="S107" i="57"/>
  <c r="R107" i="57"/>
  <c r="J107" i="57"/>
  <c r="I107" i="57"/>
  <c r="G107" i="57"/>
  <c r="F107" i="57"/>
  <c r="V106" i="57"/>
  <c r="U106" i="57"/>
  <c r="S106" i="57"/>
  <c r="R106" i="57"/>
  <c r="J106" i="57"/>
  <c r="I106" i="57"/>
  <c r="G106" i="57"/>
  <c r="F106" i="57"/>
  <c r="X105" i="57"/>
  <c r="V105" i="57"/>
  <c r="U105" i="57"/>
  <c r="S105" i="57"/>
  <c r="R105" i="57"/>
  <c r="L105" i="57"/>
  <c r="J105" i="57"/>
  <c r="I105" i="57"/>
  <c r="G105" i="57"/>
  <c r="F105" i="57"/>
  <c r="V101" i="57"/>
  <c r="U101" i="57"/>
  <c r="S101" i="57"/>
  <c r="R101" i="57"/>
  <c r="K101" i="57"/>
  <c r="J101" i="57"/>
  <c r="I101" i="57"/>
  <c r="H101" i="57"/>
  <c r="G101" i="57"/>
  <c r="F101" i="57"/>
  <c r="V100" i="57"/>
  <c r="U100" i="57"/>
  <c r="S100" i="57"/>
  <c r="R100" i="57"/>
  <c r="K100" i="57"/>
  <c r="J100" i="57"/>
  <c r="I100" i="57"/>
  <c r="H100" i="57"/>
  <c r="G100" i="57"/>
  <c r="F100" i="57"/>
  <c r="X99" i="57"/>
  <c r="V99" i="57"/>
  <c r="U99" i="57"/>
  <c r="S99" i="57"/>
  <c r="R99" i="57"/>
  <c r="M99" i="57"/>
  <c r="L99" i="57"/>
  <c r="K99" i="57"/>
  <c r="J99" i="57"/>
  <c r="I99" i="57"/>
  <c r="H99" i="57"/>
  <c r="G99" i="57"/>
  <c r="F99" i="57"/>
  <c r="V94" i="57"/>
  <c r="U94" i="57"/>
  <c r="S94" i="57"/>
  <c r="R94" i="57"/>
  <c r="J94" i="57"/>
  <c r="I94" i="57"/>
  <c r="G94" i="57"/>
  <c r="F94" i="57"/>
  <c r="V93" i="57"/>
  <c r="U93" i="57"/>
  <c r="S93" i="57"/>
  <c r="R93" i="57"/>
  <c r="J93" i="57"/>
  <c r="I93" i="57"/>
  <c r="G93" i="57"/>
  <c r="F93" i="57"/>
  <c r="X92" i="57"/>
  <c r="V92" i="57"/>
  <c r="U92" i="57"/>
  <c r="S92" i="57"/>
  <c r="R92" i="57"/>
  <c r="L92" i="57"/>
  <c r="J92" i="57"/>
  <c r="I92" i="57"/>
  <c r="G92" i="57"/>
  <c r="F92" i="57"/>
  <c r="V88" i="57"/>
  <c r="U88" i="57"/>
  <c r="S88" i="57"/>
  <c r="R88" i="57"/>
  <c r="K88" i="57"/>
  <c r="J88" i="57"/>
  <c r="I88" i="57"/>
  <c r="H88" i="57"/>
  <c r="G88" i="57"/>
  <c r="F88" i="57"/>
  <c r="V87" i="57"/>
  <c r="U87" i="57"/>
  <c r="S87" i="57"/>
  <c r="R87" i="57"/>
  <c r="K87" i="57"/>
  <c r="J87" i="57"/>
  <c r="I87" i="57"/>
  <c r="H87" i="57"/>
  <c r="G87" i="57"/>
  <c r="F87" i="57"/>
  <c r="X86" i="57"/>
  <c r="V86" i="57"/>
  <c r="U86" i="57"/>
  <c r="S86" i="57"/>
  <c r="R86" i="57"/>
  <c r="M86" i="57"/>
  <c r="L86" i="57"/>
  <c r="K86" i="57"/>
  <c r="J86" i="57"/>
  <c r="I86" i="57"/>
  <c r="H86" i="57"/>
  <c r="G86" i="57"/>
  <c r="F86" i="57"/>
  <c r="V81" i="57"/>
  <c r="U81" i="57"/>
  <c r="S81" i="57"/>
  <c r="R81" i="57"/>
  <c r="J81" i="57"/>
  <c r="I81" i="57"/>
  <c r="G81" i="57"/>
  <c r="F81" i="57"/>
  <c r="V80" i="57"/>
  <c r="U80" i="57"/>
  <c r="S80" i="57"/>
  <c r="R80" i="57"/>
  <c r="J80" i="57"/>
  <c r="I80" i="57"/>
  <c r="G80" i="57"/>
  <c r="F80" i="57"/>
  <c r="X79" i="57"/>
  <c r="V79" i="57"/>
  <c r="U79" i="57"/>
  <c r="S79" i="57"/>
  <c r="R79" i="57"/>
  <c r="L79" i="57"/>
  <c r="J79" i="57"/>
  <c r="I79" i="57"/>
  <c r="G79" i="57"/>
  <c r="F79" i="57"/>
  <c r="V75" i="57"/>
  <c r="U75" i="57"/>
  <c r="S75" i="57"/>
  <c r="R75" i="57"/>
  <c r="K75" i="57"/>
  <c r="J75" i="57"/>
  <c r="I75" i="57"/>
  <c r="H75" i="57"/>
  <c r="G75" i="57"/>
  <c r="F75" i="57"/>
  <c r="V74" i="57"/>
  <c r="U74" i="57"/>
  <c r="S74" i="57"/>
  <c r="R74" i="57"/>
  <c r="K74" i="57"/>
  <c r="J74" i="57"/>
  <c r="I74" i="57"/>
  <c r="H74" i="57"/>
  <c r="G74" i="57"/>
  <c r="F74" i="57"/>
  <c r="X73" i="57"/>
  <c r="V73" i="57"/>
  <c r="U73" i="57"/>
  <c r="S73" i="57"/>
  <c r="R73" i="57"/>
  <c r="M73" i="57"/>
  <c r="L73" i="57"/>
  <c r="K73" i="57"/>
  <c r="J73" i="57"/>
  <c r="I73" i="57"/>
  <c r="H73" i="57"/>
  <c r="G73" i="57"/>
  <c r="F73" i="57"/>
  <c r="V263" i="42"/>
  <c r="U263" i="42"/>
  <c r="S263" i="42"/>
  <c r="R263" i="42"/>
  <c r="J263" i="42"/>
  <c r="I263" i="42"/>
  <c r="G263" i="42"/>
  <c r="F263" i="42"/>
  <c r="V262" i="42"/>
  <c r="U262" i="42"/>
  <c r="S262" i="42"/>
  <c r="R262" i="42"/>
  <c r="J262" i="42"/>
  <c r="I262" i="42"/>
  <c r="G262" i="42"/>
  <c r="F262" i="42"/>
  <c r="X261" i="42"/>
  <c r="V261" i="42"/>
  <c r="U261" i="42"/>
  <c r="S261" i="42"/>
  <c r="R261" i="42"/>
  <c r="L261" i="42"/>
  <c r="J261" i="42"/>
  <c r="I261" i="42"/>
  <c r="G261" i="42"/>
  <c r="F261" i="42"/>
  <c r="V257" i="42"/>
  <c r="U257" i="42"/>
  <c r="S257" i="42"/>
  <c r="R257" i="42"/>
  <c r="K257" i="42"/>
  <c r="J257" i="42"/>
  <c r="I257" i="42"/>
  <c r="H257" i="42"/>
  <c r="G257" i="42"/>
  <c r="F257" i="42"/>
  <c r="V256" i="42"/>
  <c r="U256" i="42"/>
  <c r="S256" i="42"/>
  <c r="R256" i="42"/>
  <c r="K256" i="42"/>
  <c r="J256" i="42"/>
  <c r="I256" i="42"/>
  <c r="H256" i="42"/>
  <c r="G256" i="42"/>
  <c r="F256" i="42"/>
  <c r="X255" i="42"/>
  <c r="V255" i="42"/>
  <c r="U255" i="42"/>
  <c r="S255" i="42"/>
  <c r="R255" i="42"/>
  <c r="M255" i="42"/>
  <c r="L255" i="42"/>
  <c r="K255" i="42"/>
  <c r="J255" i="42"/>
  <c r="I255" i="42"/>
  <c r="H255" i="42"/>
  <c r="G255" i="42"/>
  <c r="F255" i="42"/>
  <c r="V250" i="42"/>
  <c r="U250" i="42"/>
  <c r="S250" i="42"/>
  <c r="R250" i="42"/>
  <c r="J250" i="42"/>
  <c r="I250" i="42"/>
  <c r="G250" i="42"/>
  <c r="F250" i="42"/>
  <c r="V249" i="42"/>
  <c r="U249" i="42"/>
  <c r="S249" i="42"/>
  <c r="R249" i="42"/>
  <c r="J249" i="42"/>
  <c r="I249" i="42"/>
  <c r="G249" i="42"/>
  <c r="F249" i="42"/>
  <c r="X248" i="42"/>
  <c r="V248" i="42"/>
  <c r="U248" i="42"/>
  <c r="S248" i="42"/>
  <c r="R248" i="42"/>
  <c r="L248" i="42"/>
  <c r="J248" i="42"/>
  <c r="I248" i="42"/>
  <c r="G248" i="42"/>
  <c r="F248" i="42"/>
  <c r="V244" i="42"/>
  <c r="U244" i="42"/>
  <c r="S244" i="42"/>
  <c r="R244" i="42"/>
  <c r="K244" i="42"/>
  <c r="J244" i="42"/>
  <c r="I244" i="42"/>
  <c r="H244" i="42"/>
  <c r="G244" i="42"/>
  <c r="F244" i="42"/>
  <c r="V243" i="42"/>
  <c r="U243" i="42"/>
  <c r="S243" i="42"/>
  <c r="R243" i="42"/>
  <c r="K243" i="42"/>
  <c r="J243" i="42"/>
  <c r="I243" i="42"/>
  <c r="H243" i="42"/>
  <c r="G243" i="42"/>
  <c r="F243" i="42"/>
  <c r="X242" i="42"/>
  <c r="V242" i="42"/>
  <c r="U242" i="42"/>
  <c r="S242" i="42"/>
  <c r="R242" i="42"/>
  <c r="M242" i="42"/>
  <c r="L242" i="42"/>
  <c r="K242" i="42"/>
  <c r="J242" i="42"/>
  <c r="I242" i="42"/>
  <c r="H242" i="42"/>
  <c r="G242" i="42"/>
  <c r="F242" i="42"/>
  <c r="V237" i="42"/>
  <c r="U237" i="42"/>
  <c r="S237" i="42"/>
  <c r="R237" i="42"/>
  <c r="J237" i="42"/>
  <c r="I237" i="42"/>
  <c r="G237" i="42"/>
  <c r="F237" i="42"/>
  <c r="V236" i="42"/>
  <c r="U236" i="42"/>
  <c r="S236" i="42"/>
  <c r="R236" i="42"/>
  <c r="J236" i="42"/>
  <c r="I236" i="42"/>
  <c r="G236" i="42"/>
  <c r="F236" i="42"/>
  <c r="X235" i="42"/>
  <c r="V235" i="42"/>
  <c r="U235" i="42"/>
  <c r="S235" i="42"/>
  <c r="R235" i="42"/>
  <c r="L235" i="42"/>
  <c r="J235" i="42"/>
  <c r="I235" i="42"/>
  <c r="G235" i="42"/>
  <c r="F235" i="42"/>
  <c r="V231" i="42"/>
  <c r="U231" i="42"/>
  <c r="S231" i="42"/>
  <c r="R231" i="42"/>
  <c r="K231" i="42"/>
  <c r="J231" i="42"/>
  <c r="I231" i="42"/>
  <c r="H231" i="42"/>
  <c r="G231" i="42"/>
  <c r="F231" i="42"/>
  <c r="V230" i="42"/>
  <c r="U230" i="42"/>
  <c r="S230" i="42"/>
  <c r="R230" i="42"/>
  <c r="K230" i="42"/>
  <c r="J230" i="42"/>
  <c r="I230" i="42"/>
  <c r="H230" i="42"/>
  <c r="G230" i="42"/>
  <c r="F230" i="42"/>
  <c r="X229" i="42"/>
  <c r="V229" i="42"/>
  <c r="U229" i="42"/>
  <c r="S229" i="42"/>
  <c r="R229" i="42"/>
  <c r="M229" i="42"/>
  <c r="L229" i="42"/>
  <c r="K229" i="42"/>
  <c r="J229" i="42"/>
  <c r="I229" i="42"/>
  <c r="H229" i="42"/>
  <c r="G229" i="42"/>
  <c r="F229" i="42"/>
  <c r="V224" i="42"/>
  <c r="U224" i="42"/>
  <c r="S224" i="42"/>
  <c r="R224" i="42"/>
  <c r="J224" i="42"/>
  <c r="I224" i="42"/>
  <c r="G224" i="42"/>
  <c r="F224" i="42"/>
  <c r="V223" i="42"/>
  <c r="U223" i="42"/>
  <c r="S223" i="42"/>
  <c r="R223" i="42"/>
  <c r="J223" i="42"/>
  <c r="I223" i="42"/>
  <c r="G223" i="42"/>
  <c r="F223" i="42"/>
  <c r="X222" i="42"/>
  <c r="V222" i="42"/>
  <c r="U222" i="42"/>
  <c r="S222" i="42"/>
  <c r="R222" i="42"/>
  <c r="L222" i="42"/>
  <c r="J222" i="42"/>
  <c r="I222" i="42"/>
  <c r="G222" i="42"/>
  <c r="F222" i="42"/>
  <c r="V218" i="42"/>
  <c r="U218" i="42"/>
  <c r="S218" i="42"/>
  <c r="R218" i="42"/>
  <c r="K218" i="42"/>
  <c r="J218" i="42"/>
  <c r="I218" i="42"/>
  <c r="H218" i="42"/>
  <c r="G218" i="42"/>
  <c r="F218" i="42"/>
  <c r="V217" i="42"/>
  <c r="U217" i="42"/>
  <c r="S217" i="42"/>
  <c r="R217" i="42"/>
  <c r="K217" i="42"/>
  <c r="J217" i="42"/>
  <c r="I217" i="42"/>
  <c r="H217" i="42"/>
  <c r="G217" i="42"/>
  <c r="F217" i="42"/>
  <c r="X216" i="42"/>
  <c r="V216" i="42"/>
  <c r="U216" i="42"/>
  <c r="S216" i="42"/>
  <c r="R216" i="42"/>
  <c r="M216" i="42"/>
  <c r="L216" i="42"/>
  <c r="K216" i="42"/>
  <c r="J216" i="42"/>
  <c r="I216" i="42"/>
  <c r="H216" i="42"/>
  <c r="G216" i="42"/>
  <c r="F216" i="42"/>
  <c r="V211" i="42"/>
  <c r="U211" i="42"/>
  <c r="S211" i="42"/>
  <c r="R211" i="42"/>
  <c r="J211" i="42"/>
  <c r="I211" i="42"/>
  <c r="G211" i="42"/>
  <c r="F211" i="42"/>
  <c r="V210" i="42"/>
  <c r="U210" i="42"/>
  <c r="S210" i="42"/>
  <c r="R210" i="42"/>
  <c r="J210" i="42"/>
  <c r="I210" i="42"/>
  <c r="G210" i="42"/>
  <c r="F210" i="42"/>
  <c r="X209" i="42"/>
  <c r="V209" i="42"/>
  <c r="U209" i="42"/>
  <c r="S209" i="42"/>
  <c r="R209" i="42"/>
  <c r="L209" i="42"/>
  <c r="J209" i="42"/>
  <c r="I209" i="42"/>
  <c r="G209" i="42"/>
  <c r="F209" i="42"/>
  <c r="V205" i="42"/>
  <c r="U205" i="42"/>
  <c r="S205" i="42"/>
  <c r="R205" i="42"/>
  <c r="K205" i="42"/>
  <c r="J205" i="42"/>
  <c r="I205" i="42"/>
  <c r="H205" i="42"/>
  <c r="G205" i="42"/>
  <c r="F205" i="42"/>
  <c r="V204" i="42"/>
  <c r="U204" i="42"/>
  <c r="S204" i="42"/>
  <c r="R204" i="42"/>
  <c r="K204" i="42"/>
  <c r="J204" i="42"/>
  <c r="I204" i="42"/>
  <c r="H204" i="42"/>
  <c r="G204" i="42"/>
  <c r="F204" i="42"/>
  <c r="X203" i="42"/>
  <c r="V203" i="42"/>
  <c r="U203" i="42"/>
  <c r="S203" i="42"/>
  <c r="R203" i="42"/>
  <c r="M203" i="42"/>
  <c r="L203" i="42"/>
  <c r="K203" i="42"/>
  <c r="J203" i="42"/>
  <c r="I203" i="42"/>
  <c r="H203" i="42"/>
  <c r="G203" i="42"/>
  <c r="F203" i="42"/>
  <c r="V198" i="42"/>
  <c r="U198" i="42"/>
  <c r="S198" i="42"/>
  <c r="R198" i="42"/>
  <c r="J198" i="42"/>
  <c r="I198" i="42"/>
  <c r="G198" i="42"/>
  <c r="F198" i="42"/>
  <c r="V197" i="42"/>
  <c r="U197" i="42"/>
  <c r="S197" i="42"/>
  <c r="R197" i="42"/>
  <c r="J197" i="42"/>
  <c r="I197" i="42"/>
  <c r="G197" i="42"/>
  <c r="F197" i="42"/>
  <c r="X196" i="42"/>
  <c r="V196" i="42"/>
  <c r="U196" i="42"/>
  <c r="S196" i="42"/>
  <c r="R196" i="42"/>
  <c r="L196" i="42"/>
  <c r="J196" i="42"/>
  <c r="I196" i="42"/>
  <c r="G196" i="42"/>
  <c r="F196" i="42"/>
  <c r="V192" i="42"/>
  <c r="U192" i="42"/>
  <c r="S192" i="42"/>
  <c r="R192" i="42"/>
  <c r="K192" i="42"/>
  <c r="J192" i="42"/>
  <c r="I192" i="42"/>
  <c r="H192" i="42"/>
  <c r="G192" i="42"/>
  <c r="F192" i="42"/>
  <c r="V191" i="42"/>
  <c r="U191" i="42"/>
  <c r="S191" i="42"/>
  <c r="R191" i="42"/>
  <c r="K191" i="42"/>
  <c r="J191" i="42"/>
  <c r="I191" i="42"/>
  <c r="H191" i="42"/>
  <c r="G191" i="42"/>
  <c r="F191" i="42"/>
  <c r="X190" i="42"/>
  <c r="V190" i="42"/>
  <c r="U190" i="42"/>
  <c r="S190" i="42"/>
  <c r="R190" i="42"/>
  <c r="M190" i="42"/>
  <c r="L190" i="42"/>
  <c r="K190" i="42"/>
  <c r="J190" i="42"/>
  <c r="I190" i="42"/>
  <c r="H190" i="42"/>
  <c r="G190" i="42"/>
  <c r="F190" i="42"/>
  <c r="V185" i="42"/>
  <c r="U185" i="42"/>
  <c r="S185" i="42"/>
  <c r="R185" i="42"/>
  <c r="J185" i="42"/>
  <c r="I185" i="42"/>
  <c r="G185" i="42"/>
  <c r="F185" i="42"/>
  <c r="V184" i="42"/>
  <c r="U184" i="42"/>
  <c r="S184" i="42"/>
  <c r="R184" i="42"/>
  <c r="J184" i="42"/>
  <c r="I184" i="42"/>
  <c r="G184" i="42"/>
  <c r="F184" i="42"/>
  <c r="X183" i="42"/>
  <c r="V183" i="42"/>
  <c r="U183" i="42"/>
  <c r="S183" i="42"/>
  <c r="R183" i="42"/>
  <c r="L183" i="42"/>
  <c r="J183" i="42"/>
  <c r="I183" i="42"/>
  <c r="G183" i="42"/>
  <c r="F183" i="42"/>
  <c r="V179" i="42"/>
  <c r="U179" i="42"/>
  <c r="S179" i="42"/>
  <c r="R179" i="42"/>
  <c r="K179" i="42"/>
  <c r="J179" i="42"/>
  <c r="I179" i="42"/>
  <c r="H179" i="42"/>
  <c r="G179" i="42"/>
  <c r="F179" i="42"/>
  <c r="V178" i="42"/>
  <c r="U178" i="42"/>
  <c r="S178" i="42"/>
  <c r="R178" i="42"/>
  <c r="K178" i="42"/>
  <c r="J178" i="42"/>
  <c r="I178" i="42"/>
  <c r="H178" i="42"/>
  <c r="G178" i="42"/>
  <c r="F178" i="42"/>
  <c r="X177" i="42"/>
  <c r="V177" i="42"/>
  <c r="U177" i="42"/>
  <c r="S177" i="42"/>
  <c r="R177" i="42"/>
  <c r="M177" i="42"/>
  <c r="L177" i="42"/>
  <c r="K177" i="42"/>
  <c r="J177" i="42"/>
  <c r="I177" i="42"/>
  <c r="H177" i="42"/>
  <c r="G177" i="42"/>
  <c r="F177" i="42"/>
  <c r="V172" i="42"/>
  <c r="U172" i="42"/>
  <c r="S172" i="42"/>
  <c r="R172" i="42"/>
  <c r="J172" i="42"/>
  <c r="I172" i="42"/>
  <c r="G172" i="42"/>
  <c r="F172" i="42"/>
  <c r="V171" i="42"/>
  <c r="U171" i="42"/>
  <c r="S171" i="42"/>
  <c r="R171" i="42"/>
  <c r="J171" i="42"/>
  <c r="I171" i="42"/>
  <c r="G171" i="42"/>
  <c r="F171" i="42"/>
  <c r="X170" i="42"/>
  <c r="V170" i="42"/>
  <c r="U170" i="42"/>
  <c r="S170" i="42"/>
  <c r="R170" i="42"/>
  <c r="L170" i="42"/>
  <c r="J170" i="42"/>
  <c r="I170" i="42"/>
  <c r="G170" i="42"/>
  <c r="F170" i="42"/>
  <c r="V166" i="42"/>
  <c r="U166" i="42"/>
  <c r="S166" i="42"/>
  <c r="R166" i="42"/>
  <c r="K166" i="42"/>
  <c r="J166" i="42"/>
  <c r="I166" i="42"/>
  <c r="H166" i="42"/>
  <c r="G166" i="42"/>
  <c r="F166" i="42"/>
  <c r="V165" i="42"/>
  <c r="U165" i="42"/>
  <c r="S165" i="42"/>
  <c r="R165" i="42"/>
  <c r="K165" i="42"/>
  <c r="J165" i="42"/>
  <c r="I165" i="42"/>
  <c r="H165" i="42"/>
  <c r="G165" i="42"/>
  <c r="F165" i="42"/>
  <c r="X164" i="42"/>
  <c r="V164" i="42"/>
  <c r="U164" i="42"/>
  <c r="S164" i="42"/>
  <c r="R164" i="42"/>
  <c r="M164" i="42"/>
  <c r="L164" i="42"/>
  <c r="K164" i="42"/>
  <c r="J164" i="42"/>
  <c r="I164" i="42"/>
  <c r="H164" i="42"/>
  <c r="G164" i="42"/>
  <c r="F164" i="42"/>
  <c r="V159" i="42"/>
  <c r="U159" i="42"/>
  <c r="S159" i="42"/>
  <c r="R159" i="42"/>
  <c r="J159" i="42"/>
  <c r="I159" i="42"/>
  <c r="G159" i="42"/>
  <c r="F159" i="42"/>
  <c r="V158" i="42"/>
  <c r="U158" i="42"/>
  <c r="S158" i="42"/>
  <c r="R158" i="42"/>
  <c r="J158" i="42"/>
  <c r="I158" i="42"/>
  <c r="G158" i="42"/>
  <c r="F158" i="42"/>
  <c r="X157" i="42"/>
  <c r="V157" i="42"/>
  <c r="U157" i="42"/>
  <c r="S157" i="42"/>
  <c r="R157" i="42"/>
  <c r="L157" i="42"/>
  <c r="J157" i="42"/>
  <c r="I157" i="42"/>
  <c r="G157" i="42"/>
  <c r="F157" i="42"/>
  <c r="V153" i="42"/>
  <c r="U153" i="42"/>
  <c r="S153" i="42"/>
  <c r="R153" i="42"/>
  <c r="K153" i="42"/>
  <c r="J153" i="42"/>
  <c r="I153" i="42"/>
  <c r="H153" i="42"/>
  <c r="G153" i="42"/>
  <c r="F153" i="42"/>
  <c r="V152" i="42"/>
  <c r="U152" i="42"/>
  <c r="S152" i="42"/>
  <c r="R152" i="42"/>
  <c r="K152" i="42"/>
  <c r="J152" i="42"/>
  <c r="I152" i="42"/>
  <c r="H152" i="42"/>
  <c r="G152" i="42"/>
  <c r="F152" i="42"/>
  <c r="X151" i="42"/>
  <c r="V151" i="42"/>
  <c r="U151" i="42"/>
  <c r="S151" i="42"/>
  <c r="R151" i="42"/>
  <c r="M151" i="42"/>
  <c r="L151" i="42"/>
  <c r="K151" i="42"/>
  <c r="J151" i="42"/>
  <c r="I151" i="42"/>
  <c r="H151" i="42"/>
  <c r="G151" i="42"/>
  <c r="F151" i="42"/>
  <c r="V146" i="42"/>
  <c r="U146" i="42"/>
  <c r="S146" i="42"/>
  <c r="R146" i="42"/>
  <c r="J146" i="42"/>
  <c r="I146" i="42"/>
  <c r="G146" i="42"/>
  <c r="F146" i="42"/>
  <c r="V145" i="42"/>
  <c r="U145" i="42"/>
  <c r="S145" i="42"/>
  <c r="R145" i="42"/>
  <c r="J145" i="42"/>
  <c r="I145" i="42"/>
  <c r="G145" i="42"/>
  <c r="F145" i="42"/>
  <c r="X144" i="42"/>
  <c r="V144" i="42"/>
  <c r="U144" i="42"/>
  <c r="S144" i="42"/>
  <c r="R144" i="42"/>
  <c r="L144" i="42"/>
  <c r="J144" i="42"/>
  <c r="I144" i="42"/>
  <c r="G144" i="42"/>
  <c r="F144" i="42"/>
  <c r="V140" i="42"/>
  <c r="U140" i="42"/>
  <c r="S140" i="42"/>
  <c r="R140" i="42"/>
  <c r="K140" i="42"/>
  <c r="J140" i="42"/>
  <c r="I140" i="42"/>
  <c r="H140" i="42"/>
  <c r="G140" i="42"/>
  <c r="F140" i="42"/>
  <c r="V139" i="42"/>
  <c r="U139" i="42"/>
  <c r="S139" i="42"/>
  <c r="R139" i="42"/>
  <c r="K139" i="42"/>
  <c r="J139" i="42"/>
  <c r="I139" i="42"/>
  <c r="H139" i="42"/>
  <c r="G139" i="42"/>
  <c r="F139" i="42"/>
  <c r="X138" i="42"/>
  <c r="V138" i="42"/>
  <c r="U138" i="42"/>
  <c r="S138" i="42"/>
  <c r="R138" i="42"/>
  <c r="M138" i="42"/>
  <c r="L138" i="42"/>
  <c r="K138" i="42"/>
  <c r="J138" i="42"/>
  <c r="I138" i="42"/>
  <c r="H138" i="42"/>
  <c r="G138" i="42"/>
  <c r="F138" i="42"/>
  <c r="V133" i="42"/>
  <c r="U133" i="42"/>
  <c r="S133" i="42"/>
  <c r="R133" i="42"/>
  <c r="J133" i="42"/>
  <c r="I133" i="42"/>
  <c r="G133" i="42"/>
  <c r="F133" i="42"/>
  <c r="V132" i="42"/>
  <c r="U132" i="42"/>
  <c r="S132" i="42"/>
  <c r="R132" i="42"/>
  <c r="J132" i="42"/>
  <c r="I132" i="42"/>
  <c r="G132" i="42"/>
  <c r="F132" i="42"/>
  <c r="X131" i="42"/>
  <c r="V131" i="42"/>
  <c r="U131" i="42"/>
  <c r="S131" i="42"/>
  <c r="R131" i="42"/>
  <c r="L131" i="42"/>
  <c r="J131" i="42"/>
  <c r="I131" i="42"/>
  <c r="G131" i="42"/>
  <c r="F131" i="42"/>
  <c r="V127" i="42"/>
  <c r="U127" i="42"/>
  <c r="S127" i="42"/>
  <c r="R127" i="42"/>
  <c r="K127" i="42"/>
  <c r="J127" i="42"/>
  <c r="I127" i="42"/>
  <c r="H127" i="42"/>
  <c r="G127" i="42"/>
  <c r="F127" i="42"/>
  <c r="V126" i="42"/>
  <c r="U126" i="42"/>
  <c r="S126" i="42"/>
  <c r="R126" i="42"/>
  <c r="K126" i="42"/>
  <c r="J126" i="42"/>
  <c r="I126" i="42"/>
  <c r="H126" i="42"/>
  <c r="G126" i="42"/>
  <c r="F126" i="42"/>
  <c r="X125" i="42"/>
  <c r="V125" i="42"/>
  <c r="U125" i="42"/>
  <c r="S125" i="42"/>
  <c r="R125" i="42"/>
  <c r="M125" i="42"/>
  <c r="L125" i="42"/>
  <c r="K125" i="42"/>
  <c r="J125" i="42"/>
  <c r="I125" i="42"/>
  <c r="H125" i="42"/>
  <c r="G125" i="42"/>
  <c r="F125" i="42"/>
  <c r="V120" i="42"/>
  <c r="U120" i="42"/>
  <c r="S120" i="42"/>
  <c r="R120" i="42"/>
  <c r="J120" i="42"/>
  <c r="I120" i="42"/>
  <c r="G120" i="42"/>
  <c r="F120" i="42"/>
  <c r="V119" i="42"/>
  <c r="U119" i="42"/>
  <c r="S119" i="42"/>
  <c r="R119" i="42"/>
  <c r="J119" i="42"/>
  <c r="I119" i="42"/>
  <c r="G119" i="42"/>
  <c r="F119" i="42"/>
  <c r="X118" i="42"/>
  <c r="V118" i="42"/>
  <c r="U118" i="42"/>
  <c r="S118" i="42"/>
  <c r="R118" i="42"/>
  <c r="L118" i="42"/>
  <c r="J118" i="42"/>
  <c r="I118" i="42"/>
  <c r="G118" i="42"/>
  <c r="F118" i="42"/>
  <c r="V114" i="42"/>
  <c r="U114" i="42"/>
  <c r="S114" i="42"/>
  <c r="R114" i="42"/>
  <c r="K114" i="42"/>
  <c r="J114" i="42"/>
  <c r="I114" i="42"/>
  <c r="H114" i="42"/>
  <c r="G114" i="42"/>
  <c r="F114" i="42"/>
  <c r="V113" i="42"/>
  <c r="U113" i="42"/>
  <c r="S113" i="42"/>
  <c r="R113" i="42"/>
  <c r="K113" i="42"/>
  <c r="J113" i="42"/>
  <c r="I113" i="42"/>
  <c r="H113" i="42"/>
  <c r="G113" i="42"/>
  <c r="F113" i="42"/>
  <c r="X112" i="42"/>
  <c r="V112" i="42"/>
  <c r="U112" i="42"/>
  <c r="S112" i="42"/>
  <c r="R112" i="42"/>
  <c r="M112" i="42"/>
  <c r="L112" i="42"/>
  <c r="K112" i="42"/>
  <c r="J112" i="42"/>
  <c r="I112" i="42"/>
  <c r="H112" i="42"/>
  <c r="G112" i="42"/>
  <c r="F112" i="42"/>
  <c r="V107" i="42"/>
  <c r="U107" i="42"/>
  <c r="S107" i="42"/>
  <c r="R107" i="42"/>
  <c r="J107" i="42"/>
  <c r="I107" i="42"/>
  <c r="G107" i="42"/>
  <c r="F107" i="42"/>
  <c r="V106" i="42"/>
  <c r="U106" i="42"/>
  <c r="S106" i="42"/>
  <c r="R106" i="42"/>
  <c r="J106" i="42"/>
  <c r="I106" i="42"/>
  <c r="G106" i="42"/>
  <c r="F106" i="42"/>
  <c r="X105" i="42"/>
  <c r="V105" i="42"/>
  <c r="U105" i="42"/>
  <c r="S105" i="42"/>
  <c r="R105" i="42"/>
  <c r="L105" i="42"/>
  <c r="J105" i="42"/>
  <c r="I105" i="42"/>
  <c r="G105" i="42"/>
  <c r="F105" i="42"/>
  <c r="V101" i="42"/>
  <c r="U101" i="42"/>
  <c r="S101" i="42"/>
  <c r="R101" i="42"/>
  <c r="K101" i="42"/>
  <c r="J101" i="42"/>
  <c r="I101" i="42"/>
  <c r="H101" i="42"/>
  <c r="G101" i="42"/>
  <c r="F101" i="42"/>
  <c r="V100" i="42"/>
  <c r="U100" i="42"/>
  <c r="S100" i="42"/>
  <c r="R100" i="42"/>
  <c r="K100" i="42"/>
  <c r="J100" i="42"/>
  <c r="I100" i="42"/>
  <c r="H100" i="42"/>
  <c r="G100" i="42"/>
  <c r="F100" i="42"/>
  <c r="X99" i="42"/>
  <c r="V99" i="42"/>
  <c r="U99" i="42"/>
  <c r="S99" i="42"/>
  <c r="R99" i="42"/>
  <c r="M99" i="42"/>
  <c r="L99" i="42"/>
  <c r="K99" i="42"/>
  <c r="J99" i="42"/>
  <c r="I99" i="42"/>
  <c r="H99" i="42"/>
  <c r="G99" i="42"/>
  <c r="F99" i="42"/>
  <c r="V94" i="42"/>
  <c r="U94" i="42"/>
  <c r="S94" i="42"/>
  <c r="R94" i="42"/>
  <c r="J94" i="42"/>
  <c r="I94" i="42"/>
  <c r="G94" i="42"/>
  <c r="F94" i="42"/>
  <c r="V93" i="42"/>
  <c r="U93" i="42"/>
  <c r="S93" i="42"/>
  <c r="R93" i="42"/>
  <c r="J93" i="42"/>
  <c r="I93" i="42"/>
  <c r="G93" i="42"/>
  <c r="F93" i="42"/>
  <c r="X92" i="42"/>
  <c r="V92" i="42"/>
  <c r="U92" i="42"/>
  <c r="S92" i="42"/>
  <c r="R92" i="42"/>
  <c r="L92" i="42"/>
  <c r="J92" i="42"/>
  <c r="I92" i="42"/>
  <c r="G92" i="42"/>
  <c r="F92" i="42"/>
  <c r="V88" i="42"/>
  <c r="U88" i="42"/>
  <c r="S88" i="42"/>
  <c r="R88" i="42"/>
  <c r="K88" i="42"/>
  <c r="J88" i="42"/>
  <c r="I88" i="42"/>
  <c r="H88" i="42"/>
  <c r="G88" i="42"/>
  <c r="F88" i="42"/>
  <c r="V87" i="42"/>
  <c r="U87" i="42"/>
  <c r="S87" i="42"/>
  <c r="R87" i="42"/>
  <c r="K87" i="42"/>
  <c r="J87" i="42"/>
  <c r="I87" i="42"/>
  <c r="H87" i="42"/>
  <c r="G87" i="42"/>
  <c r="F87" i="42"/>
  <c r="X86" i="42"/>
  <c r="V86" i="42"/>
  <c r="U86" i="42"/>
  <c r="S86" i="42"/>
  <c r="R86" i="42"/>
  <c r="M86" i="42"/>
  <c r="L86" i="42"/>
  <c r="K86" i="42"/>
  <c r="J86" i="42"/>
  <c r="I86" i="42"/>
  <c r="H86" i="42"/>
  <c r="G86" i="42"/>
  <c r="F86" i="42"/>
  <c r="V81" i="42"/>
  <c r="U81" i="42"/>
  <c r="S81" i="42"/>
  <c r="R81" i="42"/>
  <c r="J81" i="42"/>
  <c r="I81" i="42"/>
  <c r="G81" i="42"/>
  <c r="F81" i="42"/>
  <c r="V80" i="42"/>
  <c r="U80" i="42"/>
  <c r="S80" i="42"/>
  <c r="R80" i="42"/>
  <c r="J80" i="42"/>
  <c r="I80" i="42"/>
  <c r="G80" i="42"/>
  <c r="F80" i="42"/>
  <c r="X79" i="42"/>
  <c r="V79" i="42"/>
  <c r="U79" i="42"/>
  <c r="S79" i="42"/>
  <c r="R79" i="42"/>
  <c r="L79" i="42"/>
  <c r="J79" i="42"/>
  <c r="I79" i="42"/>
  <c r="G79" i="42"/>
  <c r="F79" i="42"/>
  <c r="V75" i="42"/>
  <c r="U75" i="42"/>
  <c r="S75" i="42"/>
  <c r="R75" i="42"/>
  <c r="K75" i="42"/>
  <c r="J75" i="42"/>
  <c r="I75" i="42"/>
  <c r="H75" i="42"/>
  <c r="G75" i="42"/>
  <c r="F75" i="42"/>
  <c r="V74" i="42"/>
  <c r="U74" i="42"/>
  <c r="S74" i="42"/>
  <c r="R74" i="42"/>
  <c r="K74" i="42"/>
  <c r="J74" i="42"/>
  <c r="I74" i="42"/>
  <c r="H74" i="42"/>
  <c r="G74" i="42"/>
  <c r="F74" i="42"/>
  <c r="X73" i="42"/>
  <c r="V73" i="42"/>
  <c r="U73" i="42"/>
  <c r="S73" i="42"/>
  <c r="R73" i="42"/>
  <c r="M73" i="42"/>
  <c r="L73" i="42"/>
  <c r="K73" i="42"/>
  <c r="J73" i="42"/>
  <c r="I73" i="42"/>
  <c r="H73" i="42"/>
  <c r="G73" i="42"/>
  <c r="F73" i="42"/>
  <c r="V263" i="56"/>
  <c r="U263" i="56"/>
  <c r="S263" i="56"/>
  <c r="R263" i="56"/>
  <c r="J263" i="56"/>
  <c r="I263" i="56"/>
  <c r="G263" i="56"/>
  <c r="F263" i="56"/>
  <c r="V262" i="56"/>
  <c r="U262" i="56"/>
  <c r="S262" i="56"/>
  <c r="R262" i="56"/>
  <c r="J262" i="56"/>
  <c r="I262" i="56"/>
  <c r="G262" i="56"/>
  <c r="F262" i="56"/>
  <c r="X261" i="56"/>
  <c r="V261" i="56"/>
  <c r="U261" i="56"/>
  <c r="S261" i="56"/>
  <c r="R261" i="56"/>
  <c r="L261" i="56"/>
  <c r="J261" i="56"/>
  <c r="I261" i="56"/>
  <c r="G261" i="56"/>
  <c r="F261" i="56"/>
  <c r="V257" i="56"/>
  <c r="U257" i="56"/>
  <c r="S257" i="56"/>
  <c r="R257" i="56"/>
  <c r="K257" i="56"/>
  <c r="J257" i="56"/>
  <c r="I257" i="56"/>
  <c r="H257" i="56"/>
  <c r="G257" i="56"/>
  <c r="F257" i="56"/>
  <c r="V256" i="56"/>
  <c r="U256" i="56"/>
  <c r="S256" i="56"/>
  <c r="R256" i="56"/>
  <c r="K256" i="56"/>
  <c r="J256" i="56"/>
  <c r="I256" i="56"/>
  <c r="H256" i="56"/>
  <c r="G256" i="56"/>
  <c r="F256" i="56"/>
  <c r="X255" i="56"/>
  <c r="V255" i="56"/>
  <c r="U255" i="56"/>
  <c r="S255" i="56"/>
  <c r="R255" i="56"/>
  <c r="M255" i="56"/>
  <c r="L255" i="56"/>
  <c r="K255" i="56"/>
  <c r="J255" i="56"/>
  <c r="I255" i="56"/>
  <c r="H255" i="56"/>
  <c r="G255" i="56"/>
  <c r="F255" i="56"/>
  <c r="V250" i="56"/>
  <c r="U250" i="56"/>
  <c r="S250" i="56"/>
  <c r="R250" i="56"/>
  <c r="J250" i="56"/>
  <c r="I250" i="56"/>
  <c r="G250" i="56"/>
  <c r="F250" i="56"/>
  <c r="V249" i="56"/>
  <c r="U249" i="56"/>
  <c r="S249" i="56"/>
  <c r="R249" i="56"/>
  <c r="J249" i="56"/>
  <c r="I249" i="56"/>
  <c r="G249" i="56"/>
  <c r="F249" i="56"/>
  <c r="X248" i="56"/>
  <c r="V248" i="56"/>
  <c r="U248" i="56"/>
  <c r="S248" i="56"/>
  <c r="R248" i="56"/>
  <c r="L248" i="56"/>
  <c r="J248" i="56"/>
  <c r="I248" i="56"/>
  <c r="G248" i="56"/>
  <c r="F248" i="56"/>
  <c r="V244" i="56"/>
  <c r="U244" i="56"/>
  <c r="S244" i="56"/>
  <c r="R244" i="56"/>
  <c r="K244" i="56"/>
  <c r="J244" i="56"/>
  <c r="I244" i="56"/>
  <c r="H244" i="56"/>
  <c r="G244" i="56"/>
  <c r="F244" i="56"/>
  <c r="V243" i="56"/>
  <c r="U243" i="56"/>
  <c r="S243" i="56"/>
  <c r="R243" i="56"/>
  <c r="K243" i="56"/>
  <c r="J243" i="56"/>
  <c r="I243" i="56"/>
  <c r="H243" i="56"/>
  <c r="G243" i="56"/>
  <c r="F243" i="56"/>
  <c r="X242" i="56"/>
  <c r="V242" i="56"/>
  <c r="U242" i="56"/>
  <c r="S242" i="56"/>
  <c r="R242" i="56"/>
  <c r="M242" i="56"/>
  <c r="L242" i="56"/>
  <c r="K242" i="56"/>
  <c r="J242" i="56"/>
  <c r="I242" i="56"/>
  <c r="H242" i="56"/>
  <c r="G242" i="56"/>
  <c r="F242" i="56"/>
  <c r="V237" i="56"/>
  <c r="U237" i="56"/>
  <c r="S237" i="56"/>
  <c r="R237" i="56"/>
  <c r="J237" i="56"/>
  <c r="I237" i="56"/>
  <c r="G237" i="56"/>
  <c r="F237" i="56"/>
  <c r="V236" i="56"/>
  <c r="U236" i="56"/>
  <c r="S236" i="56"/>
  <c r="R236" i="56"/>
  <c r="J236" i="56"/>
  <c r="I236" i="56"/>
  <c r="G236" i="56"/>
  <c r="F236" i="56"/>
  <c r="X235" i="56"/>
  <c r="V235" i="56"/>
  <c r="U235" i="56"/>
  <c r="S235" i="56"/>
  <c r="R235" i="56"/>
  <c r="L235" i="56"/>
  <c r="J235" i="56"/>
  <c r="I235" i="56"/>
  <c r="G235" i="56"/>
  <c r="F235" i="56"/>
  <c r="V231" i="56"/>
  <c r="U231" i="56"/>
  <c r="S231" i="56"/>
  <c r="R231" i="56"/>
  <c r="K231" i="56"/>
  <c r="J231" i="56"/>
  <c r="I231" i="56"/>
  <c r="H231" i="56"/>
  <c r="G231" i="56"/>
  <c r="F231" i="56"/>
  <c r="V230" i="56"/>
  <c r="U230" i="56"/>
  <c r="S230" i="56"/>
  <c r="R230" i="56"/>
  <c r="K230" i="56"/>
  <c r="J230" i="56"/>
  <c r="I230" i="56"/>
  <c r="H230" i="56"/>
  <c r="G230" i="56"/>
  <c r="F230" i="56"/>
  <c r="X229" i="56"/>
  <c r="V229" i="56"/>
  <c r="U229" i="56"/>
  <c r="S229" i="56"/>
  <c r="R229" i="56"/>
  <c r="M229" i="56"/>
  <c r="L229" i="56"/>
  <c r="K229" i="56"/>
  <c r="J229" i="56"/>
  <c r="I229" i="56"/>
  <c r="H229" i="56"/>
  <c r="G229" i="56"/>
  <c r="F229" i="56"/>
  <c r="V224" i="56"/>
  <c r="U224" i="56"/>
  <c r="S224" i="56"/>
  <c r="R224" i="56"/>
  <c r="J224" i="56"/>
  <c r="I224" i="56"/>
  <c r="G224" i="56"/>
  <c r="F224" i="56"/>
  <c r="V223" i="56"/>
  <c r="U223" i="56"/>
  <c r="S223" i="56"/>
  <c r="R223" i="56"/>
  <c r="J223" i="56"/>
  <c r="I223" i="56"/>
  <c r="G223" i="56"/>
  <c r="F223" i="56"/>
  <c r="X222" i="56"/>
  <c r="V222" i="56"/>
  <c r="U222" i="56"/>
  <c r="S222" i="56"/>
  <c r="R222" i="56"/>
  <c r="L222" i="56"/>
  <c r="J222" i="56"/>
  <c r="I222" i="56"/>
  <c r="G222" i="56"/>
  <c r="F222" i="56"/>
  <c r="V218" i="56"/>
  <c r="U218" i="56"/>
  <c r="S218" i="56"/>
  <c r="R218" i="56"/>
  <c r="K218" i="56"/>
  <c r="J218" i="56"/>
  <c r="I218" i="56"/>
  <c r="H218" i="56"/>
  <c r="G218" i="56"/>
  <c r="F218" i="56"/>
  <c r="V217" i="56"/>
  <c r="U217" i="56"/>
  <c r="S217" i="56"/>
  <c r="R217" i="56"/>
  <c r="K217" i="56"/>
  <c r="J217" i="56"/>
  <c r="I217" i="56"/>
  <c r="H217" i="56"/>
  <c r="G217" i="56"/>
  <c r="F217" i="56"/>
  <c r="X216" i="56"/>
  <c r="V216" i="56"/>
  <c r="U216" i="56"/>
  <c r="S216" i="56"/>
  <c r="R216" i="56"/>
  <c r="M216" i="56"/>
  <c r="L216" i="56"/>
  <c r="K216" i="56"/>
  <c r="J216" i="56"/>
  <c r="I216" i="56"/>
  <c r="H216" i="56"/>
  <c r="G216" i="56"/>
  <c r="F216" i="56"/>
  <c r="V211" i="56"/>
  <c r="U211" i="56"/>
  <c r="S211" i="56"/>
  <c r="R211" i="56"/>
  <c r="J211" i="56"/>
  <c r="I211" i="56"/>
  <c r="G211" i="56"/>
  <c r="F211" i="56"/>
  <c r="V210" i="56"/>
  <c r="U210" i="56"/>
  <c r="S210" i="56"/>
  <c r="R210" i="56"/>
  <c r="J210" i="56"/>
  <c r="I210" i="56"/>
  <c r="G210" i="56"/>
  <c r="F210" i="56"/>
  <c r="X209" i="56"/>
  <c r="V209" i="56"/>
  <c r="U209" i="56"/>
  <c r="S209" i="56"/>
  <c r="R209" i="56"/>
  <c r="L209" i="56"/>
  <c r="J209" i="56"/>
  <c r="I209" i="56"/>
  <c r="G209" i="56"/>
  <c r="F209" i="56"/>
  <c r="V205" i="56"/>
  <c r="U205" i="56"/>
  <c r="S205" i="56"/>
  <c r="R205" i="56"/>
  <c r="K205" i="56"/>
  <c r="J205" i="56"/>
  <c r="I205" i="56"/>
  <c r="H205" i="56"/>
  <c r="G205" i="56"/>
  <c r="F205" i="56"/>
  <c r="V204" i="56"/>
  <c r="U204" i="56"/>
  <c r="S204" i="56"/>
  <c r="R204" i="56"/>
  <c r="K204" i="56"/>
  <c r="J204" i="56"/>
  <c r="I204" i="56"/>
  <c r="H204" i="56"/>
  <c r="G204" i="56"/>
  <c r="F204" i="56"/>
  <c r="X203" i="56"/>
  <c r="V203" i="56"/>
  <c r="U203" i="56"/>
  <c r="S203" i="56"/>
  <c r="R203" i="56"/>
  <c r="M203" i="56"/>
  <c r="L203" i="56"/>
  <c r="K203" i="56"/>
  <c r="J203" i="56"/>
  <c r="I203" i="56"/>
  <c r="H203" i="56"/>
  <c r="G203" i="56"/>
  <c r="F203" i="56"/>
  <c r="V198" i="56"/>
  <c r="U198" i="56"/>
  <c r="S198" i="56"/>
  <c r="R198" i="56"/>
  <c r="J198" i="56"/>
  <c r="I198" i="56"/>
  <c r="G198" i="56"/>
  <c r="F198" i="56"/>
  <c r="V197" i="56"/>
  <c r="U197" i="56"/>
  <c r="S197" i="56"/>
  <c r="R197" i="56"/>
  <c r="J197" i="56"/>
  <c r="I197" i="56"/>
  <c r="G197" i="56"/>
  <c r="F197" i="56"/>
  <c r="X196" i="56"/>
  <c r="V196" i="56"/>
  <c r="U196" i="56"/>
  <c r="S196" i="56"/>
  <c r="R196" i="56"/>
  <c r="L196" i="56"/>
  <c r="J196" i="56"/>
  <c r="I196" i="56"/>
  <c r="G196" i="56"/>
  <c r="F196" i="56"/>
  <c r="V192" i="56"/>
  <c r="U192" i="56"/>
  <c r="S192" i="56"/>
  <c r="R192" i="56"/>
  <c r="K192" i="56"/>
  <c r="J192" i="56"/>
  <c r="I192" i="56"/>
  <c r="H192" i="56"/>
  <c r="G192" i="56"/>
  <c r="F192" i="56"/>
  <c r="V191" i="56"/>
  <c r="U191" i="56"/>
  <c r="S191" i="56"/>
  <c r="R191" i="56"/>
  <c r="K191" i="56"/>
  <c r="J191" i="56"/>
  <c r="I191" i="56"/>
  <c r="H191" i="56"/>
  <c r="G191" i="56"/>
  <c r="F191" i="56"/>
  <c r="X190" i="56"/>
  <c r="V190" i="56"/>
  <c r="U190" i="56"/>
  <c r="S190" i="56"/>
  <c r="R190" i="56"/>
  <c r="M190" i="56"/>
  <c r="L190" i="56"/>
  <c r="K190" i="56"/>
  <c r="J190" i="56"/>
  <c r="I190" i="56"/>
  <c r="H190" i="56"/>
  <c r="G190" i="56"/>
  <c r="F190" i="56"/>
  <c r="V185" i="56"/>
  <c r="U185" i="56"/>
  <c r="S185" i="56"/>
  <c r="R185" i="56"/>
  <c r="J185" i="56"/>
  <c r="I185" i="56"/>
  <c r="G185" i="56"/>
  <c r="F185" i="56"/>
  <c r="V184" i="56"/>
  <c r="U184" i="56"/>
  <c r="S184" i="56"/>
  <c r="R184" i="56"/>
  <c r="J184" i="56"/>
  <c r="I184" i="56"/>
  <c r="G184" i="56"/>
  <c r="F184" i="56"/>
  <c r="X183" i="56"/>
  <c r="V183" i="56"/>
  <c r="U183" i="56"/>
  <c r="S183" i="56"/>
  <c r="R183" i="56"/>
  <c r="L183" i="56"/>
  <c r="J183" i="56"/>
  <c r="I183" i="56"/>
  <c r="G183" i="56"/>
  <c r="F183" i="56"/>
  <c r="V179" i="56"/>
  <c r="U179" i="56"/>
  <c r="S179" i="56"/>
  <c r="R179" i="56"/>
  <c r="K179" i="56"/>
  <c r="J179" i="56"/>
  <c r="I179" i="56"/>
  <c r="H179" i="56"/>
  <c r="G179" i="56"/>
  <c r="F179" i="56"/>
  <c r="V178" i="56"/>
  <c r="U178" i="56"/>
  <c r="S178" i="56"/>
  <c r="R178" i="56"/>
  <c r="K178" i="56"/>
  <c r="J178" i="56"/>
  <c r="I178" i="56"/>
  <c r="H178" i="56"/>
  <c r="G178" i="56"/>
  <c r="F178" i="56"/>
  <c r="X177" i="56"/>
  <c r="V177" i="56"/>
  <c r="U177" i="56"/>
  <c r="S177" i="56"/>
  <c r="R177" i="56"/>
  <c r="M177" i="56"/>
  <c r="L177" i="56"/>
  <c r="K177" i="56"/>
  <c r="J177" i="56"/>
  <c r="I177" i="56"/>
  <c r="H177" i="56"/>
  <c r="G177" i="56"/>
  <c r="F177" i="56"/>
  <c r="V172" i="56"/>
  <c r="U172" i="56"/>
  <c r="S172" i="56"/>
  <c r="R172" i="56"/>
  <c r="J172" i="56"/>
  <c r="I172" i="56"/>
  <c r="G172" i="56"/>
  <c r="F172" i="56"/>
  <c r="V171" i="56"/>
  <c r="U171" i="56"/>
  <c r="S171" i="56"/>
  <c r="R171" i="56"/>
  <c r="J171" i="56"/>
  <c r="I171" i="56"/>
  <c r="G171" i="56"/>
  <c r="F171" i="56"/>
  <c r="X170" i="56"/>
  <c r="V170" i="56"/>
  <c r="U170" i="56"/>
  <c r="S170" i="56"/>
  <c r="R170" i="56"/>
  <c r="L170" i="56"/>
  <c r="J170" i="56"/>
  <c r="I170" i="56"/>
  <c r="G170" i="56"/>
  <c r="F170" i="56"/>
  <c r="V166" i="56"/>
  <c r="U166" i="56"/>
  <c r="S166" i="56"/>
  <c r="R166" i="56"/>
  <c r="K166" i="56"/>
  <c r="J166" i="56"/>
  <c r="I166" i="56"/>
  <c r="H166" i="56"/>
  <c r="G166" i="56"/>
  <c r="F166" i="56"/>
  <c r="V165" i="56"/>
  <c r="U165" i="56"/>
  <c r="S165" i="56"/>
  <c r="R165" i="56"/>
  <c r="K165" i="56"/>
  <c r="J165" i="56"/>
  <c r="I165" i="56"/>
  <c r="H165" i="56"/>
  <c r="G165" i="56"/>
  <c r="F165" i="56"/>
  <c r="X164" i="56"/>
  <c r="V164" i="56"/>
  <c r="U164" i="56"/>
  <c r="S164" i="56"/>
  <c r="R164" i="56"/>
  <c r="M164" i="56"/>
  <c r="L164" i="56"/>
  <c r="K164" i="56"/>
  <c r="J164" i="56"/>
  <c r="I164" i="56"/>
  <c r="H164" i="56"/>
  <c r="G164" i="56"/>
  <c r="F164" i="56"/>
  <c r="V159" i="56"/>
  <c r="U159" i="56"/>
  <c r="S159" i="56"/>
  <c r="R159" i="56"/>
  <c r="J159" i="56"/>
  <c r="I159" i="56"/>
  <c r="G159" i="56"/>
  <c r="F159" i="56"/>
  <c r="V158" i="56"/>
  <c r="U158" i="56"/>
  <c r="S158" i="56"/>
  <c r="R158" i="56"/>
  <c r="J158" i="56"/>
  <c r="I158" i="56"/>
  <c r="G158" i="56"/>
  <c r="F158" i="56"/>
  <c r="X157" i="56"/>
  <c r="V157" i="56"/>
  <c r="U157" i="56"/>
  <c r="S157" i="56"/>
  <c r="R157" i="56"/>
  <c r="L157" i="56"/>
  <c r="J157" i="56"/>
  <c r="I157" i="56"/>
  <c r="G157" i="56"/>
  <c r="F157" i="56"/>
  <c r="V153" i="56"/>
  <c r="U153" i="56"/>
  <c r="S153" i="56"/>
  <c r="R153" i="56"/>
  <c r="K153" i="56"/>
  <c r="J153" i="56"/>
  <c r="I153" i="56"/>
  <c r="H153" i="56"/>
  <c r="G153" i="56"/>
  <c r="F153" i="56"/>
  <c r="V152" i="56"/>
  <c r="U152" i="56"/>
  <c r="S152" i="56"/>
  <c r="R152" i="56"/>
  <c r="K152" i="56"/>
  <c r="J152" i="56"/>
  <c r="I152" i="56"/>
  <c r="H152" i="56"/>
  <c r="G152" i="56"/>
  <c r="F152" i="56"/>
  <c r="X151" i="56"/>
  <c r="V151" i="56"/>
  <c r="U151" i="56"/>
  <c r="S151" i="56"/>
  <c r="R151" i="56"/>
  <c r="M151" i="56"/>
  <c r="L151" i="56"/>
  <c r="K151" i="56"/>
  <c r="J151" i="56"/>
  <c r="I151" i="56"/>
  <c r="H151" i="56"/>
  <c r="G151" i="56"/>
  <c r="F151" i="56"/>
  <c r="V146" i="56"/>
  <c r="U146" i="56"/>
  <c r="S146" i="56"/>
  <c r="R146" i="56"/>
  <c r="J146" i="56"/>
  <c r="I146" i="56"/>
  <c r="G146" i="56"/>
  <c r="F146" i="56"/>
  <c r="V145" i="56"/>
  <c r="U145" i="56"/>
  <c r="S145" i="56"/>
  <c r="R145" i="56"/>
  <c r="J145" i="56"/>
  <c r="I145" i="56"/>
  <c r="G145" i="56"/>
  <c r="F145" i="56"/>
  <c r="X144" i="56"/>
  <c r="V144" i="56"/>
  <c r="U144" i="56"/>
  <c r="S144" i="56"/>
  <c r="R144" i="56"/>
  <c r="L144" i="56"/>
  <c r="J144" i="56"/>
  <c r="I144" i="56"/>
  <c r="G144" i="56"/>
  <c r="F144" i="56"/>
  <c r="V140" i="56"/>
  <c r="U140" i="56"/>
  <c r="S140" i="56"/>
  <c r="R140" i="56"/>
  <c r="K140" i="56"/>
  <c r="J140" i="56"/>
  <c r="I140" i="56"/>
  <c r="H140" i="56"/>
  <c r="G140" i="56"/>
  <c r="F140" i="56"/>
  <c r="V139" i="56"/>
  <c r="U139" i="56"/>
  <c r="S139" i="56"/>
  <c r="R139" i="56"/>
  <c r="K139" i="56"/>
  <c r="J139" i="56"/>
  <c r="I139" i="56"/>
  <c r="H139" i="56"/>
  <c r="G139" i="56"/>
  <c r="F139" i="56"/>
  <c r="X138" i="56"/>
  <c r="V138" i="56"/>
  <c r="U138" i="56"/>
  <c r="S138" i="56"/>
  <c r="R138" i="56"/>
  <c r="M138" i="56"/>
  <c r="L138" i="56"/>
  <c r="K138" i="56"/>
  <c r="J138" i="56"/>
  <c r="I138" i="56"/>
  <c r="H138" i="56"/>
  <c r="G138" i="56"/>
  <c r="F138" i="56"/>
  <c r="V133" i="56"/>
  <c r="U133" i="56"/>
  <c r="S133" i="56"/>
  <c r="R133" i="56"/>
  <c r="J133" i="56"/>
  <c r="I133" i="56"/>
  <c r="G133" i="56"/>
  <c r="F133" i="56"/>
  <c r="V132" i="56"/>
  <c r="U132" i="56"/>
  <c r="S132" i="56"/>
  <c r="R132" i="56"/>
  <c r="J132" i="56"/>
  <c r="I132" i="56"/>
  <c r="G132" i="56"/>
  <c r="F132" i="56"/>
  <c r="X131" i="56"/>
  <c r="V131" i="56"/>
  <c r="U131" i="56"/>
  <c r="S131" i="56"/>
  <c r="R131" i="56"/>
  <c r="L131" i="56"/>
  <c r="J131" i="56"/>
  <c r="I131" i="56"/>
  <c r="G131" i="56"/>
  <c r="F131" i="56"/>
  <c r="V127" i="56"/>
  <c r="U127" i="56"/>
  <c r="S127" i="56"/>
  <c r="R127" i="56"/>
  <c r="K127" i="56"/>
  <c r="J127" i="56"/>
  <c r="I127" i="56"/>
  <c r="H127" i="56"/>
  <c r="G127" i="56"/>
  <c r="F127" i="56"/>
  <c r="V126" i="56"/>
  <c r="U126" i="56"/>
  <c r="S126" i="56"/>
  <c r="R126" i="56"/>
  <c r="K126" i="56"/>
  <c r="J126" i="56"/>
  <c r="I126" i="56"/>
  <c r="H126" i="56"/>
  <c r="G126" i="56"/>
  <c r="F126" i="56"/>
  <c r="X125" i="56"/>
  <c r="V125" i="56"/>
  <c r="U125" i="56"/>
  <c r="S125" i="56"/>
  <c r="R125" i="56"/>
  <c r="M125" i="56"/>
  <c r="L125" i="56"/>
  <c r="K125" i="56"/>
  <c r="J125" i="56"/>
  <c r="I125" i="56"/>
  <c r="H125" i="56"/>
  <c r="G125" i="56"/>
  <c r="F125" i="56"/>
  <c r="V120" i="56"/>
  <c r="U120" i="56"/>
  <c r="S120" i="56"/>
  <c r="R120" i="56"/>
  <c r="J120" i="56"/>
  <c r="I120" i="56"/>
  <c r="G120" i="56"/>
  <c r="F120" i="56"/>
  <c r="V119" i="56"/>
  <c r="U119" i="56"/>
  <c r="S119" i="56"/>
  <c r="R119" i="56"/>
  <c r="J119" i="56"/>
  <c r="I119" i="56"/>
  <c r="G119" i="56"/>
  <c r="F119" i="56"/>
  <c r="X118" i="56"/>
  <c r="V118" i="56"/>
  <c r="U118" i="56"/>
  <c r="S118" i="56"/>
  <c r="R118" i="56"/>
  <c r="L118" i="56"/>
  <c r="J118" i="56"/>
  <c r="I118" i="56"/>
  <c r="G118" i="56"/>
  <c r="F118" i="56"/>
  <c r="V114" i="56"/>
  <c r="U114" i="56"/>
  <c r="S114" i="56"/>
  <c r="R114" i="56"/>
  <c r="K114" i="56"/>
  <c r="J114" i="56"/>
  <c r="I114" i="56"/>
  <c r="H114" i="56"/>
  <c r="G114" i="56"/>
  <c r="F114" i="56"/>
  <c r="V113" i="56"/>
  <c r="U113" i="56"/>
  <c r="S113" i="56"/>
  <c r="R113" i="56"/>
  <c r="K113" i="56"/>
  <c r="J113" i="56"/>
  <c r="I113" i="56"/>
  <c r="H113" i="56"/>
  <c r="G113" i="56"/>
  <c r="F113" i="56"/>
  <c r="X112" i="56"/>
  <c r="V112" i="56"/>
  <c r="U112" i="56"/>
  <c r="S112" i="56"/>
  <c r="R112" i="56"/>
  <c r="M112" i="56"/>
  <c r="L112" i="56"/>
  <c r="K112" i="56"/>
  <c r="J112" i="56"/>
  <c r="I112" i="56"/>
  <c r="H112" i="56"/>
  <c r="G112" i="56"/>
  <c r="F112" i="56"/>
  <c r="V107" i="56"/>
  <c r="U107" i="56"/>
  <c r="S107" i="56"/>
  <c r="R107" i="56"/>
  <c r="J107" i="56"/>
  <c r="I107" i="56"/>
  <c r="G107" i="56"/>
  <c r="F107" i="56"/>
  <c r="V106" i="56"/>
  <c r="U106" i="56"/>
  <c r="S106" i="56"/>
  <c r="R106" i="56"/>
  <c r="J106" i="56"/>
  <c r="I106" i="56"/>
  <c r="G106" i="56"/>
  <c r="F106" i="56"/>
  <c r="X105" i="56"/>
  <c r="V105" i="56"/>
  <c r="U105" i="56"/>
  <c r="S105" i="56"/>
  <c r="R105" i="56"/>
  <c r="L105" i="56"/>
  <c r="J105" i="56"/>
  <c r="I105" i="56"/>
  <c r="G105" i="56"/>
  <c r="F105" i="56"/>
  <c r="V101" i="56"/>
  <c r="U101" i="56"/>
  <c r="S101" i="56"/>
  <c r="R101" i="56"/>
  <c r="K101" i="56"/>
  <c r="J101" i="56"/>
  <c r="I101" i="56"/>
  <c r="H101" i="56"/>
  <c r="G101" i="56"/>
  <c r="F101" i="56"/>
  <c r="V100" i="56"/>
  <c r="U100" i="56"/>
  <c r="S100" i="56"/>
  <c r="R100" i="56"/>
  <c r="K100" i="56"/>
  <c r="J100" i="56"/>
  <c r="I100" i="56"/>
  <c r="H100" i="56"/>
  <c r="G100" i="56"/>
  <c r="F100" i="56"/>
  <c r="X99" i="56"/>
  <c r="V99" i="56"/>
  <c r="U99" i="56"/>
  <c r="S99" i="56"/>
  <c r="R99" i="56"/>
  <c r="M99" i="56"/>
  <c r="L99" i="56"/>
  <c r="K99" i="56"/>
  <c r="J99" i="56"/>
  <c r="I99" i="56"/>
  <c r="H99" i="56"/>
  <c r="G99" i="56"/>
  <c r="F99" i="56"/>
  <c r="V94" i="56"/>
  <c r="U94" i="56"/>
  <c r="S94" i="56"/>
  <c r="R94" i="56"/>
  <c r="J94" i="56"/>
  <c r="I94" i="56"/>
  <c r="G94" i="56"/>
  <c r="F94" i="56"/>
  <c r="V93" i="56"/>
  <c r="U93" i="56"/>
  <c r="S93" i="56"/>
  <c r="R93" i="56"/>
  <c r="J93" i="56"/>
  <c r="I93" i="56"/>
  <c r="G93" i="56"/>
  <c r="F93" i="56"/>
  <c r="X92" i="56"/>
  <c r="V92" i="56"/>
  <c r="U92" i="56"/>
  <c r="S92" i="56"/>
  <c r="R92" i="56"/>
  <c r="L92" i="56"/>
  <c r="J92" i="56"/>
  <c r="I92" i="56"/>
  <c r="G92" i="56"/>
  <c r="F92" i="56"/>
  <c r="V88" i="56"/>
  <c r="U88" i="56"/>
  <c r="S88" i="56"/>
  <c r="R88" i="56"/>
  <c r="K88" i="56"/>
  <c r="J88" i="56"/>
  <c r="I88" i="56"/>
  <c r="H88" i="56"/>
  <c r="G88" i="56"/>
  <c r="F88" i="56"/>
  <c r="V87" i="56"/>
  <c r="U87" i="56"/>
  <c r="S87" i="56"/>
  <c r="R87" i="56"/>
  <c r="K87" i="56"/>
  <c r="J87" i="56"/>
  <c r="I87" i="56"/>
  <c r="H87" i="56"/>
  <c r="G87" i="56"/>
  <c r="F87" i="56"/>
  <c r="X86" i="56"/>
  <c r="V86" i="56"/>
  <c r="U86" i="56"/>
  <c r="S86" i="56"/>
  <c r="R86" i="56"/>
  <c r="M86" i="56"/>
  <c r="L86" i="56"/>
  <c r="K86" i="56"/>
  <c r="J86" i="56"/>
  <c r="I86" i="56"/>
  <c r="H86" i="56"/>
  <c r="G86" i="56"/>
  <c r="F86" i="56"/>
  <c r="V81" i="56"/>
  <c r="U81" i="56"/>
  <c r="S81" i="56"/>
  <c r="R81" i="56"/>
  <c r="J81" i="56"/>
  <c r="I81" i="56"/>
  <c r="G81" i="56"/>
  <c r="F81" i="56"/>
  <c r="V80" i="56"/>
  <c r="U80" i="56"/>
  <c r="S80" i="56"/>
  <c r="R80" i="56"/>
  <c r="J80" i="56"/>
  <c r="I80" i="56"/>
  <c r="G80" i="56"/>
  <c r="F80" i="56"/>
  <c r="X79" i="56"/>
  <c r="V79" i="56"/>
  <c r="U79" i="56"/>
  <c r="S79" i="56"/>
  <c r="R79" i="56"/>
  <c r="L79" i="56"/>
  <c r="J79" i="56"/>
  <c r="I79" i="56"/>
  <c r="G79" i="56"/>
  <c r="F79" i="56"/>
  <c r="V75" i="56"/>
  <c r="U75" i="56"/>
  <c r="S75" i="56"/>
  <c r="R75" i="56"/>
  <c r="K75" i="56"/>
  <c r="J75" i="56"/>
  <c r="I75" i="56"/>
  <c r="H75" i="56"/>
  <c r="G75" i="56"/>
  <c r="F75" i="56"/>
  <c r="V74" i="56"/>
  <c r="U74" i="56"/>
  <c r="S74" i="56"/>
  <c r="R74" i="56"/>
  <c r="K74" i="56"/>
  <c r="J74" i="56"/>
  <c r="I74" i="56"/>
  <c r="H74" i="56"/>
  <c r="G74" i="56"/>
  <c r="F74" i="56"/>
  <c r="X73" i="56"/>
  <c r="V73" i="56"/>
  <c r="U73" i="56"/>
  <c r="S73" i="56"/>
  <c r="R73" i="56"/>
  <c r="M73" i="56"/>
  <c r="L73" i="56"/>
  <c r="K73" i="56"/>
  <c r="J73" i="56"/>
  <c r="I73" i="56"/>
  <c r="H73" i="56"/>
  <c r="G73" i="56"/>
  <c r="F73" i="56"/>
  <c r="V263" i="40"/>
  <c r="U263" i="40"/>
  <c r="S263" i="40"/>
  <c r="R263" i="40"/>
  <c r="J263" i="40"/>
  <c r="I263" i="40"/>
  <c r="G263" i="40"/>
  <c r="F263" i="40"/>
  <c r="V262" i="40"/>
  <c r="U262" i="40"/>
  <c r="S262" i="40"/>
  <c r="R262" i="40"/>
  <c r="J262" i="40"/>
  <c r="I262" i="40"/>
  <c r="G262" i="40"/>
  <c r="F262" i="40"/>
  <c r="X261" i="40"/>
  <c r="V261" i="40"/>
  <c r="U261" i="40"/>
  <c r="S261" i="40"/>
  <c r="R261" i="40"/>
  <c r="L261" i="40"/>
  <c r="J261" i="40"/>
  <c r="I261" i="40"/>
  <c r="G261" i="40"/>
  <c r="F261" i="40"/>
  <c r="V257" i="40"/>
  <c r="U257" i="40"/>
  <c r="S257" i="40"/>
  <c r="R257" i="40"/>
  <c r="K257" i="40"/>
  <c r="J257" i="40"/>
  <c r="I257" i="40"/>
  <c r="H257" i="40"/>
  <c r="G257" i="40"/>
  <c r="F257" i="40"/>
  <c r="V256" i="40"/>
  <c r="U256" i="40"/>
  <c r="S256" i="40"/>
  <c r="R256" i="40"/>
  <c r="K256" i="40"/>
  <c r="J256" i="40"/>
  <c r="I256" i="40"/>
  <c r="H256" i="40"/>
  <c r="G256" i="40"/>
  <c r="F256" i="40"/>
  <c r="X255" i="40"/>
  <c r="V255" i="40"/>
  <c r="U255" i="40"/>
  <c r="S255" i="40"/>
  <c r="R255" i="40"/>
  <c r="M255" i="40"/>
  <c r="L255" i="40"/>
  <c r="K255" i="40"/>
  <c r="J255" i="40"/>
  <c r="I255" i="40"/>
  <c r="H255" i="40"/>
  <c r="G255" i="40"/>
  <c r="F255" i="40"/>
  <c r="V250" i="40"/>
  <c r="U250" i="40"/>
  <c r="S250" i="40"/>
  <c r="R250" i="40"/>
  <c r="J250" i="40"/>
  <c r="I250" i="40"/>
  <c r="G250" i="40"/>
  <c r="F250" i="40"/>
  <c r="V249" i="40"/>
  <c r="U249" i="40"/>
  <c r="S249" i="40"/>
  <c r="R249" i="40"/>
  <c r="J249" i="40"/>
  <c r="I249" i="40"/>
  <c r="G249" i="40"/>
  <c r="F249" i="40"/>
  <c r="X248" i="40"/>
  <c r="V248" i="40"/>
  <c r="U248" i="40"/>
  <c r="S248" i="40"/>
  <c r="R248" i="40"/>
  <c r="L248" i="40"/>
  <c r="J248" i="40"/>
  <c r="I248" i="40"/>
  <c r="G248" i="40"/>
  <c r="F248" i="40"/>
  <c r="V244" i="40"/>
  <c r="U244" i="40"/>
  <c r="S244" i="40"/>
  <c r="R244" i="40"/>
  <c r="K244" i="40"/>
  <c r="J244" i="40"/>
  <c r="I244" i="40"/>
  <c r="H244" i="40"/>
  <c r="G244" i="40"/>
  <c r="F244" i="40"/>
  <c r="V243" i="40"/>
  <c r="U243" i="40"/>
  <c r="S243" i="40"/>
  <c r="R243" i="40"/>
  <c r="K243" i="40"/>
  <c r="J243" i="40"/>
  <c r="I243" i="40"/>
  <c r="H243" i="40"/>
  <c r="G243" i="40"/>
  <c r="F243" i="40"/>
  <c r="X242" i="40"/>
  <c r="V242" i="40"/>
  <c r="U242" i="40"/>
  <c r="S242" i="40"/>
  <c r="R242" i="40"/>
  <c r="M242" i="40"/>
  <c r="L242" i="40"/>
  <c r="K242" i="40"/>
  <c r="J242" i="40"/>
  <c r="I242" i="40"/>
  <c r="H242" i="40"/>
  <c r="G242" i="40"/>
  <c r="F242" i="40"/>
  <c r="V237" i="40"/>
  <c r="U237" i="40"/>
  <c r="S237" i="40"/>
  <c r="R237" i="40"/>
  <c r="J237" i="40"/>
  <c r="I237" i="40"/>
  <c r="G237" i="40"/>
  <c r="F237" i="40"/>
  <c r="V236" i="40"/>
  <c r="U236" i="40"/>
  <c r="S236" i="40"/>
  <c r="R236" i="40"/>
  <c r="J236" i="40"/>
  <c r="I236" i="40"/>
  <c r="G236" i="40"/>
  <c r="F236" i="40"/>
  <c r="X235" i="40"/>
  <c r="V235" i="40"/>
  <c r="U235" i="40"/>
  <c r="S235" i="40"/>
  <c r="R235" i="40"/>
  <c r="L235" i="40"/>
  <c r="J235" i="40"/>
  <c r="I235" i="40"/>
  <c r="G235" i="40"/>
  <c r="F235" i="40"/>
  <c r="V231" i="40"/>
  <c r="U231" i="40"/>
  <c r="S231" i="40"/>
  <c r="R231" i="40"/>
  <c r="K231" i="40"/>
  <c r="J231" i="40"/>
  <c r="I231" i="40"/>
  <c r="H231" i="40"/>
  <c r="G231" i="40"/>
  <c r="F231" i="40"/>
  <c r="V230" i="40"/>
  <c r="U230" i="40"/>
  <c r="S230" i="40"/>
  <c r="R230" i="40"/>
  <c r="K230" i="40"/>
  <c r="J230" i="40"/>
  <c r="I230" i="40"/>
  <c r="H230" i="40"/>
  <c r="G230" i="40"/>
  <c r="F230" i="40"/>
  <c r="X229" i="40"/>
  <c r="V229" i="40"/>
  <c r="U229" i="40"/>
  <c r="S229" i="40"/>
  <c r="R229" i="40"/>
  <c r="M229" i="40"/>
  <c r="L229" i="40"/>
  <c r="K229" i="40"/>
  <c r="J229" i="40"/>
  <c r="I229" i="40"/>
  <c r="H229" i="40"/>
  <c r="G229" i="40"/>
  <c r="F229" i="40"/>
  <c r="V224" i="40"/>
  <c r="U224" i="40"/>
  <c r="S224" i="40"/>
  <c r="R224" i="40"/>
  <c r="J224" i="40"/>
  <c r="I224" i="40"/>
  <c r="G224" i="40"/>
  <c r="F224" i="40"/>
  <c r="V223" i="40"/>
  <c r="U223" i="40"/>
  <c r="S223" i="40"/>
  <c r="R223" i="40"/>
  <c r="J223" i="40"/>
  <c r="I223" i="40"/>
  <c r="G223" i="40"/>
  <c r="F223" i="40"/>
  <c r="X222" i="40"/>
  <c r="V222" i="40"/>
  <c r="U222" i="40"/>
  <c r="S222" i="40"/>
  <c r="R222" i="40"/>
  <c r="L222" i="40"/>
  <c r="J222" i="40"/>
  <c r="I222" i="40"/>
  <c r="G222" i="40"/>
  <c r="F222" i="40"/>
  <c r="V218" i="40"/>
  <c r="U218" i="40"/>
  <c r="S218" i="40"/>
  <c r="R218" i="40"/>
  <c r="K218" i="40"/>
  <c r="J218" i="40"/>
  <c r="I218" i="40"/>
  <c r="H218" i="40"/>
  <c r="G218" i="40"/>
  <c r="F218" i="40"/>
  <c r="V217" i="40"/>
  <c r="U217" i="40"/>
  <c r="S217" i="40"/>
  <c r="R217" i="40"/>
  <c r="K217" i="40"/>
  <c r="J217" i="40"/>
  <c r="I217" i="40"/>
  <c r="H217" i="40"/>
  <c r="G217" i="40"/>
  <c r="F217" i="40"/>
  <c r="X216" i="40"/>
  <c r="V216" i="40"/>
  <c r="U216" i="40"/>
  <c r="S216" i="40"/>
  <c r="R216" i="40"/>
  <c r="M216" i="40"/>
  <c r="L216" i="40"/>
  <c r="K216" i="40"/>
  <c r="J216" i="40"/>
  <c r="I216" i="40"/>
  <c r="H216" i="40"/>
  <c r="G216" i="40"/>
  <c r="F216" i="40"/>
  <c r="V211" i="40"/>
  <c r="U211" i="40"/>
  <c r="S211" i="40"/>
  <c r="R211" i="40"/>
  <c r="J211" i="40"/>
  <c r="I211" i="40"/>
  <c r="G211" i="40"/>
  <c r="F211" i="40"/>
  <c r="V210" i="40"/>
  <c r="U210" i="40"/>
  <c r="S210" i="40"/>
  <c r="R210" i="40"/>
  <c r="J210" i="40"/>
  <c r="I210" i="40"/>
  <c r="G210" i="40"/>
  <c r="F210" i="40"/>
  <c r="X209" i="40"/>
  <c r="V209" i="40"/>
  <c r="U209" i="40"/>
  <c r="S209" i="40"/>
  <c r="R209" i="40"/>
  <c r="L209" i="40"/>
  <c r="J209" i="40"/>
  <c r="I209" i="40"/>
  <c r="G209" i="40"/>
  <c r="F209" i="40"/>
  <c r="V205" i="40"/>
  <c r="U205" i="40"/>
  <c r="S205" i="40"/>
  <c r="R205" i="40"/>
  <c r="K205" i="40"/>
  <c r="J205" i="40"/>
  <c r="I205" i="40"/>
  <c r="H205" i="40"/>
  <c r="G205" i="40"/>
  <c r="F205" i="40"/>
  <c r="V204" i="40"/>
  <c r="U204" i="40"/>
  <c r="S204" i="40"/>
  <c r="R204" i="40"/>
  <c r="K204" i="40"/>
  <c r="J204" i="40"/>
  <c r="I204" i="40"/>
  <c r="H204" i="40"/>
  <c r="G204" i="40"/>
  <c r="F204" i="40"/>
  <c r="X203" i="40"/>
  <c r="V203" i="40"/>
  <c r="U203" i="40"/>
  <c r="S203" i="40"/>
  <c r="R203" i="40"/>
  <c r="M203" i="40"/>
  <c r="L203" i="40"/>
  <c r="K203" i="40"/>
  <c r="J203" i="40"/>
  <c r="I203" i="40"/>
  <c r="H203" i="40"/>
  <c r="G203" i="40"/>
  <c r="F203" i="40"/>
  <c r="V198" i="40"/>
  <c r="U198" i="40"/>
  <c r="S198" i="40"/>
  <c r="R198" i="40"/>
  <c r="J198" i="40"/>
  <c r="I198" i="40"/>
  <c r="G198" i="40"/>
  <c r="F198" i="40"/>
  <c r="V197" i="40"/>
  <c r="U197" i="40"/>
  <c r="S197" i="40"/>
  <c r="R197" i="40"/>
  <c r="J197" i="40"/>
  <c r="I197" i="40"/>
  <c r="G197" i="40"/>
  <c r="F197" i="40"/>
  <c r="X196" i="40"/>
  <c r="V196" i="40"/>
  <c r="U196" i="40"/>
  <c r="S196" i="40"/>
  <c r="R196" i="40"/>
  <c r="L196" i="40"/>
  <c r="J196" i="40"/>
  <c r="I196" i="40"/>
  <c r="G196" i="40"/>
  <c r="F196" i="40"/>
  <c r="V192" i="40"/>
  <c r="U192" i="40"/>
  <c r="S192" i="40"/>
  <c r="R192" i="40"/>
  <c r="K192" i="40"/>
  <c r="J192" i="40"/>
  <c r="I192" i="40"/>
  <c r="H192" i="40"/>
  <c r="G192" i="40"/>
  <c r="F192" i="40"/>
  <c r="V191" i="40"/>
  <c r="U191" i="40"/>
  <c r="S191" i="40"/>
  <c r="R191" i="40"/>
  <c r="K191" i="40"/>
  <c r="J191" i="40"/>
  <c r="I191" i="40"/>
  <c r="H191" i="40"/>
  <c r="G191" i="40"/>
  <c r="F191" i="40"/>
  <c r="X190" i="40"/>
  <c r="V190" i="40"/>
  <c r="U190" i="40"/>
  <c r="S190" i="40"/>
  <c r="R190" i="40"/>
  <c r="M190" i="40"/>
  <c r="L190" i="40"/>
  <c r="K190" i="40"/>
  <c r="J190" i="40"/>
  <c r="I190" i="40"/>
  <c r="H190" i="40"/>
  <c r="G190" i="40"/>
  <c r="F190" i="40"/>
  <c r="V185" i="40"/>
  <c r="U185" i="40"/>
  <c r="S185" i="40"/>
  <c r="R185" i="40"/>
  <c r="J185" i="40"/>
  <c r="I185" i="40"/>
  <c r="G185" i="40"/>
  <c r="F185" i="40"/>
  <c r="V184" i="40"/>
  <c r="U184" i="40"/>
  <c r="S184" i="40"/>
  <c r="R184" i="40"/>
  <c r="J184" i="40"/>
  <c r="I184" i="40"/>
  <c r="G184" i="40"/>
  <c r="F184" i="40"/>
  <c r="X183" i="40"/>
  <c r="V183" i="40"/>
  <c r="U183" i="40"/>
  <c r="S183" i="40"/>
  <c r="R183" i="40"/>
  <c r="L183" i="40"/>
  <c r="J183" i="40"/>
  <c r="I183" i="40"/>
  <c r="G183" i="40"/>
  <c r="F183" i="40"/>
  <c r="V179" i="40"/>
  <c r="U179" i="40"/>
  <c r="S179" i="40"/>
  <c r="R179" i="40"/>
  <c r="K179" i="40"/>
  <c r="J179" i="40"/>
  <c r="I179" i="40"/>
  <c r="H179" i="40"/>
  <c r="G179" i="40"/>
  <c r="F179" i="40"/>
  <c r="V178" i="40"/>
  <c r="U178" i="40"/>
  <c r="S178" i="40"/>
  <c r="R178" i="40"/>
  <c r="K178" i="40"/>
  <c r="J178" i="40"/>
  <c r="I178" i="40"/>
  <c r="H178" i="40"/>
  <c r="G178" i="40"/>
  <c r="F178" i="40"/>
  <c r="X177" i="40"/>
  <c r="V177" i="40"/>
  <c r="U177" i="40"/>
  <c r="S177" i="40"/>
  <c r="R177" i="40"/>
  <c r="M177" i="40"/>
  <c r="L177" i="40"/>
  <c r="K177" i="40"/>
  <c r="J177" i="40"/>
  <c r="I177" i="40"/>
  <c r="H177" i="40"/>
  <c r="G177" i="40"/>
  <c r="F177" i="40"/>
  <c r="V172" i="40"/>
  <c r="U172" i="40"/>
  <c r="S172" i="40"/>
  <c r="R172" i="40"/>
  <c r="J172" i="40"/>
  <c r="I172" i="40"/>
  <c r="G172" i="40"/>
  <c r="F172" i="40"/>
  <c r="V171" i="40"/>
  <c r="U171" i="40"/>
  <c r="S171" i="40"/>
  <c r="R171" i="40"/>
  <c r="J171" i="40"/>
  <c r="I171" i="40"/>
  <c r="G171" i="40"/>
  <c r="F171" i="40"/>
  <c r="X170" i="40"/>
  <c r="V170" i="40"/>
  <c r="U170" i="40"/>
  <c r="S170" i="40"/>
  <c r="R170" i="40"/>
  <c r="L170" i="40"/>
  <c r="J170" i="40"/>
  <c r="I170" i="40"/>
  <c r="G170" i="40"/>
  <c r="F170" i="40"/>
  <c r="V166" i="40"/>
  <c r="U166" i="40"/>
  <c r="S166" i="40"/>
  <c r="R166" i="40"/>
  <c r="K166" i="40"/>
  <c r="J166" i="40"/>
  <c r="I166" i="40"/>
  <c r="H166" i="40"/>
  <c r="G166" i="40"/>
  <c r="F166" i="40"/>
  <c r="V165" i="40"/>
  <c r="U165" i="40"/>
  <c r="S165" i="40"/>
  <c r="R165" i="40"/>
  <c r="K165" i="40"/>
  <c r="J165" i="40"/>
  <c r="I165" i="40"/>
  <c r="H165" i="40"/>
  <c r="G165" i="40"/>
  <c r="F165" i="40"/>
  <c r="X164" i="40"/>
  <c r="V164" i="40"/>
  <c r="U164" i="40"/>
  <c r="S164" i="40"/>
  <c r="R164" i="40"/>
  <c r="M164" i="40"/>
  <c r="L164" i="40"/>
  <c r="K164" i="40"/>
  <c r="J164" i="40"/>
  <c r="I164" i="40"/>
  <c r="H164" i="40"/>
  <c r="G164" i="40"/>
  <c r="F164" i="40"/>
  <c r="V159" i="40"/>
  <c r="U159" i="40"/>
  <c r="S159" i="40"/>
  <c r="R159" i="40"/>
  <c r="J159" i="40"/>
  <c r="I159" i="40"/>
  <c r="G159" i="40"/>
  <c r="F159" i="40"/>
  <c r="V158" i="40"/>
  <c r="U158" i="40"/>
  <c r="S158" i="40"/>
  <c r="R158" i="40"/>
  <c r="J158" i="40"/>
  <c r="I158" i="40"/>
  <c r="G158" i="40"/>
  <c r="F158" i="40"/>
  <c r="X157" i="40"/>
  <c r="V157" i="40"/>
  <c r="U157" i="40"/>
  <c r="S157" i="40"/>
  <c r="R157" i="40"/>
  <c r="L157" i="40"/>
  <c r="J157" i="40"/>
  <c r="I157" i="40"/>
  <c r="G157" i="40"/>
  <c r="F157" i="40"/>
  <c r="V153" i="40"/>
  <c r="U153" i="40"/>
  <c r="S153" i="40"/>
  <c r="R153" i="40"/>
  <c r="K153" i="40"/>
  <c r="J153" i="40"/>
  <c r="I153" i="40"/>
  <c r="H153" i="40"/>
  <c r="G153" i="40"/>
  <c r="F153" i="40"/>
  <c r="V152" i="40"/>
  <c r="U152" i="40"/>
  <c r="S152" i="40"/>
  <c r="R152" i="40"/>
  <c r="K152" i="40"/>
  <c r="J152" i="40"/>
  <c r="I152" i="40"/>
  <c r="H152" i="40"/>
  <c r="G152" i="40"/>
  <c r="F152" i="40"/>
  <c r="X151" i="40"/>
  <c r="V151" i="40"/>
  <c r="U151" i="40"/>
  <c r="S151" i="40"/>
  <c r="R151" i="40"/>
  <c r="M151" i="40"/>
  <c r="L151" i="40"/>
  <c r="K151" i="40"/>
  <c r="J151" i="40"/>
  <c r="I151" i="40"/>
  <c r="H151" i="40"/>
  <c r="G151" i="40"/>
  <c r="F151" i="40"/>
  <c r="V146" i="40"/>
  <c r="U146" i="40"/>
  <c r="S146" i="40"/>
  <c r="R146" i="40"/>
  <c r="J146" i="40"/>
  <c r="I146" i="40"/>
  <c r="G146" i="40"/>
  <c r="F146" i="40"/>
  <c r="V145" i="40"/>
  <c r="U145" i="40"/>
  <c r="S145" i="40"/>
  <c r="R145" i="40"/>
  <c r="J145" i="40"/>
  <c r="I145" i="40"/>
  <c r="G145" i="40"/>
  <c r="F145" i="40"/>
  <c r="X144" i="40"/>
  <c r="V144" i="40"/>
  <c r="U144" i="40"/>
  <c r="S144" i="40"/>
  <c r="R144" i="40"/>
  <c r="L144" i="40"/>
  <c r="J144" i="40"/>
  <c r="I144" i="40"/>
  <c r="G144" i="40"/>
  <c r="F144" i="40"/>
  <c r="V140" i="40"/>
  <c r="U140" i="40"/>
  <c r="S140" i="40"/>
  <c r="R140" i="40"/>
  <c r="K140" i="40"/>
  <c r="J140" i="40"/>
  <c r="I140" i="40"/>
  <c r="H140" i="40"/>
  <c r="G140" i="40"/>
  <c r="F140" i="40"/>
  <c r="V139" i="40"/>
  <c r="U139" i="40"/>
  <c r="S139" i="40"/>
  <c r="R139" i="40"/>
  <c r="K139" i="40"/>
  <c r="J139" i="40"/>
  <c r="I139" i="40"/>
  <c r="H139" i="40"/>
  <c r="G139" i="40"/>
  <c r="F139" i="40"/>
  <c r="X138" i="40"/>
  <c r="V138" i="40"/>
  <c r="U138" i="40"/>
  <c r="S138" i="40"/>
  <c r="R138" i="40"/>
  <c r="M138" i="40"/>
  <c r="L138" i="40"/>
  <c r="K138" i="40"/>
  <c r="J138" i="40"/>
  <c r="I138" i="40"/>
  <c r="H138" i="40"/>
  <c r="G138" i="40"/>
  <c r="F138" i="40"/>
  <c r="V133" i="40"/>
  <c r="U133" i="40"/>
  <c r="S133" i="40"/>
  <c r="R133" i="40"/>
  <c r="J133" i="40"/>
  <c r="I133" i="40"/>
  <c r="G133" i="40"/>
  <c r="F133" i="40"/>
  <c r="V132" i="40"/>
  <c r="U132" i="40"/>
  <c r="S132" i="40"/>
  <c r="R132" i="40"/>
  <c r="J132" i="40"/>
  <c r="I132" i="40"/>
  <c r="G132" i="40"/>
  <c r="F132" i="40"/>
  <c r="X131" i="40"/>
  <c r="V131" i="40"/>
  <c r="U131" i="40"/>
  <c r="S131" i="40"/>
  <c r="R131" i="40"/>
  <c r="L131" i="40"/>
  <c r="J131" i="40"/>
  <c r="I131" i="40"/>
  <c r="G131" i="40"/>
  <c r="F131" i="40"/>
  <c r="V127" i="40"/>
  <c r="U127" i="40"/>
  <c r="S127" i="40"/>
  <c r="R127" i="40"/>
  <c r="K127" i="40"/>
  <c r="J127" i="40"/>
  <c r="I127" i="40"/>
  <c r="H127" i="40"/>
  <c r="G127" i="40"/>
  <c r="F127" i="40"/>
  <c r="V126" i="40"/>
  <c r="U126" i="40"/>
  <c r="S126" i="40"/>
  <c r="R126" i="40"/>
  <c r="K126" i="40"/>
  <c r="J126" i="40"/>
  <c r="I126" i="40"/>
  <c r="H126" i="40"/>
  <c r="G126" i="40"/>
  <c r="F126" i="40"/>
  <c r="X125" i="40"/>
  <c r="V125" i="40"/>
  <c r="U125" i="40"/>
  <c r="S125" i="40"/>
  <c r="R125" i="40"/>
  <c r="M125" i="40"/>
  <c r="L125" i="40"/>
  <c r="K125" i="40"/>
  <c r="J125" i="40"/>
  <c r="I125" i="40"/>
  <c r="H125" i="40"/>
  <c r="G125" i="40"/>
  <c r="F125" i="40"/>
  <c r="V120" i="40"/>
  <c r="U120" i="40"/>
  <c r="S120" i="40"/>
  <c r="R120" i="40"/>
  <c r="J120" i="40"/>
  <c r="I120" i="40"/>
  <c r="G120" i="40"/>
  <c r="F120" i="40"/>
  <c r="V119" i="40"/>
  <c r="U119" i="40"/>
  <c r="S119" i="40"/>
  <c r="R119" i="40"/>
  <c r="J119" i="40"/>
  <c r="I119" i="40"/>
  <c r="G119" i="40"/>
  <c r="F119" i="40"/>
  <c r="X118" i="40"/>
  <c r="V118" i="40"/>
  <c r="U118" i="40"/>
  <c r="S118" i="40"/>
  <c r="R118" i="40"/>
  <c r="L118" i="40"/>
  <c r="J118" i="40"/>
  <c r="I118" i="40"/>
  <c r="G118" i="40"/>
  <c r="F118" i="40"/>
  <c r="V114" i="40"/>
  <c r="U114" i="40"/>
  <c r="S114" i="40"/>
  <c r="R114" i="40"/>
  <c r="K114" i="40"/>
  <c r="J114" i="40"/>
  <c r="I114" i="40"/>
  <c r="H114" i="40"/>
  <c r="G114" i="40"/>
  <c r="F114" i="40"/>
  <c r="V113" i="40"/>
  <c r="U113" i="40"/>
  <c r="S113" i="40"/>
  <c r="R113" i="40"/>
  <c r="K113" i="40"/>
  <c r="J113" i="40"/>
  <c r="I113" i="40"/>
  <c r="H113" i="40"/>
  <c r="G113" i="40"/>
  <c r="F113" i="40"/>
  <c r="X112" i="40"/>
  <c r="V112" i="40"/>
  <c r="U112" i="40"/>
  <c r="S112" i="40"/>
  <c r="R112" i="40"/>
  <c r="M112" i="40"/>
  <c r="L112" i="40"/>
  <c r="K112" i="40"/>
  <c r="J112" i="40"/>
  <c r="I112" i="40"/>
  <c r="H112" i="40"/>
  <c r="G112" i="40"/>
  <c r="F112" i="40"/>
  <c r="V107" i="40"/>
  <c r="U107" i="40"/>
  <c r="S107" i="40"/>
  <c r="R107" i="40"/>
  <c r="J107" i="40"/>
  <c r="I107" i="40"/>
  <c r="G107" i="40"/>
  <c r="F107" i="40"/>
  <c r="V106" i="40"/>
  <c r="U106" i="40"/>
  <c r="S106" i="40"/>
  <c r="R106" i="40"/>
  <c r="J106" i="40"/>
  <c r="I106" i="40"/>
  <c r="G106" i="40"/>
  <c r="F106" i="40"/>
  <c r="X105" i="40"/>
  <c r="V105" i="40"/>
  <c r="U105" i="40"/>
  <c r="S105" i="40"/>
  <c r="R105" i="40"/>
  <c r="L105" i="40"/>
  <c r="J105" i="40"/>
  <c r="I105" i="40"/>
  <c r="G105" i="40"/>
  <c r="F105" i="40"/>
  <c r="V101" i="40"/>
  <c r="U101" i="40"/>
  <c r="S101" i="40"/>
  <c r="R101" i="40"/>
  <c r="K101" i="40"/>
  <c r="J101" i="40"/>
  <c r="I101" i="40"/>
  <c r="H101" i="40"/>
  <c r="G101" i="40"/>
  <c r="F101" i="40"/>
  <c r="V100" i="40"/>
  <c r="U100" i="40"/>
  <c r="S100" i="40"/>
  <c r="R100" i="40"/>
  <c r="K100" i="40"/>
  <c r="J100" i="40"/>
  <c r="I100" i="40"/>
  <c r="H100" i="40"/>
  <c r="G100" i="40"/>
  <c r="F100" i="40"/>
  <c r="X99" i="40"/>
  <c r="V99" i="40"/>
  <c r="U99" i="40"/>
  <c r="S99" i="40"/>
  <c r="R99" i="40"/>
  <c r="M99" i="40"/>
  <c r="L99" i="40"/>
  <c r="K99" i="40"/>
  <c r="J99" i="40"/>
  <c r="I99" i="40"/>
  <c r="H99" i="40"/>
  <c r="G99" i="40"/>
  <c r="F99" i="40"/>
  <c r="V94" i="40"/>
  <c r="U94" i="40"/>
  <c r="S94" i="40"/>
  <c r="R94" i="40"/>
  <c r="J94" i="40"/>
  <c r="I94" i="40"/>
  <c r="G94" i="40"/>
  <c r="F94" i="40"/>
  <c r="V93" i="40"/>
  <c r="U93" i="40"/>
  <c r="S93" i="40"/>
  <c r="R93" i="40"/>
  <c r="J93" i="40"/>
  <c r="I93" i="40"/>
  <c r="G93" i="40"/>
  <c r="F93" i="40"/>
  <c r="X92" i="40"/>
  <c r="V92" i="40"/>
  <c r="U92" i="40"/>
  <c r="S92" i="40"/>
  <c r="R92" i="40"/>
  <c r="L92" i="40"/>
  <c r="J92" i="40"/>
  <c r="I92" i="40"/>
  <c r="G92" i="40"/>
  <c r="F92" i="40"/>
  <c r="V88" i="40"/>
  <c r="U88" i="40"/>
  <c r="S88" i="40"/>
  <c r="R88" i="40"/>
  <c r="K88" i="40"/>
  <c r="J88" i="40"/>
  <c r="I88" i="40"/>
  <c r="H88" i="40"/>
  <c r="G88" i="40"/>
  <c r="F88" i="40"/>
  <c r="V87" i="40"/>
  <c r="U87" i="40"/>
  <c r="S87" i="40"/>
  <c r="R87" i="40"/>
  <c r="K87" i="40"/>
  <c r="J87" i="40"/>
  <c r="I87" i="40"/>
  <c r="H87" i="40"/>
  <c r="G87" i="40"/>
  <c r="F87" i="40"/>
  <c r="X86" i="40"/>
  <c r="V86" i="40"/>
  <c r="U86" i="40"/>
  <c r="S86" i="40"/>
  <c r="R86" i="40"/>
  <c r="M86" i="40"/>
  <c r="L86" i="40"/>
  <c r="K86" i="40"/>
  <c r="J86" i="40"/>
  <c r="I86" i="40"/>
  <c r="H86" i="40"/>
  <c r="G86" i="40"/>
  <c r="F86" i="40"/>
  <c r="V81" i="40"/>
  <c r="U81" i="40"/>
  <c r="S81" i="40"/>
  <c r="R81" i="40"/>
  <c r="J81" i="40"/>
  <c r="I81" i="40"/>
  <c r="G81" i="40"/>
  <c r="F81" i="40"/>
  <c r="V80" i="40"/>
  <c r="U80" i="40"/>
  <c r="S80" i="40"/>
  <c r="R80" i="40"/>
  <c r="J80" i="40"/>
  <c r="I80" i="40"/>
  <c r="G80" i="40"/>
  <c r="F80" i="40"/>
  <c r="X79" i="40"/>
  <c r="V79" i="40"/>
  <c r="U79" i="40"/>
  <c r="S79" i="40"/>
  <c r="R79" i="40"/>
  <c r="L79" i="40"/>
  <c r="J79" i="40"/>
  <c r="I79" i="40"/>
  <c r="G79" i="40"/>
  <c r="F79" i="40"/>
  <c r="V75" i="40"/>
  <c r="U75" i="40"/>
  <c r="S75" i="40"/>
  <c r="R75" i="40"/>
  <c r="K75" i="40"/>
  <c r="J75" i="40"/>
  <c r="I75" i="40"/>
  <c r="H75" i="40"/>
  <c r="G75" i="40"/>
  <c r="F75" i="40"/>
  <c r="V74" i="40"/>
  <c r="U74" i="40"/>
  <c r="S74" i="40"/>
  <c r="R74" i="40"/>
  <c r="K74" i="40"/>
  <c r="J74" i="40"/>
  <c r="I74" i="40"/>
  <c r="H74" i="40"/>
  <c r="G74" i="40"/>
  <c r="F74" i="40"/>
  <c r="X73" i="40"/>
  <c r="V73" i="40"/>
  <c r="U73" i="40"/>
  <c r="S73" i="40"/>
  <c r="R73" i="40"/>
  <c r="M73" i="40"/>
  <c r="L73" i="40"/>
  <c r="K73" i="40"/>
  <c r="J73" i="40"/>
  <c r="I73" i="40"/>
  <c r="H73" i="40"/>
  <c r="G73" i="40"/>
  <c r="F73" i="40"/>
  <c r="V263" i="55"/>
  <c r="U263" i="55"/>
  <c r="S263" i="55"/>
  <c r="R263" i="55"/>
  <c r="J263" i="55"/>
  <c r="I263" i="55"/>
  <c r="G263" i="55"/>
  <c r="F263" i="55"/>
  <c r="V262" i="55"/>
  <c r="U262" i="55"/>
  <c r="S262" i="55"/>
  <c r="R262" i="55"/>
  <c r="J262" i="55"/>
  <c r="I262" i="55"/>
  <c r="G262" i="55"/>
  <c r="F262" i="55"/>
  <c r="X261" i="55"/>
  <c r="V261" i="55"/>
  <c r="U261" i="55"/>
  <c r="S261" i="55"/>
  <c r="R261" i="55"/>
  <c r="L261" i="55"/>
  <c r="J261" i="55"/>
  <c r="I261" i="55"/>
  <c r="G261" i="55"/>
  <c r="F261" i="55"/>
  <c r="V257" i="55"/>
  <c r="U257" i="55"/>
  <c r="S257" i="55"/>
  <c r="R257" i="55"/>
  <c r="K257" i="55"/>
  <c r="J257" i="55"/>
  <c r="I257" i="55"/>
  <c r="H257" i="55"/>
  <c r="G257" i="55"/>
  <c r="F257" i="55"/>
  <c r="V256" i="55"/>
  <c r="U256" i="55"/>
  <c r="S256" i="55"/>
  <c r="R256" i="55"/>
  <c r="K256" i="55"/>
  <c r="J256" i="55"/>
  <c r="I256" i="55"/>
  <c r="H256" i="55"/>
  <c r="G256" i="55"/>
  <c r="F256" i="55"/>
  <c r="X255" i="55"/>
  <c r="V255" i="55"/>
  <c r="U255" i="55"/>
  <c r="S255" i="55"/>
  <c r="R255" i="55"/>
  <c r="M255" i="55"/>
  <c r="L255" i="55"/>
  <c r="K255" i="55"/>
  <c r="J255" i="55"/>
  <c r="I255" i="55"/>
  <c r="H255" i="55"/>
  <c r="G255" i="55"/>
  <c r="F255" i="55"/>
  <c r="V250" i="55"/>
  <c r="U250" i="55"/>
  <c r="S250" i="55"/>
  <c r="R250" i="55"/>
  <c r="J250" i="55"/>
  <c r="I250" i="55"/>
  <c r="G250" i="55"/>
  <c r="F250" i="55"/>
  <c r="V249" i="55"/>
  <c r="U249" i="55"/>
  <c r="S249" i="55"/>
  <c r="R249" i="55"/>
  <c r="J249" i="55"/>
  <c r="I249" i="55"/>
  <c r="G249" i="55"/>
  <c r="F249" i="55"/>
  <c r="X248" i="55"/>
  <c r="V248" i="55"/>
  <c r="U248" i="55"/>
  <c r="S248" i="55"/>
  <c r="R248" i="55"/>
  <c r="L248" i="55"/>
  <c r="J248" i="55"/>
  <c r="I248" i="55"/>
  <c r="G248" i="55"/>
  <c r="F248" i="55"/>
  <c r="V244" i="55"/>
  <c r="U244" i="55"/>
  <c r="S244" i="55"/>
  <c r="R244" i="55"/>
  <c r="K244" i="55"/>
  <c r="J244" i="55"/>
  <c r="I244" i="55"/>
  <c r="H244" i="55"/>
  <c r="G244" i="55"/>
  <c r="F244" i="55"/>
  <c r="V243" i="55"/>
  <c r="U243" i="55"/>
  <c r="S243" i="55"/>
  <c r="R243" i="55"/>
  <c r="K243" i="55"/>
  <c r="J243" i="55"/>
  <c r="I243" i="55"/>
  <c r="H243" i="55"/>
  <c r="G243" i="55"/>
  <c r="F243" i="55"/>
  <c r="X242" i="55"/>
  <c r="V242" i="55"/>
  <c r="U242" i="55"/>
  <c r="S242" i="55"/>
  <c r="R242" i="55"/>
  <c r="M242" i="55"/>
  <c r="L242" i="55"/>
  <c r="K242" i="55"/>
  <c r="J242" i="55"/>
  <c r="I242" i="55"/>
  <c r="H242" i="55"/>
  <c r="G242" i="55"/>
  <c r="F242" i="55"/>
  <c r="V237" i="55"/>
  <c r="U237" i="55"/>
  <c r="S237" i="55"/>
  <c r="R237" i="55"/>
  <c r="J237" i="55"/>
  <c r="I237" i="55"/>
  <c r="G237" i="55"/>
  <c r="F237" i="55"/>
  <c r="V236" i="55"/>
  <c r="U236" i="55"/>
  <c r="S236" i="55"/>
  <c r="R236" i="55"/>
  <c r="J236" i="55"/>
  <c r="I236" i="55"/>
  <c r="G236" i="55"/>
  <c r="F236" i="55"/>
  <c r="X235" i="55"/>
  <c r="V235" i="55"/>
  <c r="U235" i="55"/>
  <c r="S235" i="55"/>
  <c r="R235" i="55"/>
  <c r="L235" i="55"/>
  <c r="J235" i="55"/>
  <c r="I235" i="55"/>
  <c r="G235" i="55"/>
  <c r="F235" i="55"/>
  <c r="V231" i="55"/>
  <c r="U231" i="55"/>
  <c r="S231" i="55"/>
  <c r="R231" i="55"/>
  <c r="K231" i="55"/>
  <c r="J231" i="55"/>
  <c r="I231" i="55"/>
  <c r="H231" i="55"/>
  <c r="G231" i="55"/>
  <c r="F231" i="55"/>
  <c r="V230" i="55"/>
  <c r="U230" i="55"/>
  <c r="S230" i="55"/>
  <c r="R230" i="55"/>
  <c r="K230" i="55"/>
  <c r="J230" i="55"/>
  <c r="I230" i="55"/>
  <c r="H230" i="55"/>
  <c r="G230" i="55"/>
  <c r="F230" i="55"/>
  <c r="X229" i="55"/>
  <c r="V229" i="55"/>
  <c r="U229" i="55"/>
  <c r="S229" i="55"/>
  <c r="R229" i="55"/>
  <c r="M229" i="55"/>
  <c r="L229" i="55"/>
  <c r="K229" i="55"/>
  <c r="J229" i="55"/>
  <c r="I229" i="55"/>
  <c r="H229" i="55"/>
  <c r="G229" i="55"/>
  <c r="F229" i="55"/>
  <c r="V224" i="55"/>
  <c r="U224" i="55"/>
  <c r="S224" i="55"/>
  <c r="R224" i="55"/>
  <c r="J224" i="55"/>
  <c r="I224" i="55"/>
  <c r="G224" i="55"/>
  <c r="F224" i="55"/>
  <c r="V223" i="55"/>
  <c r="U223" i="55"/>
  <c r="S223" i="55"/>
  <c r="R223" i="55"/>
  <c r="J223" i="55"/>
  <c r="I223" i="55"/>
  <c r="G223" i="55"/>
  <c r="F223" i="55"/>
  <c r="X222" i="55"/>
  <c r="V222" i="55"/>
  <c r="U222" i="55"/>
  <c r="S222" i="55"/>
  <c r="R222" i="55"/>
  <c r="L222" i="55"/>
  <c r="J222" i="55"/>
  <c r="I222" i="55"/>
  <c r="G222" i="55"/>
  <c r="F222" i="55"/>
  <c r="V218" i="55"/>
  <c r="U218" i="55"/>
  <c r="S218" i="55"/>
  <c r="R218" i="55"/>
  <c r="K218" i="55"/>
  <c r="J218" i="55"/>
  <c r="I218" i="55"/>
  <c r="H218" i="55"/>
  <c r="G218" i="55"/>
  <c r="F218" i="55"/>
  <c r="V217" i="55"/>
  <c r="U217" i="55"/>
  <c r="S217" i="55"/>
  <c r="R217" i="55"/>
  <c r="K217" i="55"/>
  <c r="J217" i="55"/>
  <c r="I217" i="55"/>
  <c r="H217" i="55"/>
  <c r="G217" i="55"/>
  <c r="F217" i="55"/>
  <c r="X216" i="55"/>
  <c r="V216" i="55"/>
  <c r="U216" i="55"/>
  <c r="S216" i="55"/>
  <c r="R216" i="55"/>
  <c r="M216" i="55"/>
  <c r="L216" i="55"/>
  <c r="K216" i="55"/>
  <c r="J216" i="55"/>
  <c r="I216" i="55"/>
  <c r="H216" i="55"/>
  <c r="G216" i="55"/>
  <c r="F216" i="55"/>
  <c r="V211" i="55"/>
  <c r="U211" i="55"/>
  <c r="S211" i="55"/>
  <c r="R211" i="55"/>
  <c r="J211" i="55"/>
  <c r="I211" i="55"/>
  <c r="G211" i="55"/>
  <c r="F211" i="55"/>
  <c r="V210" i="55"/>
  <c r="U210" i="55"/>
  <c r="S210" i="55"/>
  <c r="R210" i="55"/>
  <c r="J210" i="55"/>
  <c r="I210" i="55"/>
  <c r="G210" i="55"/>
  <c r="F210" i="55"/>
  <c r="X209" i="55"/>
  <c r="V209" i="55"/>
  <c r="U209" i="55"/>
  <c r="S209" i="55"/>
  <c r="R209" i="55"/>
  <c r="L209" i="55"/>
  <c r="J209" i="55"/>
  <c r="I209" i="55"/>
  <c r="G209" i="55"/>
  <c r="F209" i="55"/>
  <c r="V205" i="55"/>
  <c r="U205" i="55"/>
  <c r="S205" i="55"/>
  <c r="R205" i="55"/>
  <c r="K205" i="55"/>
  <c r="J205" i="55"/>
  <c r="I205" i="55"/>
  <c r="H205" i="55"/>
  <c r="G205" i="55"/>
  <c r="F205" i="55"/>
  <c r="V204" i="55"/>
  <c r="U204" i="55"/>
  <c r="S204" i="55"/>
  <c r="R204" i="55"/>
  <c r="K204" i="55"/>
  <c r="J204" i="55"/>
  <c r="I204" i="55"/>
  <c r="H204" i="55"/>
  <c r="G204" i="55"/>
  <c r="F204" i="55"/>
  <c r="X203" i="55"/>
  <c r="V203" i="55"/>
  <c r="U203" i="55"/>
  <c r="S203" i="55"/>
  <c r="R203" i="55"/>
  <c r="M203" i="55"/>
  <c r="L203" i="55"/>
  <c r="K203" i="55"/>
  <c r="J203" i="55"/>
  <c r="I203" i="55"/>
  <c r="H203" i="55"/>
  <c r="G203" i="55"/>
  <c r="F203" i="55"/>
  <c r="V198" i="55"/>
  <c r="U198" i="55"/>
  <c r="S198" i="55"/>
  <c r="R198" i="55"/>
  <c r="J198" i="55"/>
  <c r="I198" i="55"/>
  <c r="G198" i="55"/>
  <c r="F198" i="55"/>
  <c r="V197" i="55"/>
  <c r="U197" i="55"/>
  <c r="S197" i="55"/>
  <c r="R197" i="55"/>
  <c r="J197" i="55"/>
  <c r="I197" i="55"/>
  <c r="G197" i="55"/>
  <c r="F197" i="55"/>
  <c r="X196" i="55"/>
  <c r="V196" i="55"/>
  <c r="U196" i="55"/>
  <c r="S196" i="55"/>
  <c r="R196" i="55"/>
  <c r="L196" i="55"/>
  <c r="J196" i="55"/>
  <c r="I196" i="55"/>
  <c r="G196" i="55"/>
  <c r="F196" i="55"/>
  <c r="V192" i="55"/>
  <c r="U192" i="55"/>
  <c r="S192" i="55"/>
  <c r="R192" i="55"/>
  <c r="K192" i="55"/>
  <c r="J192" i="55"/>
  <c r="I192" i="55"/>
  <c r="H192" i="55"/>
  <c r="G192" i="55"/>
  <c r="F192" i="55"/>
  <c r="V191" i="55"/>
  <c r="U191" i="55"/>
  <c r="S191" i="55"/>
  <c r="R191" i="55"/>
  <c r="K191" i="55"/>
  <c r="J191" i="55"/>
  <c r="I191" i="55"/>
  <c r="H191" i="55"/>
  <c r="G191" i="55"/>
  <c r="F191" i="55"/>
  <c r="X190" i="55"/>
  <c r="V190" i="55"/>
  <c r="U190" i="55"/>
  <c r="S190" i="55"/>
  <c r="R190" i="55"/>
  <c r="M190" i="55"/>
  <c r="L190" i="55"/>
  <c r="K190" i="55"/>
  <c r="J190" i="55"/>
  <c r="I190" i="55"/>
  <c r="H190" i="55"/>
  <c r="G190" i="55"/>
  <c r="F190" i="55"/>
  <c r="V185" i="55"/>
  <c r="U185" i="55"/>
  <c r="S185" i="55"/>
  <c r="R185" i="55"/>
  <c r="J185" i="55"/>
  <c r="I185" i="55"/>
  <c r="G185" i="55"/>
  <c r="F185" i="55"/>
  <c r="V184" i="55"/>
  <c r="U184" i="55"/>
  <c r="S184" i="55"/>
  <c r="R184" i="55"/>
  <c r="J184" i="55"/>
  <c r="I184" i="55"/>
  <c r="G184" i="55"/>
  <c r="F184" i="55"/>
  <c r="X183" i="55"/>
  <c r="V183" i="55"/>
  <c r="U183" i="55"/>
  <c r="S183" i="55"/>
  <c r="R183" i="55"/>
  <c r="L183" i="55"/>
  <c r="J183" i="55"/>
  <c r="I183" i="55"/>
  <c r="G183" i="55"/>
  <c r="F183" i="55"/>
  <c r="V179" i="55"/>
  <c r="U179" i="55"/>
  <c r="S179" i="55"/>
  <c r="R179" i="55"/>
  <c r="K179" i="55"/>
  <c r="J179" i="55"/>
  <c r="I179" i="55"/>
  <c r="H179" i="55"/>
  <c r="G179" i="55"/>
  <c r="F179" i="55"/>
  <c r="V178" i="55"/>
  <c r="U178" i="55"/>
  <c r="S178" i="55"/>
  <c r="R178" i="55"/>
  <c r="K178" i="55"/>
  <c r="J178" i="55"/>
  <c r="I178" i="55"/>
  <c r="H178" i="55"/>
  <c r="G178" i="55"/>
  <c r="F178" i="55"/>
  <c r="X177" i="55"/>
  <c r="V177" i="55"/>
  <c r="U177" i="55"/>
  <c r="S177" i="55"/>
  <c r="R177" i="55"/>
  <c r="M177" i="55"/>
  <c r="L177" i="55"/>
  <c r="K177" i="55"/>
  <c r="J177" i="55"/>
  <c r="I177" i="55"/>
  <c r="H177" i="55"/>
  <c r="G177" i="55"/>
  <c r="F177" i="55"/>
  <c r="V172" i="55"/>
  <c r="U172" i="55"/>
  <c r="S172" i="55"/>
  <c r="R172" i="55"/>
  <c r="J172" i="55"/>
  <c r="I172" i="55"/>
  <c r="G172" i="55"/>
  <c r="F172" i="55"/>
  <c r="V171" i="55"/>
  <c r="U171" i="55"/>
  <c r="S171" i="55"/>
  <c r="R171" i="55"/>
  <c r="J171" i="55"/>
  <c r="I171" i="55"/>
  <c r="G171" i="55"/>
  <c r="F171" i="55"/>
  <c r="X170" i="55"/>
  <c r="V170" i="55"/>
  <c r="U170" i="55"/>
  <c r="S170" i="55"/>
  <c r="R170" i="55"/>
  <c r="L170" i="55"/>
  <c r="J170" i="55"/>
  <c r="I170" i="55"/>
  <c r="G170" i="55"/>
  <c r="F170" i="55"/>
  <c r="V166" i="55"/>
  <c r="U166" i="55"/>
  <c r="S166" i="55"/>
  <c r="R166" i="55"/>
  <c r="K166" i="55"/>
  <c r="J166" i="55"/>
  <c r="I166" i="55"/>
  <c r="H166" i="55"/>
  <c r="G166" i="55"/>
  <c r="F166" i="55"/>
  <c r="V165" i="55"/>
  <c r="U165" i="55"/>
  <c r="S165" i="55"/>
  <c r="R165" i="55"/>
  <c r="K165" i="55"/>
  <c r="J165" i="55"/>
  <c r="I165" i="55"/>
  <c r="H165" i="55"/>
  <c r="G165" i="55"/>
  <c r="F165" i="55"/>
  <c r="X164" i="55"/>
  <c r="V164" i="55"/>
  <c r="U164" i="55"/>
  <c r="S164" i="55"/>
  <c r="R164" i="55"/>
  <c r="M164" i="55"/>
  <c r="L164" i="55"/>
  <c r="K164" i="55"/>
  <c r="J164" i="55"/>
  <c r="I164" i="55"/>
  <c r="H164" i="55"/>
  <c r="G164" i="55"/>
  <c r="F164" i="55"/>
  <c r="V159" i="55"/>
  <c r="U159" i="55"/>
  <c r="S159" i="55"/>
  <c r="R159" i="55"/>
  <c r="J159" i="55"/>
  <c r="I159" i="55"/>
  <c r="G159" i="55"/>
  <c r="F159" i="55"/>
  <c r="V158" i="55"/>
  <c r="U158" i="55"/>
  <c r="S158" i="55"/>
  <c r="R158" i="55"/>
  <c r="J158" i="55"/>
  <c r="I158" i="55"/>
  <c r="G158" i="55"/>
  <c r="F158" i="55"/>
  <c r="X157" i="55"/>
  <c r="V157" i="55"/>
  <c r="U157" i="55"/>
  <c r="S157" i="55"/>
  <c r="R157" i="55"/>
  <c r="L157" i="55"/>
  <c r="J157" i="55"/>
  <c r="I157" i="55"/>
  <c r="G157" i="55"/>
  <c r="F157" i="55"/>
  <c r="V153" i="55"/>
  <c r="U153" i="55"/>
  <c r="S153" i="55"/>
  <c r="R153" i="55"/>
  <c r="K153" i="55"/>
  <c r="J153" i="55"/>
  <c r="I153" i="55"/>
  <c r="H153" i="55"/>
  <c r="G153" i="55"/>
  <c r="F153" i="55"/>
  <c r="V152" i="55"/>
  <c r="U152" i="55"/>
  <c r="S152" i="55"/>
  <c r="R152" i="55"/>
  <c r="K152" i="55"/>
  <c r="J152" i="55"/>
  <c r="I152" i="55"/>
  <c r="H152" i="55"/>
  <c r="G152" i="55"/>
  <c r="F152" i="55"/>
  <c r="X151" i="55"/>
  <c r="V151" i="55"/>
  <c r="U151" i="55"/>
  <c r="S151" i="55"/>
  <c r="R151" i="55"/>
  <c r="M151" i="55"/>
  <c r="L151" i="55"/>
  <c r="K151" i="55"/>
  <c r="J151" i="55"/>
  <c r="I151" i="55"/>
  <c r="H151" i="55"/>
  <c r="G151" i="55"/>
  <c r="F151" i="55"/>
  <c r="V146" i="55"/>
  <c r="U146" i="55"/>
  <c r="S146" i="55"/>
  <c r="R146" i="55"/>
  <c r="J146" i="55"/>
  <c r="I146" i="55"/>
  <c r="G146" i="55"/>
  <c r="F146" i="55"/>
  <c r="V145" i="55"/>
  <c r="U145" i="55"/>
  <c r="S145" i="55"/>
  <c r="R145" i="55"/>
  <c r="J145" i="55"/>
  <c r="I145" i="55"/>
  <c r="G145" i="55"/>
  <c r="F145" i="55"/>
  <c r="X144" i="55"/>
  <c r="V144" i="55"/>
  <c r="U144" i="55"/>
  <c r="S144" i="55"/>
  <c r="R144" i="55"/>
  <c r="L144" i="55"/>
  <c r="J144" i="55"/>
  <c r="I144" i="55"/>
  <c r="G144" i="55"/>
  <c r="F144" i="55"/>
  <c r="V140" i="55"/>
  <c r="U140" i="55"/>
  <c r="S140" i="55"/>
  <c r="R140" i="55"/>
  <c r="K140" i="55"/>
  <c r="J140" i="55"/>
  <c r="I140" i="55"/>
  <c r="H140" i="55"/>
  <c r="G140" i="55"/>
  <c r="F140" i="55"/>
  <c r="V139" i="55"/>
  <c r="U139" i="55"/>
  <c r="S139" i="55"/>
  <c r="R139" i="55"/>
  <c r="K139" i="55"/>
  <c r="J139" i="55"/>
  <c r="I139" i="55"/>
  <c r="H139" i="55"/>
  <c r="G139" i="55"/>
  <c r="F139" i="55"/>
  <c r="X138" i="55"/>
  <c r="V138" i="55"/>
  <c r="U138" i="55"/>
  <c r="S138" i="55"/>
  <c r="R138" i="55"/>
  <c r="M138" i="55"/>
  <c r="L138" i="55"/>
  <c r="K138" i="55"/>
  <c r="J138" i="55"/>
  <c r="I138" i="55"/>
  <c r="H138" i="55"/>
  <c r="G138" i="55"/>
  <c r="F138" i="55"/>
  <c r="V133" i="55"/>
  <c r="U133" i="55"/>
  <c r="S133" i="55"/>
  <c r="R133" i="55"/>
  <c r="J133" i="55"/>
  <c r="I133" i="55"/>
  <c r="G133" i="55"/>
  <c r="F133" i="55"/>
  <c r="V132" i="55"/>
  <c r="U132" i="55"/>
  <c r="S132" i="55"/>
  <c r="R132" i="55"/>
  <c r="J132" i="55"/>
  <c r="I132" i="55"/>
  <c r="G132" i="55"/>
  <c r="F132" i="55"/>
  <c r="X131" i="55"/>
  <c r="V131" i="55"/>
  <c r="U131" i="55"/>
  <c r="S131" i="55"/>
  <c r="R131" i="55"/>
  <c r="L131" i="55"/>
  <c r="J131" i="55"/>
  <c r="I131" i="55"/>
  <c r="G131" i="55"/>
  <c r="F131" i="55"/>
  <c r="V127" i="55"/>
  <c r="U127" i="55"/>
  <c r="S127" i="55"/>
  <c r="R127" i="55"/>
  <c r="K127" i="55"/>
  <c r="J127" i="55"/>
  <c r="I127" i="55"/>
  <c r="H127" i="55"/>
  <c r="G127" i="55"/>
  <c r="F127" i="55"/>
  <c r="V126" i="55"/>
  <c r="U126" i="55"/>
  <c r="S126" i="55"/>
  <c r="R126" i="55"/>
  <c r="K126" i="55"/>
  <c r="J126" i="55"/>
  <c r="I126" i="55"/>
  <c r="H126" i="55"/>
  <c r="G126" i="55"/>
  <c r="F126" i="55"/>
  <c r="X125" i="55"/>
  <c r="V125" i="55"/>
  <c r="U125" i="55"/>
  <c r="S125" i="55"/>
  <c r="R125" i="55"/>
  <c r="M125" i="55"/>
  <c r="L125" i="55"/>
  <c r="K125" i="55"/>
  <c r="J125" i="55"/>
  <c r="I125" i="55"/>
  <c r="H125" i="55"/>
  <c r="G125" i="55"/>
  <c r="F125" i="55"/>
  <c r="V120" i="55"/>
  <c r="U120" i="55"/>
  <c r="S120" i="55"/>
  <c r="R120" i="55"/>
  <c r="J120" i="55"/>
  <c r="I120" i="55"/>
  <c r="G120" i="55"/>
  <c r="F120" i="55"/>
  <c r="V119" i="55"/>
  <c r="U119" i="55"/>
  <c r="S119" i="55"/>
  <c r="R119" i="55"/>
  <c r="J119" i="55"/>
  <c r="I119" i="55"/>
  <c r="G119" i="55"/>
  <c r="F119" i="55"/>
  <c r="X118" i="55"/>
  <c r="V118" i="55"/>
  <c r="U118" i="55"/>
  <c r="S118" i="55"/>
  <c r="R118" i="55"/>
  <c r="L118" i="55"/>
  <c r="J118" i="55"/>
  <c r="I118" i="55"/>
  <c r="G118" i="55"/>
  <c r="F118" i="55"/>
  <c r="V114" i="55"/>
  <c r="U114" i="55"/>
  <c r="S114" i="55"/>
  <c r="R114" i="55"/>
  <c r="K114" i="55"/>
  <c r="J114" i="55"/>
  <c r="I114" i="55"/>
  <c r="H114" i="55"/>
  <c r="G114" i="55"/>
  <c r="F114" i="55"/>
  <c r="V113" i="55"/>
  <c r="U113" i="55"/>
  <c r="S113" i="55"/>
  <c r="R113" i="55"/>
  <c r="K113" i="55"/>
  <c r="J113" i="55"/>
  <c r="I113" i="55"/>
  <c r="H113" i="55"/>
  <c r="G113" i="55"/>
  <c r="F113" i="55"/>
  <c r="X112" i="55"/>
  <c r="V112" i="55"/>
  <c r="U112" i="55"/>
  <c r="S112" i="55"/>
  <c r="R112" i="55"/>
  <c r="M112" i="55"/>
  <c r="L112" i="55"/>
  <c r="K112" i="55"/>
  <c r="J112" i="55"/>
  <c r="I112" i="55"/>
  <c r="H112" i="55"/>
  <c r="G112" i="55"/>
  <c r="F112" i="55"/>
  <c r="V107" i="55"/>
  <c r="U107" i="55"/>
  <c r="S107" i="55"/>
  <c r="R107" i="55"/>
  <c r="J107" i="55"/>
  <c r="I107" i="55"/>
  <c r="G107" i="55"/>
  <c r="F107" i="55"/>
  <c r="V106" i="55"/>
  <c r="U106" i="55"/>
  <c r="S106" i="55"/>
  <c r="R106" i="55"/>
  <c r="J106" i="55"/>
  <c r="I106" i="55"/>
  <c r="G106" i="55"/>
  <c r="F106" i="55"/>
  <c r="X105" i="55"/>
  <c r="V105" i="55"/>
  <c r="U105" i="55"/>
  <c r="S105" i="55"/>
  <c r="R105" i="55"/>
  <c r="L105" i="55"/>
  <c r="J105" i="55"/>
  <c r="I105" i="55"/>
  <c r="G105" i="55"/>
  <c r="F105" i="55"/>
  <c r="V101" i="55"/>
  <c r="U101" i="55"/>
  <c r="S101" i="55"/>
  <c r="R101" i="55"/>
  <c r="K101" i="55"/>
  <c r="J101" i="55"/>
  <c r="I101" i="55"/>
  <c r="H101" i="55"/>
  <c r="G101" i="55"/>
  <c r="F101" i="55"/>
  <c r="V100" i="55"/>
  <c r="U100" i="55"/>
  <c r="S100" i="55"/>
  <c r="R100" i="55"/>
  <c r="K100" i="55"/>
  <c r="J100" i="55"/>
  <c r="I100" i="55"/>
  <c r="H100" i="55"/>
  <c r="G100" i="55"/>
  <c r="F100" i="55"/>
  <c r="X99" i="55"/>
  <c r="V99" i="55"/>
  <c r="U99" i="55"/>
  <c r="S99" i="55"/>
  <c r="R99" i="55"/>
  <c r="M99" i="55"/>
  <c r="L99" i="55"/>
  <c r="K99" i="55"/>
  <c r="J99" i="55"/>
  <c r="I99" i="55"/>
  <c r="H99" i="55"/>
  <c r="G99" i="55"/>
  <c r="F99" i="55"/>
  <c r="V94" i="55"/>
  <c r="U94" i="55"/>
  <c r="S94" i="55"/>
  <c r="R94" i="55"/>
  <c r="J94" i="55"/>
  <c r="I94" i="55"/>
  <c r="G94" i="55"/>
  <c r="F94" i="55"/>
  <c r="V93" i="55"/>
  <c r="U93" i="55"/>
  <c r="S93" i="55"/>
  <c r="R93" i="55"/>
  <c r="J93" i="55"/>
  <c r="I93" i="55"/>
  <c r="G93" i="55"/>
  <c r="F93" i="55"/>
  <c r="X92" i="55"/>
  <c r="V92" i="55"/>
  <c r="U92" i="55"/>
  <c r="S92" i="55"/>
  <c r="R92" i="55"/>
  <c r="L92" i="55"/>
  <c r="J92" i="55"/>
  <c r="I92" i="55"/>
  <c r="G92" i="55"/>
  <c r="F92" i="55"/>
  <c r="V88" i="55"/>
  <c r="U88" i="55"/>
  <c r="S88" i="55"/>
  <c r="R88" i="55"/>
  <c r="K88" i="55"/>
  <c r="J88" i="55"/>
  <c r="I88" i="55"/>
  <c r="H88" i="55"/>
  <c r="G88" i="55"/>
  <c r="F88" i="55"/>
  <c r="V87" i="55"/>
  <c r="U87" i="55"/>
  <c r="S87" i="55"/>
  <c r="R87" i="55"/>
  <c r="K87" i="55"/>
  <c r="J87" i="55"/>
  <c r="I87" i="55"/>
  <c r="H87" i="55"/>
  <c r="G87" i="55"/>
  <c r="F87" i="55"/>
  <c r="X86" i="55"/>
  <c r="V86" i="55"/>
  <c r="U86" i="55"/>
  <c r="S86" i="55"/>
  <c r="R86" i="55"/>
  <c r="M86" i="55"/>
  <c r="L86" i="55"/>
  <c r="K86" i="55"/>
  <c r="J86" i="55"/>
  <c r="I86" i="55"/>
  <c r="H86" i="55"/>
  <c r="G86" i="55"/>
  <c r="F86" i="55"/>
  <c r="V81" i="55"/>
  <c r="U81" i="55"/>
  <c r="S81" i="55"/>
  <c r="R81" i="55"/>
  <c r="J81" i="55"/>
  <c r="I81" i="55"/>
  <c r="G81" i="55"/>
  <c r="F81" i="55"/>
  <c r="V80" i="55"/>
  <c r="U80" i="55"/>
  <c r="S80" i="55"/>
  <c r="R80" i="55"/>
  <c r="J80" i="55"/>
  <c r="I80" i="55"/>
  <c r="G80" i="55"/>
  <c r="F80" i="55"/>
  <c r="X79" i="55"/>
  <c r="V79" i="55"/>
  <c r="U79" i="55"/>
  <c r="S79" i="55"/>
  <c r="R79" i="55"/>
  <c r="L79" i="55"/>
  <c r="J79" i="55"/>
  <c r="I79" i="55"/>
  <c r="G79" i="55"/>
  <c r="F79" i="55"/>
  <c r="V75" i="55"/>
  <c r="U75" i="55"/>
  <c r="S75" i="55"/>
  <c r="R75" i="55"/>
  <c r="K75" i="55"/>
  <c r="J75" i="55"/>
  <c r="I75" i="55"/>
  <c r="H75" i="55"/>
  <c r="G75" i="55"/>
  <c r="F75" i="55"/>
  <c r="V74" i="55"/>
  <c r="U74" i="55"/>
  <c r="S74" i="55"/>
  <c r="R74" i="55"/>
  <c r="K74" i="55"/>
  <c r="J74" i="55"/>
  <c r="I74" i="55"/>
  <c r="H74" i="55"/>
  <c r="G74" i="55"/>
  <c r="F74" i="55"/>
  <c r="X73" i="55"/>
  <c r="V73" i="55"/>
  <c r="U73" i="55"/>
  <c r="S73" i="55"/>
  <c r="R73" i="55"/>
  <c r="M73" i="55"/>
  <c r="L73" i="55"/>
  <c r="K73" i="55"/>
  <c r="J73" i="55"/>
  <c r="I73" i="55"/>
  <c r="H73" i="55"/>
  <c r="G73" i="55"/>
  <c r="F73" i="55"/>
  <c r="V263" i="41"/>
  <c r="U263" i="41"/>
  <c r="S263" i="41"/>
  <c r="R263" i="41"/>
  <c r="J263" i="41"/>
  <c r="I263" i="41"/>
  <c r="G263" i="41"/>
  <c r="F263" i="41"/>
  <c r="V262" i="41"/>
  <c r="U262" i="41"/>
  <c r="S262" i="41"/>
  <c r="R262" i="41"/>
  <c r="J262" i="41"/>
  <c r="I262" i="41"/>
  <c r="G262" i="41"/>
  <c r="F262" i="41"/>
  <c r="X261" i="41"/>
  <c r="V261" i="41"/>
  <c r="U261" i="41"/>
  <c r="S261" i="41"/>
  <c r="R261" i="41"/>
  <c r="L261" i="41"/>
  <c r="J261" i="41"/>
  <c r="I261" i="41"/>
  <c r="G261" i="41"/>
  <c r="F261" i="41"/>
  <c r="V257" i="41"/>
  <c r="U257" i="41"/>
  <c r="S257" i="41"/>
  <c r="R257" i="41"/>
  <c r="K257" i="41"/>
  <c r="J257" i="41"/>
  <c r="I257" i="41"/>
  <c r="H257" i="41"/>
  <c r="G257" i="41"/>
  <c r="F257" i="41"/>
  <c r="V256" i="41"/>
  <c r="U256" i="41"/>
  <c r="S256" i="41"/>
  <c r="R256" i="41"/>
  <c r="K256" i="41"/>
  <c r="J256" i="41"/>
  <c r="I256" i="41"/>
  <c r="H256" i="41"/>
  <c r="G256" i="41"/>
  <c r="F256" i="41"/>
  <c r="X255" i="41"/>
  <c r="V255" i="41"/>
  <c r="U255" i="41"/>
  <c r="S255" i="41"/>
  <c r="R255" i="41"/>
  <c r="M255" i="41"/>
  <c r="L255" i="41"/>
  <c r="K255" i="41"/>
  <c r="J255" i="41"/>
  <c r="I255" i="41"/>
  <c r="H255" i="41"/>
  <c r="G255" i="41"/>
  <c r="F255" i="41"/>
  <c r="V250" i="41"/>
  <c r="U250" i="41"/>
  <c r="S250" i="41"/>
  <c r="R250" i="41"/>
  <c r="J250" i="41"/>
  <c r="I250" i="41"/>
  <c r="G250" i="41"/>
  <c r="F250" i="41"/>
  <c r="V249" i="41"/>
  <c r="U249" i="41"/>
  <c r="S249" i="41"/>
  <c r="R249" i="41"/>
  <c r="J249" i="41"/>
  <c r="I249" i="41"/>
  <c r="G249" i="41"/>
  <c r="F249" i="41"/>
  <c r="X248" i="41"/>
  <c r="V248" i="41"/>
  <c r="U248" i="41"/>
  <c r="S248" i="41"/>
  <c r="R248" i="41"/>
  <c r="L248" i="41"/>
  <c r="J248" i="41"/>
  <c r="I248" i="41"/>
  <c r="G248" i="41"/>
  <c r="F248" i="41"/>
  <c r="V244" i="41"/>
  <c r="U244" i="41"/>
  <c r="S244" i="41"/>
  <c r="R244" i="41"/>
  <c r="K244" i="41"/>
  <c r="J244" i="41"/>
  <c r="I244" i="41"/>
  <c r="H244" i="41"/>
  <c r="G244" i="41"/>
  <c r="F244" i="41"/>
  <c r="V243" i="41"/>
  <c r="U243" i="41"/>
  <c r="S243" i="41"/>
  <c r="R243" i="41"/>
  <c r="K243" i="41"/>
  <c r="J243" i="41"/>
  <c r="I243" i="41"/>
  <c r="H243" i="41"/>
  <c r="G243" i="41"/>
  <c r="F243" i="41"/>
  <c r="X242" i="41"/>
  <c r="V242" i="41"/>
  <c r="U242" i="41"/>
  <c r="S242" i="41"/>
  <c r="R242" i="41"/>
  <c r="M242" i="41"/>
  <c r="L242" i="41"/>
  <c r="K242" i="41"/>
  <c r="J242" i="41"/>
  <c r="I242" i="41"/>
  <c r="H242" i="41"/>
  <c r="G242" i="41"/>
  <c r="F242" i="41"/>
  <c r="V237" i="41"/>
  <c r="U237" i="41"/>
  <c r="S237" i="41"/>
  <c r="R237" i="41"/>
  <c r="J237" i="41"/>
  <c r="I237" i="41"/>
  <c r="G237" i="41"/>
  <c r="F237" i="41"/>
  <c r="V236" i="41"/>
  <c r="U236" i="41"/>
  <c r="S236" i="41"/>
  <c r="R236" i="41"/>
  <c r="J236" i="41"/>
  <c r="I236" i="41"/>
  <c r="G236" i="41"/>
  <c r="F236" i="41"/>
  <c r="X235" i="41"/>
  <c r="V235" i="41"/>
  <c r="U235" i="41"/>
  <c r="S235" i="41"/>
  <c r="R235" i="41"/>
  <c r="L235" i="41"/>
  <c r="J235" i="41"/>
  <c r="I235" i="41"/>
  <c r="G235" i="41"/>
  <c r="F235" i="41"/>
  <c r="V231" i="41"/>
  <c r="U231" i="41"/>
  <c r="S231" i="41"/>
  <c r="R231" i="41"/>
  <c r="K231" i="41"/>
  <c r="J231" i="41"/>
  <c r="I231" i="41"/>
  <c r="H231" i="41"/>
  <c r="G231" i="41"/>
  <c r="F231" i="41"/>
  <c r="V230" i="41"/>
  <c r="U230" i="41"/>
  <c r="S230" i="41"/>
  <c r="R230" i="41"/>
  <c r="K230" i="41"/>
  <c r="J230" i="41"/>
  <c r="I230" i="41"/>
  <c r="H230" i="41"/>
  <c r="G230" i="41"/>
  <c r="F230" i="41"/>
  <c r="X229" i="41"/>
  <c r="V229" i="41"/>
  <c r="U229" i="41"/>
  <c r="S229" i="41"/>
  <c r="R229" i="41"/>
  <c r="M229" i="41"/>
  <c r="L229" i="41"/>
  <c r="K229" i="41"/>
  <c r="J229" i="41"/>
  <c r="I229" i="41"/>
  <c r="H229" i="41"/>
  <c r="G229" i="41"/>
  <c r="F229" i="41"/>
  <c r="V224" i="41"/>
  <c r="U224" i="41"/>
  <c r="S224" i="41"/>
  <c r="R224" i="41"/>
  <c r="J224" i="41"/>
  <c r="I224" i="41"/>
  <c r="G224" i="41"/>
  <c r="F224" i="41"/>
  <c r="V223" i="41"/>
  <c r="U223" i="41"/>
  <c r="S223" i="41"/>
  <c r="R223" i="41"/>
  <c r="J223" i="41"/>
  <c r="I223" i="41"/>
  <c r="G223" i="41"/>
  <c r="F223" i="41"/>
  <c r="X222" i="41"/>
  <c r="V222" i="41"/>
  <c r="U222" i="41"/>
  <c r="S222" i="41"/>
  <c r="R222" i="41"/>
  <c r="L222" i="41"/>
  <c r="J222" i="41"/>
  <c r="I222" i="41"/>
  <c r="G222" i="41"/>
  <c r="F222" i="41"/>
  <c r="V218" i="41"/>
  <c r="U218" i="41"/>
  <c r="S218" i="41"/>
  <c r="R218" i="41"/>
  <c r="K218" i="41"/>
  <c r="J218" i="41"/>
  <c r="I218" i="41"/>
  <c r="H218" i="41"/>
  <c r="G218" i="41"/>
  <c r="F218" i="41"/>
  <c r="V217" i="41"/>
  <c r="U217" i="41"/>
  <c r="S217" i="41"/>
  <c r="R217" i="41"/>
  <c r="K217" i="41"/>
  <c r="J217" i="41"/>
  <c r="I217" i="41"/>
  <c r="H217" i="41"/>
  <c r="G217" i="41"/>
  <c r="F217" i="41"/>
  <c r="X216" i="41"/>
  <c r="V216" i="41"/>
  <c r="U216" i="41"/>
  <c r="S216" i="41"/>
  <c r="R216" i="41"/>
  <c r="M216" i="41"/>
  <c r="L216" i="41"/>
  <c r="K216" i="41"/>
  <c r="J216" i="41"/>
  <c r="I216" i="41"/>
  <c r="H216" i="41"/>
  <c r="G216" i="41"/>
  <c r="F216" i="41"/>
  <c r="V211" i="41"/>
  <c r="U211" i="41"/>
  <c r="S211" i="41"/>
  <c r="R211" i="41"/>
  <c r="J211" i="41"/>
  <c r="I211" i="41"/>
  <c r="G211" i="41"/>
  <c r="F211" i="41"/>
  <c r="V210" i="41"/>
  <c r="U210" i="41"/>
  <c r="S210" i="41"/>
  <c r="R210" i="41"/>
  <c r="J210" i="41"/>
  <c r="I210" i="41"/>
  <c r="G210" i="41"/>
  <c r="F210" i="41"/>
  <c r="X209" i="41"/>
  <c r="V209" i="41"/>
  <c r="U209" i="41"/>
  <c r="S209" i="41"/>
  <c r="R209" i="41"/>
  <c r="L209" i="41"/>
  <c r="J209" i="41"/>
  <c r="I209" i="41"/>
  <c r="G209" i="41"/>
  <c r="F209" i="41"/>
  <c r="V205" i="41"/>
  <c r="U205" i="41"/>
  <c r="S205" i="41"/>
  <c r="R205" i="41"/>
  <c r="K205" i="41"/>
  <c r="J205" i="41"/>
  <c r="I205" i="41"/>
  <c r="H205" i="41"/>
  <c r="G205" i="41"/>
  <c r="F205" i="41"/>
  <c r="V204" i="41"/>
  <c r="U204" i="41"/>
  <c r="S204" i="41"/>
  <c r="R204" i="41"/>
  <c r="K204" i="41"/>
  <c r="J204" i="41"/>
  <c r="I204" i="41"/>
  <c r="H204" i="41"/>
  <c r="G204" i="41"/>
  <c r="F204" i="41"/>
  <c r="X203" i="41"/>
  <c r="V203" i="41"/>
  <c r="U203" i="41"/>
  <c r="S203" i="41"/>
  <c r="R203" i="41"/>
  <c r="M203" i="41"/>
  <c r="L203" i="41"/>
  <c r="K203" i="41"/>
  <c r="J203" i="41"/>
  <c r="I203" i="41"/>
  <c r="H203" i="41"/>
  <c r="G203" i="41"/>
  <c r="F203" i="41"/>
  <c r="V198" i="41"/>
  <c r="U198" i="41"/>
  <c r="S198" i="41"/>
  <c r="R198" i="41"/>
  <c r="J198" i="41"/>
  <c r="I198" i="41"/>
  <c r="G198" i="41"/>
  <c r="F198" i="41"/>
  <c r="V197" i="41"/>
  <c r="U197" i="41"/>
  <c r="S197" i="41"/>
  <c r="R197" i="41"/>
  <c r="J197" i="41"/>
  <c r="I197" i="41"/>
  <c r="G197" i="41"/>
  <c r="F197" i="41"/>
  <c r="X196" i="41"/>
  <c r="V196" i="41"/>
  <c r="U196" i="41"/>
  <c r="S196" i="41"/>
  <c r="R196" i="41"/>
  <c r="L196" i="41"/>
  <c r="J196" i="41"/>
  <c r="I196" i="41"/>
  <c r="G196" i="41"/>
  <c r="F196" i="41"/>
  <c r="V192" i="41"/>
  <c r="U192" i="41"/>
  <c r="S192" i="41"/>
  <c r="R192" i="41"/>
  <c r="K192" i="41"/>
  <c r="J192" i="41"/>
  <c r="I192" i="41"/>
  <c r="H192" i="41"/>
  <c r="G192" i="41"/>
  <c r="F192" i="41"/>
  <c r="V191" i="41"/>
  <c r="U191" i="41"/>
  <c r="S191" i="41"/>
  <c r="R191" i="41"/>
  <c r="K191" i="41"/>
  <c r="J191" i="41"/>
  <c r="I191" i="41"/>
  <c r="H191" i="41"/>
  <c r="G191" i="41"/>
  <c r="F191" i="41"/>
  <c r="X190" i="41"/>
  <c r="V190" i="41"/>
  <c r="U190" i="41"/>
  <c r="S190" i="41"/>
  <c r="R190" i="41"/>
  <c r="M190" i="41"/>
  <c r="L190" i="41"/>
  <c r="K190" i="41"/>
  <c r="J190" i="41"/>
  <c r="I190" i="41"/>
  <c r="H190" i="41"/>
  <c r="G190" i="41"/>
  <c r="F190" i="41"/>
  <c r="V185" i="41"/>
  <c r="U185" i="41"/>
  <c r="S185" i="41"/>
  <c r="R185" i="41"/>
  <c r="J185" i="41"/>
  <c r="I185" i="41"/>
  <c r="G185" i="41"/>
  <c r="F185" i="41"/>
  <c r="V184" i="41"/>
  <c r="U184" i="41"/>
  <c r="S184" i="41"/>
  <c r="R184" i="41"/>
  <c r="J184" i="41"/>
  <c r="I184" i="41"/>
  <c r="G184" i="41"/>
  <c r="F184" i="41"/>
  <c r="X183" i="41"/>
  <c r="V183" i="41"/>
  <c r="U183" i="41"/>
  <c r="S183" i="41"/>
  <c r="R183" i="41"/>
  <c r="L183" i="41"/>
  <c r="J183" i="41"/>
  <c r="I183" i="41"/>
  <c r="G183" i="41"/>
  <c r="F183" i="41"/>
  <c r="V179" i="41"/>
  <c r="U179" i="41"/>
  <c r="S179" i="41"/>
  <c r="R179" i="41"/>
  <c r="K179" i="41"/>
  <c r="J179" i="41"/>
  <c r="I179" i="41"/>
  <c r="H179" i="41"/>
  <c r="G179" i="41"/>
  <c r="F179" i="41"/>
  <c r="V178" i="41"/>
  <c r="U178" i="41"/>
  <c r="S178" i="41"/>
  <c r="R178" i="41"/>
  <c r="K178" i="41"/>
  <c r="J178" i="41"/>
  <c r="I178" i="41"/>
  <c r="H178" i="41"/>
  <c r="G178" i="41"/>
  <c r="F178" i="41"/>
  <c r="X177" i="41"/>
  <c r="V177" i="41"/>
  <c r="U177" i="41"/>
  <c r="S177" i="41"/>
  <c r="R177" i="41"/>
  <c r="M177" i="41"/>
  <c r="L177" i="41"/>
  <c r="K177" i="41"/>
  <c r="J177" i="41"/>
  <c r="I177" i="41"/>
  <c r="H177" i="41"/>
  <c r="G177" i="41"/>
  <c r="F177" i="41"/>
  <c r="V172" i="41"/>
  <c r="U172" i="41"/>
  <c r="S172" i="41"/>
  <c r="R172" i="41"/>
  <c r="J172" i="41"/>
  <c r="I172" i="41"/>
  <c r="G172" i="41"/>
  <c r="F172" i="41"/>
  <c r="V171" i="41"/>
  <c r="U171" i="41"/>
  <c r="S171" i="41"/>
  <c r="R171" i="41"/>
  <c r="J171" i="41"/>
  <c r="I171" i="41"/>
  <c r="G171" i="41"/>
  <c r="F171" i="41"/>
  <c r="X170" i="41"/>
  <c r="V170" i="41"/>
  <c r="U170" i="41"/>
  <c r="S170" i="41"/>
  <c r="R170" i="41"/>
  <c r="L170" i="41"/>
  <c r="J170" i="41"/>
  <c r="I170" i="41"/>
  <c r="G170" i="41"/>
  <c r="F170" i="41"/>
  <c r="V166" i="41"/>
  <c r="U166" i="41"/>
  <c r="S166" i="41"/>
  <c r="R166" i="41"/>
  <c r="K166" i="41"/>
  <c r="J166" i="41"/>
  <c r="I166" i="41"/>
  <c r="H166" i="41"/>
  <c r="G166" i="41"/>
  <c r="F166" i="41"/>
  <c r="V165" i="41"/>
  <c r="U165" i="41"/>
  <c r="S165" i="41"/>
  <c r="R165" i="41"/>
  <c r="K165" i="41"/>
  <c r="J165" i="41"/>
  <c r="I165" i="41"/>
  <c r="H165" i="41"/>
  <c r="G165" i="41"/>
  <c r="F165" i="41"/>
  <c r="X164" i="41"/>
  <c r="V164" i="41"/>
  <c r="U164" i="41"/>
  <c r="S164" i="41"/>
  <c r="R164" i="41"/>
  <c r="M164" i="41"/>
  <c r="L164" i="41"/>
  <c r="K164" i="41"/>
  <c r="J164" i="41"/>
  <c r="I164" i="41"/>
  <c r="H164" i="41"/>
  <c r="G164" i="41"/>
  <c r="F164" i="41"/>
  <c r="V159" i="41"/>
  <c r="U159" i="41"/>
  <c r="S159" i="41"/>
  <c r="R159" i="41"/>
  <c r="J159" i="41"/>
  <c r="I159" i="41"/>
  <c r="G159" i="41"/>
  <c r="F159" i="41"/>
  <c r="V158" i="41"/>
  <c r="U158" i="41"/>
  <c r="S158" i="41"/>
  <c r="R158" i="41"/>
  <c r="J158" i="41"/>
  <c r="I158" i="41"/>
  <c r="G158" i="41"/>
  <c r="F158" i="41"/>
  <c r="X157" i="41"/>
  <c r="V157" i="41"/>
  <c r="U157" i="41"/>
  <c r="S157" i="41"/>
  <c r="R157" i="41"/>
  <c r="L157" i="41"/>
  <c r="J157" i="41"/>
  <c r="I157" i="41"/>
  <c r="G157" i="41"/>
  <c r="F157" i="41"/>
  <c r="V153" i="41"/>
  <c r="U153" i="41"/>
  <c r="S153" i="41"/>
  <c r="R153" i="41"/>
  <c r="K153" i="41"/>
  <c r="J153" i="41"/>
  <c r="I153" i="41"/>
  <c r="H153" i="41"/>
  <c r="G153" i="41"/>
  <c r="F153" i="41"/>
  <c r="V152" i="41"/>
  <c r="U152" i="41"/>
  <c r="S152" i="41"/>
  <c r="R152" i="41"/>
  <c r="K152" i="41"/>
  <c r="J152" i="41"/>
  <c r="I152" i="41"/>
  <c r="H152" i="41"/>
  <c r="G152" i="41"/>
  <c r="F152" i="41"/>
  <c r="X151" i="41"/>
  <c r="V151" i="41"/>
  <c r="U151" i="41"/>
  <c r="S151" i="41"/>
  <c r="R151" i="41"/>
  <c r="M151" i="41"/>
  <c r="L151" i="41"/>
  <c r="K151" i="41"/>
  <c r="J151" i="41"/>
  <c r="I151" i="41"/>
  <c r="H151" i="41"/>
  <c r="G151" i="41"/>
  <c r="F151" i="41"/>
  <c r="V146" i="41"/>
  <c r="U146" i="41"/>
  <c r="S146" i="41"/>
  <c r="R146" i="41"/>
  <c r="J146" i="41"/>
  <c r="I146" i="41"/>
  <c r="G146" i="41"/>
  <c r="F146" i="41"/>
  <c r="V145" i="41"/>
  <c r="U145" i="41"/>
  <c r="S145" i="41"/>
  <c r="R145" i="41"/>
  <c r="J145" i="41"/>
  <c r="I145" i="41"/>
  <c r="G145" i="41"/>
  <c r="F145" i="41"/>
  <c r="X144" i="41"/>
  <c r="V144" i="41"/>
  <c r="U144" i="41"/>
  <c r="S144" i="41"/>
  <c r="R144" i="41"/>
  <c r="L144" i="41"/>
  <c r="J144" i="41"/>
  <c r="I144" i="41"/>
  <c r="G144" i="41"/>
  <c r="F144" i="41"/>
  <c r="V140" i="41"/>
  <c r="U140" i="41"/>
  <c r="S140" i="41"/>
  <c r="R140" i="41"/>
  <c r="K140" i="41"/>
  <c r="J140" i="41"/>
  <c r="I140" i="41"/>
  <c r="H140" i="41"/>
  <c r="G140" i="41"/>
  <c r="F140" i="41"/>
  <c r="V139" i="41"/>
  <c r="U139" i="41"/>
  <c r="S139" i="41"/>
  <c r="R139" i="41"/>
  <c r="K139" i="41"/>
  <c r="J139" i="41"/>
  <c r="I139" i="41"/>
  <c r="H139" i="41"/>
  <c r="G139" i="41"/>
  <c r="F139" i="41"/>
  <c r="X138" i="41"/>
  <c r="V138" i="41"/>
  <c r="U138" i="41"/>
  <c r="S138" i="41"/>
  <c r="R138" i="41"/>
  <c r="M138" i="41"/>
  <c r="L138" i="41"/>
  <c r="K138" i="41"/>
  <c r="J138" i="41"/>
  <c r="I138" i="41"/>
  <c r="H138" i="41"/>
  <c r="G138" i="41"/>
  <c r="F138" i="41"/>
  <c r="V133" i="41"/>
  <c r="U133" i="41"/>
  <c r="S133" i="41"/>
  <c r="R133" i="41"/>
  <c r="J133" i="41"/>
  <c r="I133" i="41"/>
  <c r="G133" i="41"/>
  <c r="F133" i="41"/>
  <c r="V132" i="41"/>
  <c r="U132" i="41"/>
  <c r="S132" i="41"/>
  <c r="R132" i="41"/>
  <c r="J132" i="41"/>
  <c r="I132" i="41"/>
  <c r="G132" i="41"/>
  <c r="F132" i="41"/>
  <c r="X131" i="41"/>
  <c r="V131" i="41"/>
  <c r="U131" i="41"/>
  <c r="S131" i="41"/>
  <c r="R131" i="41"/>
  <c r="L131" i="41"/>
  <c r="J131" i="41"/>
  <c r="I131" i="41"/>
  <c r="G131" i="41"/>
  <c r="F131" i="41"/>
  <c r="V127" i="41"/>
  <c r="U127" i="41"/>
  <c r="S127" i="41"/>
  <c r="R127" i="41"/>
  <c r="K127" i="41"/>
  <c r="J127" i="41"/>
  <c r="I127" i="41"/>
  <c r="H127" i="41"/>
  <c r="G127" i="41"/>
  <c r="F127" i="41"/>
  <c r="V126" i="41"/>
  <c r="U126" i="41"/>
  <c r="S126" i="41"/>
  <c r="R126" i="41"/>
  <c r="K126" i="41"/>
  <c r="J126" i="41"/>
  <c r="I126" i="41"/>
  <c r="H126" i="41"/>
  <c r="G126" i="41"/>
  <c r="F126" i="41"/>
  <c r="X125" i="41"/>
  <c r="V125" i="41"/>
  <c r="U125" i="41"/>
  <c r="S125" i="41"/>
  <c r="R125" i="41"/>
  <c r="M125" i="41"/>
  <c r="L125" i="41"/>
  <c r="K125" i="41"/>
  <c r="J125" i="41"/>
  <c r="I125" i="41"/>
  <c r="H125" i="41"/>
  <c r="G125" i="41"/>
  <c r="F125" i="41"/>
  <c r="V120" i="41"/>
  <c r="U120" i="41"/>
  <c r="S120" i="41"/>
  <c r="R120" i="41"/>
  <c r="J120" i="41"/>
  <c r="I120" i="41"/>
  <c r="G120" i="41"/>
  <c r="F120" i="41"/>
  <c r="V119" i="41"/>
  <c r="U119" i="41"/>
  <c r="S119" i="41"/>
  <c r="R119" i="41"/>
  <c r="J119" i="41"/>
  <c r="I119" i="41"/>
  <c r="G119" i="41"/>
  <c r="F119" i="41"/>
  <c r="X118" i="41"/>
  <c r="V118" i="41"/>
  <c r="U118" i="41"/>
  <c r="S118" i="41"/>
  <c r="R118" i="41"/>
  <c r="L118" i="41"/>
  <c r="J118" i="41"/>
  <c r="I118" i="41"/>
  <c r="G118" i="41"/>
  <c r="F118" i="41"/>
  <c r="V114" i="41"/>
  <c r="U114" i="41"/>
  <c r="S114" i="41"/>
  <c r="R114" i="41"/>
  <c r="K114" i="41"/>
  <c r="J114" i="41"/>
  <c r="I114" i="41"/>
  <c r="H114" i="41"/>
  <c r="G114" i="41"/>
  <c r="F114" i="41"/>
  <c r="V113" i="41"/>
  <c r="U113" i="41"/>
  <c r="S113" i="41"/>
  <c r="R113" i="41"/>
  <c r="K113" i="41"/>
  <c r="J113" i="41"/>
  <c r="I113" i="41"/>
  <c r="H113" i="41"/>
  <c r="G113" i="41"/>
  <c r="F113" i="41"/>
  <c r="X112" i="41"/>
  <c r="V112" i="41"/>
  <c r="U112" i="41"/>
  <c r="S112" i="41"/>
  <c r="R112" i="41"/>
  <c r="M112" i="41"/>
  <c r="L112" i="41"/>
  <c r="K112" i="41"/>
  <c r="J112" i="41"/>
  <c r="I112" i="41"/>
  <c r="H112" i="41"/>
  <c r="G112" i="41"/>
  <c r="F112" i="41"/>
  <c r="V107" i="41"/>
  <c r="U107" i="41"/>
  <c r="S107" i="41"/>
  <c r="R107" i="41"/>
  <c r="J107" i="41"/>
  <c r="I107" i="41"/>
  <c r="G107" i="41"/>
  <c r="F107" i="41"/>
  <c r="V106" i="41"/>
  <c r="U106" i="41"/>
  <c r="S106" i="41"/>
  <c r="R106" i="41"/>
  <c r="J106" i="41"/>
  <c r="I106" i="41"/>
  <c r="G106" i="41"/>
  <c r="F106" i="41"/>
  <c r="X105" i="41"/>
  <c r="V105" i="41"/>
  <c r="U105" i="41"/>
  <c r="S105" i="41"/>
  <c r="R105" i="41"/>
  <c r="L105" i="41"/>
  <c r="J105" i="41"/>
  <c r="I105" i="41"/>
  <c r="G105" i="41"/>
  <c r="F105" i="41"/>
  <c r="V101" i="41"/>
  <c r="U101" i="41"/>
  <c r="S101" i="41"/>
  <c r="R101" i="41"/>
  <c r="K101" i="41"/>
  <c r="J101" i="41"/>
  <c r="I101" i="41"/>
  <c r="H101" i="41"/>
  <c r="G101" i="41"/>
  <c r="F101" i="41"/>
  <c r="V100" i="41"/>
  <c r="U100" i="41"/>
  <c r="S100" i="41"/>
  <c r="R100" i="41"/>
  <c r="K100" i="41"/>
  <c r="J100" i="41"/>
  <c r="I100" i="41"/>
  <c r="H100" i="41"/>
  <c r="G100" i="41"/>
  <c r="F100" i="41"/>
  <c r="X99" i="41"/>
  <c r="V99" i="41"/>
  <c r="U99" i="41"/>
  <c r="S99" i="41"/>
  <c r="R99" i="41"/>
  <c r="M99" i="41"/>
  <c r="L99" i="41"/>
  <c r="K99" i="41"/>
  <c r="J99" i="41"/>
  <c r="I99" i="41"/>
  <c r="H99" i="41"/>
  <c r="G99" i="41"/>
  <c r="F99" i="41"/>
  <c r="V94" i="41"/>
  <c r="U94" i="41"/>
  <c r="S94" i="41"/>
  <c r="R94" i="41"/>
  <c r="J94" i="41"/>
  <c r="I94" i="41"/>
  <c r="G94" i="41"/>
  <c r="F94" i="41"/>
  <c r="V93" i="41"/>
  <c r="U93" i="41"/>
  <c r="S93" i="41"/>
  <c r="R93" i="41"/>
  <c r="J93" i="41"/>
  <c r="I93" i="41"/>
  <c r="G93" i="41"/>
  <c r="F93" i="41"/>
  <c r="X92" i="41"/>
  <c r="V92" i="41"/>
  <c r="U92" i="41"/>
  <c r="S92" i="41"/>
  <c r="R92" i="41"/>
  <c r="L92" i="41"/>
  <c r="J92" i="41"/>
  <c r="I92" i="41"/>
  <c r="G92" i="41"/>
  <c r="F92" i="41"/>
  <c r="V88" i="41"/>
  <c r="U88" i="41"/>
  <c r="S88" i="41"/>
  <c r="R88" i="41"/>
  <c r="K88" i="41"/>
  <c r="J88" i="41"/>
  <c r="I88" i="41"/>
  <c r="H88" i="41"/>
  <c r="G88" i="41"/>
  <c r="F88" i="41"/>
  <c r="V87" i="41"/>
  <c r="U87" i="41"/>
  <c r="S87" i="41"/>
  <c r="R87" i="41"/>
  <c r="K87" i="41"/>
  <c r="J87" i="41"/>
  <c r="I87" i="41"/>
  <c r="H87" i="41"/>
  <c r="G87" i="41"/>
  <c r="F87" i="41"/>
  <c r="X86" i="41"/>
  <c r="V86" i="41"/>
  <c r="U86" i="41"/>
  <c r="S86" i="41"/>
  <c r="R86" i="41"/>
  <c r="M86" i="41"/>
  <c r="L86" i="41"/>
  <c r="K86" i="41"/>
  <c r="J86" i="41"/>
  <c r="I86" i="41"/>
  <c r="H86" i="41"/>
  <c r="G86" i="41"/>
  <c r="F86" i="41"/>
  <c r="V81" i="41"/>
  <c r="U81" i="41"/>
  <c r="S81" i="41"/>
  <c r="R81" i="41"/>
  <c r="J81" i="41"/>
  <c r="I81" i="41"/>
  <c r="G81" i="41"/>
  <c r="F81" i="41"/>
  <c r="V80" i="41"/>
  <c r="U80" i="41"/>
  <c r="S80" i="41"/>
  <c r="R80" i="41"/>
  <c r="J80" i="41"/>
  <c r="I80" i="41"/>
  <c r="G80" i="41"/>
  <c r="F80" i="41"/>
  <c r="X79" i="41"/>
  <c r="V79" i="41"/>
  <c r="U79" i="41"/>
  <c r="S79" i="41"/>
  <c r="R79" i="41"/>
  <c r="L79" i="41"/>
  <c r="J79" i="41"/>
  <c r="I79" i="41"/>
  <c r="G79" i="41"/>
  <c r="F79" i="41"/>
  <c r="V75" i="41"/>
  <c r="U75" i="41"/>
  <c r="S75" i="41"/>
  <c r="R75" i="41"/>
  <c r="K75" i="41"/>
  <c r="J75" i="41"/>
  <c r="I75" i="41"/>
  <c r="H75" i="41"/>
  <c r="G75" i="41"/>
  <c r="F75" i="41"/>
  <c r="V74" i="41"/>
  <c r="U74" i="41"/>
  <c r="S74" i="41"/>
  <c r="R74" i="41"/>
  <c r="K74" i="41"/>
  <c r="J74" i="41"/>
  <c r="I74" i="41"/>
  <c r="H74" i="41"/>
  <c r="G74" i="41"/>
  <c r="F74" i="41"/>
  <c r="X73" i="41"/>
  <c r="V73" i="41"/>
  <c r="U73" i="41"/>
  <c r="S73" i="41"/>
  <c r="R73" i="41"/>
  <c r="M73" i="41"/>
  <c r="L73" i="41"/>
  <c r="K73" i="41"/>
  <c r="J73" i="41"/>
  <c r="I73" i="41"/>
  <c r="H73" i="41"/>
  <c r="G73" i="41"/>
  <c r="F73" i="41"/>
  <c r="V263" i="54"/>
  <c r="U263" i="54"/>
  <c r="S263" i="54"/>
  <c r="R263" i="54"/>
  <c r="J263" i="54"/>
  <c r="I263" i="54"/>
  <c r="G263" i="54"/>
  <c r="F263" i="54"/>
  <c r="V262" i="54"/>
  <c r="U262" i="54"/>
  <c r="S262" i="54"/>
  <c r="R262" i="54"/>
  <c r="J262" i="54"/>
  <c r="I262" i="54"/>
  <c r="G262" i="54"/>
  <c r="F262" i="54"/>
  <c r="X261" i="54"/>
  <c r="V261" i="54"/>
  <c r="U261" i="54"/>
  <c r="S261" i="54"/>
  <c r="R261" i="54"/>
  <c r="L261" i="54"/>
  <c r="J261" i="54"/>
  <c r="I261" i="54"/>
  <c r="G261" i="54"/>
  <c r="F261" i="54"/>
  <c r="V257" i="54"/>
  <c r="U257" i="54"/>
  <c r="S257" i="54"/>
  <c r="R257" i="54"/>
  <c r="K257" i="54"/>
  <c r="J257" i="54"/>
  <c r="I257" i="54"/>
  <c r="H257" i="54"/>
  <c r="G257" i="54"/>
  <c r="F257" i="54"/>
  <c r="V256" i="54"/>
  <c r="U256" i="54"/>
  <c r="S256" i="54"/>
  <c r="R256" i="54"/>
  <c r="K256" i="54"/>
  <c r="J256" i="54"/>
  <c r="I256" i="54"/>
  <c r="H256" i="54"/>
  <c r="G256" i="54"/>
  <c r="F256" i="54"/>
  <c r="X255" i="54"/>
  <c r="V255" i="54"/>
  <c r="U255" i="54"/>
  <c r="S255" i="54"/>
  <c r="R255" i="54"/>
  <c r="M255" i="54"/>
  <c r="L255" i="54"/>
  <c r="K255" i="54"/>
  <c r="J255" i="54"/>
  <c r="I255" i="54"/>
  <c r="H255" i="54"/>
  <c r="G255" i="54"/>
  <c r="F255" i="54"/>
  <c r="V250" i="54"/>
  <c r="U250" i="54"/>
  <c r="S250" i="54"/>
  <c r="R250" i="54"/>
  <c r="J250" i="54"/>
  <c r="I250" i="54"/>
  <c r="G250" i="54"/>
  <c r="F250" i="54"/>
  <c r="V249" i="54"/>
  <c r="U249" i="54"/>
  <c r="S249" i="54"/>
  <c r="R249" i="54"/>
  <c r="J249" i="54"/>
  <c r="I249" i="54"/>
  <c r="G249" i="54"/>
  <c r="F249" i="54"/>
  <c r="X248" i="54"/>
  <c r="V248" i="54"/>
  <c r="U248" i="54"/>
  <c r="S248" i="54"/>
  <c r="R248" i="54"/>
  <c r="L248" i="54"/>
  <c r="J248" i="54"/>
  <c r="I248" i="54"/>
  <c r="G248" i="54"/>
  <c r="F248" i="54"/>
  <c r="V244" i="54"/>
  <c r="U244" i="54"/>
  <c r="S244" i="54"/>
  <c r="R244" i="54"/>
  <c r="K244" i="54"/>
  <c r="J244" i="54"/>
  <c r="I244" i="54"/>
  <c r="H244" i="54"/>
  <c r="G244" i="54"/>
  <c r="F244" i="54"/>
  <c r="V243" i="54"/>
  <c r="U243" i="54"/>
  <c r="S243" i="54"/>
  <c r="R243" i="54"/>
  <c r="K243" i="54"/>
  <c r="J243" i="54"/>
  <c r="I243" i="54"/>
  <c r="H243" i="54"/>
  <c r="G243" i="54"/>
  <c r="F243" i="54"/>
  <c r="X242" i="54"/>
  <c r="V242" i="54"/>
  <c r="U242" i="54"/>
  <c r="S242" i="54"/>
  <c r="R242" i="54"/>
  <c r="M242" i="54"/>
  <c r="L242" i="54"/>
  <c r="K242" i="54"/>
  <c r="J242" i="54"/>
  <c r="I242" i="54"/>
  <c r="H242" i="54"/>
  <c r="G242" i="54"/>
  <c r="F242" i="54"/>
  <c r="V237" i="54"/>
  <c r="U237" i="54"/>
  <c r="S237" i="54"/>
  <c r="R237" i="54"/>
  <c r="J237" i="54"/>
  <c r="I237" i="54"/>
  <c r="G237" i="54"/>
  <c r="F237" i="54"/>
  <c r="V236" i="54"/>
  <c r="U236" i="54"/>
  <c r="S236" i="54"/>
  <c r="R236" i="54"/>
  <c r="J236" i="54"/>
  <c r="I236" i="54"/>
  <c r="G236" i="54"/>
  <c r="F236" i="54"/>
  <c r="X235" i="54"/>
  <c r="V235" i="54"/>
  <c r="U235" i="54"/>
  <c r="S235" i="54"/>
  <c r="R235" i="54"/>
  <c r="L235" i="54"/>
  <c r="J235" i="54"/>
  <c r="I235" i="54"/>
  <c r="G235" i="54"/>
  <c r="F235" i="54"/>
  <c r="V231" i="54"/>
  <c r="U231" i="54"/>
  <c r="S231" i="54"/>
  <c r="R231" i="54"/>
  <c r="K231" i="54"/>
  <c r="J231" i="54"/>
  <c r="I231" i="54"/>
  <c r="H231" i="54"/>
  <c r="G231" i="54"/>
  <c r="F231" i="54"/>
  <c r="V230" i="54"/>
  <c r="U230" i="54"/>
  <c r="S230" i="54"/>
  <c r="R230" i="54"/>
  <c r="K230" i="54"/>
  <c r="J230" i="54"/>
  <c r="I230" i="54"/>
  <c r="H230" i="54"/>
  <c r="G230" i="54"/>
  <c r="F230" i="54"/>
  <c r="X229" i="54"/>
  <c r="V229" i="54"/>
  <c r="U229" i="54"/>
  <c r="S229" i="54"/>
  <c r="R229" i="54"/>
  <c r="M229" i="54"/>
  <c r="L229" i="54"/>
  <c r="K229" i="54"/>
  <c r="J229" i="54"/>
  <c r="I229" i="54"/>
  <c r="H229" i="54"/>
  <c r="G229" i="54"/>
  <c r="F229" i="54"/>
  <c r="V224" i="54"/>
  <c r="U224" i="54"/>
  <c r="S224" i="54"/>
  <c r="R224" i="54"/>
  <c r="J224" i="54"/>
  <c r="I224" i="54"/>
  <c r="G224" i="54"/>
  <c r="F224" i="54"/>
  <c r="V223" i="54"/>
  <c r="U223" i="54"/>
  <c r="S223" i="54"/>
  <c r="R223" i="54"/>
  <c r="J223" i="54"/>
  <c r="I223" i="54"/>
  <c r="G223" i="54"/>
  <c r="F223" i="54"/>
  <c r="X222" i="54"/>
  <c r="V222" i="54"/>
  <c r="U222" i="54"/>
  <c r="S222" i="54"/>
  <c r="R222" i="54"/>
  <c r="L222" i="54"/>
  <c r="J222" i="54"/>
  <c r="I222" i="54"/>
  <c r="G222" i="54"/>
  <c r="F222" i="54"/>
  <c r="V218" i="54"/>
  <c r="U218" i="54"/>
  <c r="S218" i="54"/>
  <c r="R218" i="54"/>
  <c r="K218" i="54"/>
  <c r="J218" i="54"/>
  <c r="I218" i="54"/>
  <c r="H218" i="54"/>
  <c r="G218" i="54"/>
  <c r="F218" i="54"/>
  <c r="V217" i="54"/>
  <c r="U217" i="54"/>
  <c r="S217" i="54"/>
  <c r="R217" i="54"/>
  <c r="K217" i="54"/>
  <c r="J217" i="54"/>
  <c r="I217" i="54"/>
  <c r="H217" i="54"/>
  <c r="G217" i="54"/>
  <c r="F217" i="54"/>
  <c r="X216" i="54"/>
  <c r="V216" i="54"/>
  <c r="U216" i="54"/>
  <c r="S216" i="54"/>
  <c r="R216" i="54"/>
  <c r="M216" i="54"/>
  <c r="L216" i="54"/>
  <c r="K216" i="54"/>
  <c r="J216" i="54"/>
  <c r="I216" i="54"/>
  <c r="H216" i="54"/>
  <c r="G216" i="54"/>
  <c r="F216" i="54"/>
  <c r="V211" i="54"/>
  <c r="U211" i="54"/>
  <c r="S211" i="54"/>
  <c r="R211" i="54"/>
  <c r="J211" i="54"/>
  <c r="I211" i="54"/>
  <c r="G211" i="54"/>
  <c r="F211" i="54"/>
  <c r="V210" i="54"/>
  <c r="U210" i="54"/>
  <c r="S210" i="54"/>
  <c r="R210" i="54"/>
  <c r="J210" i="54"/>
  <c r="I210" i="54"/>
  <c r="G210" i="54"/>
  <c r="F210" i="54"/>
  <c r="X209" i="54"/>
  <c r="V209" i="54"/>
  <c r="U209" i="54"/>
  <c r="S209" i="54"/>
  <c r="R209" i="54"/>
  <c r="L209" i="54"/>
  <c r="J209" i="54"/>
  <c r="I209" i="54"/>
  <c r="G209" i="54"/>
  <c r="F209" i="54"/>
  <c r="V205" i="54"/>
  <c r="U205" i="54"/>
  <c r="S205" i="54"/>
  <c r="R205" i="54"/>
  <c r="K205" i="54"/>
  <c r="J205" i="54"/>
  <c r="I205" i="54"/>
  <c r="H205" i="54"/>
  <c r="G205" i="54"/>
  <c r="F205" i="54"/>
  <c r="V204" i="54"/>
  <c r="U204" i="54"/>
  <c r="S204" i="54"/>
  <c r="R204" i="54"/>
  <c r="K204" i="54"/>
  <c r="J204" i="54"/>
  <c r="I204" i="54"/>
  <c r="H204" i="54"/>
  <c r="G204" i="54"/>
  <c r="F204" i="54"/>
  <c r="X203" i="54"/>
  <c r="V203" i="54"/>
  <c r="U203" i="54"/>
  <c r="S203" i="54"/>
  <c r="R203" i="54"/>
  <c r="M203" i="54"/>
  <c r="L203" i="54"/>
  <c r="K203" i="54"/>
  <c r="J203" i="54"/>
  <c r="I203" i="54"/>
  <c r="H203" i="54"/>
  <c r="G203" i="54"/>
  <c r="F203" i="54"/>
  <c r="V198" i="54"/>
  <c r="U198" i="54"/>
  <c r="S198" i="54"/>
  <c r="R198" i="54"/>
  <c r="J198" i="54"/>
  <c r="I198" i="54"/>
  <c r="G198" i="54"/>
  <c r="F198" i="54"/>
  <c r="V197" i="54"/>
  <c r="U197" i="54"/>
  <c r="S197" i="54"/>
  <c r="R197" i="54"/>
  <c r="J197" i="54"/>
  <c r="I197" i="54"/>
  <c r="G197" i="54"/>
  <c r="F197" i="54"/>
  <c r="X196" i="54"/>
  <c r="V196" i="54"/>
  <c r="U196" i="54"/>
  <c r="S196" i="54"/>
  <c r="R196" i="54"/>
  <c r="L196" i="54"/>
  <c r="J196" i="54"/>
  <c r="I196" i="54"/>
  <c r="G196" i="54"/>
  <c r="F196" i="54"/>
  <c r="V192" i="54"/>
  <c r="U192" i="54"/>
  <c r="S192" i="54"/>
  <c r="R192" i="54"/>
  <c r="K192" i="54"/>
  <c r="J192" i="54"/>
  <c r="I192" i="54"/>
  <c r="H192" i="54"/>
  <c r="G192" i="54"/>
  <c r="F192" i="54"/>
  <c r="V191" i="54"/>
  <c r="U191" i="54"/>
  <c r="S191" i="54"/>
  <c r="R191" i="54"/>
  <c r="K191" i="54"/>
  <c r="J191" i="54"/>
  <c r="I191" i="54"/>
  <c r="H191" i="54"/>
  <c r="G191" i="54"/>
  <c r="F191" i="54"/>
  <c r="X190" i="54"/>
  <c r="V190" i="54"/>
  <c r="U190" i="54"/>
  <c r="S190" i="54"/>
  <c r="R190" i="54"/>
  <c r="M190" i="54"/>
  <c r="L190" i="54"/>
  <c r="K190" i="54"/>
  <c r="J190" i="54"/>
  <c r="I190" i="54"/>
  <c r="H190" i="54"/>
  <c r="G190" i="54"/>
  <c r="F190" i="54"/>
  <c r="V185" i="54"/>
  <c r="U185" i="54"/>
  <c r="S185" i="54"/>
  <c r="R185" i="54"/>
  <c r="J185" i="54"/>
  <c r="I185" i="54"/>
  <c r="G185" i="54"/>
  <c r="F185" i="54"/>
  <c r="V184" i="54"/>
  <c r="U184" i="54"/>
  <c r="S184" i="54"/>
  <c r="R184" i="54"/>
  <c r="J184" i="54"/>
  <c r="I184" i="54"/>
  <c r="G184" i="54"/>
  <c r="F184" i="54"/>
  <c r="X183" i="54"/>
  <c r="V183" i="54"/>
  <c r="U183" i="54"/>
  <c r="S183" i="54"/>
  <c r="R183" i="54"/>
  <c r="L183" i="54"/>
  <c r="J183" i="54"/>
  <c r="I183" i="54"/>
  <c r="G183" i="54"/>
  <c r="F183" i="54"/>
  <c r="V179" i="54"/>
  <c r="U179" i="54"/>
  <c r="S179" i="54"/>
  <c r="R179" i="54"/>
  <c r="K179" i="54"/>
  <c r="J179" i="54"/>
  <c r="I179" i="54"/>
  <c r="H179" i="54"/>
  <c r="G179" i="54"/>
  <c r="F179" i="54"/>
  <c r="V178" i="54"/>
  <c r="U178" i="54"/>
  <c r="S178" i="54"/>
  <c r="R178" i="54"/>
  <c r="K178" i="54"/>
  <c r="J178" i="54"/>
  <c r="I178" i="54"/>
  <c r="H178" i="54"/>
  <c r="G178" i="54"/>
  <c r="F178" i="54"/>
  <c r="X177" i="54"/>
  <c r="V177" i="54"/>
  <c r="U177" i="54"/>
  <c r="S177" i="54"/>
  <c r="R177" i="54"/>
  <c r="M177" i="54"/>
  <c r="L177" i="54"/>
  <c r="K177" i="54"/>
  <c r="J177" i="54"/>
  <c r="I177" i="54"/>
  <c r="H177" i="54"/>
  <c r="G177" i="54"/>
  <c r="F177" i="54"/>
  <c r="V172" i="54"/>
  <c r="U172" i="54"/>
  <c r="S172" i="54"/>
  <c r="R172" i="54"/>
  <c r="J172" i="54"/>
  <c r="I172" i="54"/>
  <c r="G172" i="54"/>
  <c r="F172" i="54"/>
  <c r="V171" i="54"/>
  <c r="U171" i="54"/>
  <c r="S171" i="54"/>
  <c r="R171" i="54"/>
  <c r="J171" i="54"/>
  <c r="I171" i="54"/>
  <c r="G171" i="54"/>
  <c r="F171" i="54"/>
  <c r="X170" i="54"/>
  <c r="V170" i="54"/>
  <c r="U170" i="54"/>
  <c r="S170" i="54"/>
  <c r="R170" i="54"/>
  <c r="L170" i="54"/>
  <c r="J170" i="54"/>
  <c r="I170" i="54"/>
  <c r="G170" i="54"/>
  <c r="F170" i="54"/>
  <c r="V166" i="54"/>
  <c r="U166" i="54"/>
  <c r="S166" i="54"/>
  <c r="R166" i="54"/>
  <c r="K166" i="54"/>
  <c r="J166" i="54"/>
  <c r="I166" i="54"/>
  <c r="H166" i="54"/>
  <c r="G166" i="54"/>
  <c r="F166" i="54"/>
  <c r="V165" i="54"/>
  <c r="U165" i="54"/>
  <c r="S165" i="54"/>
  <c r="R165" i="54"/>
  <c r="K165" i="54"/>
  <c r="J165" i="54"/>
  <c r="I165" i="54"/>
  <c r="H165" i="54"/>
  <c r="G165" i="54"/>
  <c r="F165" i="54"/>
  <c r="X164" i="54"/>
  <c r="V164" i="54"/>
  <c r="U164" i="54"/>
  <c r="S164" i="54"/>
  <c r="R164" i="54"/>
  <c r="M164" i="54"/>
  <c r="L164" i="54"/>
  <c r="K164" i="54"/>
  <c r="J164" i="54"/>
  <c r="I164" i="54"/>
  <c r="H164" i="54"/>
  <c r="G164" i="54"/>
  <c r="F164" i="54"/>
  <c r="V159" i="54"/>
  <c r="U159" i="54"/>
  <c r="S159" i="54"/>
  <c r="R159" i="54"/>
  <c r="J159" i="54"/>
  <c r="I159" i="54"/>
  <c r="G159" i="54"/>
  <c r="F159" i="54"/>
  <c r="V158" i="54"/>
  <c r="U158" i="54"/>
  <c r="S158" i="54"/>
  <c r="R158" i="54"/>
  <c r="J158" i="54"/>
  <c r="I158" i="54"/>
  <c r="G158" i="54"/>
  <c r="F158" i="54"/>
  <c r="X157" i="54"/>
  <c r="V157" i="54"/>
  <c r="U157" i="54"/>
  <c r="S157" i="54"/>
  <c r="R157" i="54"/>
  <c r="L157" i="54"/>
  <c r="J157" i="54"/>
  <c r="I157" i="54"/>
  <c r="G157" i="54"/>
  <c r="F157" i="54"/>
  <c r="V153" i="54"/>
  <c r="U153" i="54"/>
  <c r="S153" i="54"/>
  <c r="R153" i="54"/>
  <c r="K153" i="54"/>
  <c r="J153" i="54"/>
  <c r="I153" i="54"/>
  <c r="H153" i="54"/>
  <c r="G153" i="54"/>
  <c r="F153" i="54"/>
  <c r="V152" i="54"/>
  <c r="U152" i="54"/>
  <c r="S152" i="54"/>
  <c r="R152" i="54"/>
  <c r="K152" i="54"/>
  <c r="J152" i="54"/>
  <c r="I152" i="54"/>
  <c r="H152" i="54"/>
  <c r="G152" i="54"/>
  <c r="F152" i="54"/>
  <c r="X151" i="54"/>
  <c r="V151" i="54"/>
  <c r="U151" i="54"/>
  <c r="S151" i="54"/>
  <c r="R151" i="54"/>
  <c r="M151" i="54"/>
  <c r="L151" i="54"/>
  <c r="K151" i="54"/>
  <c r="J151" i="54"/>
  <c r="I151" i="54"/>
  <c r="H151" i="54"/>
  <c r="G151" i="54"/>
  <c r="F151" i="54"/>
  <c r="V146" i="54"/>
  <c r="U146" i="54"/>
  <c r="S146" i="54"/>
  <c r="R146" i="54"/>
  <c r="J146" i="54"/>
  <c r="I146" i="54"/>
  <c r="G146" i="54"/>
  <c r="F146" i="54"/>
  <c r="V145" i="54"/>
  <c r="U145" i="54"/>
  <c r="S145" i="54"/>
  <c r="R145" i="54"/>
  <c r="J145" i="54"/>
  <c r="I145" i="54"/>
  <c r="G145" i="54"/>
  <c r="F145" i="54"/>
  <c r="X144" i="54"/>
  <c r="V144" i="54"/>
  <c r="U144" i="54"/>
  <c r="S144" i="54"/>
  <c r="R144" i="54"/>
  <c r="L144" i="54"/>
  <c r="J144" i="54"/>
  <c r="I144" i="54"/>
  <c r="G144" i="54"/>
  <c r="F144" i="54"/>
  <c r="V140" i="54"/>
  <c r="U140" i="54"/>
  <c r="S140" i="54"/>
  <c r="R140" i="54"/>
  <c r="K140" i="54"/>
  <c r="J140" i="54"/>
  <c r="I140" i="54"/>
  <c r="H140" i="54"/>
  <c r="G140" i="54"/>
  <c r="F140" i="54"/>
  <c r="V139" i="54"/>
  <c r="U139" i="54"/>
  <c r="S139" i="54"/>
  <c r="R139" i="54"/>
  <c r="K139" i="54"/>
  <c r="J139" i="54"/>
  <c r="I139" i="54"/>
  <c r="H139" i="54"/>
  <c r="G139" i="54"/>
  <c r="F139" i="54"/>
  <c r="X138" i="54"/>
  <c r="V138" i="54"/>
  <c r="U138" i="54"/>
  <c r="S138" i="54"/>
  <c r="R138" i="54"/>
  <c r="M138" i="54"/>
  <c r="L138" i="54"/>
  <c r="K138" i="54"/>
  <c r="J138" i="54"/>
  <c r="I138" i="54"/>
  <c r="H138" i="54"/>
  <c r="G138" i="54"/>
  <c r="F138" i="54"/>
  <c r="V133" i="54"/>
  <c r="U133" i="54"/>
  <c r="S133" i="54"/>
  <c r="R133" i="54"/>
  <c r="J133" i="54"/>
  <c r="I133" i="54"/>
  <c r="G133" i="54"/>
  <c r="F133" i="54"/>
  <c r="V132" i="54"/>
  <c r="U132" i="54"/>
  <c r="S132" i="54"/>
  <c r="R132" i="54"/>
  <c r="J132" i="54"/>
  <c r="I132" i="54"/>
  <c r="G132" i="54"/>
  <c r="F132" i="54"/>
  <c r="X131" i="54"/>
  <c r="V131" i="54"/>
  <c r="U131" i="54"/>
  <c r="S131" i="54"/>
  <c r="R131" i="54"/>
  <c r="L131" i="54"/>
  <c r="J131" i="54"/>
  <c r="I131" i="54"/>
  <c r="G131" i="54"/>
  <c r="F131" i="54"/>
  <c r="V127" i="54"/>
  <c r="U127" i="54"/>
  <c r="S127" i="54"/>
  <c r="R127" i="54"/>
  <c r="K127" i="54"/>
  <c r="J127" i="54"/>
  <c r="I127" i="54"/>
  <c r="H127" i="54"/>
  <c r="G127" i="54"/>
  <c r="F127" i="54"/>
  <c r="V126" i="54"/>
  <c r="U126" i="54"/>
  <c r="S126" i="54"/>
  <c r="R126" i="54"/>
  <c r="K126" i="54"/>
  <c r="J126" i="54"/>
  <c r="I126" i="54"/>
  <c r="H126" i="54"/>
  <c r="G126" i="54"/>
  <c r="F126" i="54"/>
  <c r="X125" i="54"/>
  <c r="V125" i="54"/>
  <c r="U125" i="54"/>
  <c r="S125" i="54"/>
  <c r="R125" i="54"/>
  <c r="M125" i="54"/>
  <c r="L125" i="54"/>
  <c r="K125" i="54"/>
  <c r="J125" i="54"/>
  <c r="I125" i="54"/>
  <c r="H125" i="54"/>
  <c r="G125" i="54"/>
  <c r="F125" i="54"/>
  <c r="V120" i="54"/>
  <c r="U120" i="54"/>
  <c r="S120" i="54"/>
  <c r="R120" i="54"/>
  <c r="J120" i="54"/>
  <c r="I120" i="54"/>
  <c r="G120" i="54"/>
  <c r="F120" i="54"/>
  <c r="V119" i="54"/>
  <c r="U119" i="54"/>
  <c r="S119" i="54"/>
  <c r="R119" i="54"/>
  <c r="J119" i="54"/>
  <c r="I119" i="54"/>
  <c r="G119" i="54"/>
  <c r="F119" i="54"/>
  <c r="X118" i="54"/>
  <c r="V118" i="54"/>
  <c r="U118" i="54"/>
  <c r="S118" i="54"/>
  <c r="R118" i="54"/>
  <c r="L118" i="54"/>
  <c r="J118" i="54"/>
  <c r="I118" i="54"/>
  <c r="G118" i="54"/>
  <c r="F118" i="54"/>
  <c r="V114" i="54"/>
  <c r="U114" i="54"/>
  <c r="S114" i="54"/>
  <c r="R114" i="54"/>
  <c r="K114" i="54"/>
  <c r="J114" i="54"/>
  <c r="I114" i="54"/>
  <c r="H114" i="54"/>
  <c r="G114" i="54"/>
  <c r="F114" i="54"/>
  <c r="V113" i="54"/>
  <c r="U113" i="54"/>
  <c r="S113" i="54"/>
  <c r="R113" i="54"/>
  <c r="K113" i="54"/>
  <c r="J113" i="54"/>
  <c r="I113" i="54"/>
  <c r="H113" i="54"/>
  <c r="G113" i="54"/>
  <c r="F113" i="54"/>
  <c r="X112" i="54"/>
  <c r="V112" i="54"/>
  <c r="U112" i="54"/>
  <c r="S112" i="54"/>
  <c r="R112" i="54"/>
  <c r="M112" i="54"/>
  <c r="L112" i="54"/>
  <c r="K112" i="54"/>
  <c r="J112" i="54"/>
  <c r="I112" i="54"/>
  <c r="H112" i="54"/>
  <c r="G112" i="54"/>
  <c r="F112" i="54"/>
  <c r="V107" i="54"/>
  <c r="U107" i="54"/>
  <c r="S107" i="54"/>
  <c r="R107" i="54"/>
  <c r="J107" i="54"/>
  <c r="I107" i="54"/>
  <c r="G107" i="54"/>
  <c r="F107" i="54"/>
  <c r="V106" i="54"/>
  <c r="U106" i="54"/>
  <c r="S106" i="54"/>
  <c r="R106" i="54"/>
  <c r="J106" i="54"/>
  <c r="I106" i="54"/>
  <c r="G106" i="54"/>
  <c r="F106" i="54"/>
  <c r="X105" i="54"/>
  <c r="V105" i="54"/>
  <c r="U105" i="54"/>
  <c r="S105" i="54"/>
  <c r="R105" i="54"/>
  <c r="L105" i="54"/>
  <c r="J105" i="54"/>
  <c r="I105" i="54"/>
  <c r="G105" i="54"/>
  <c r="F105" i="54"/>
  <c r="V101" i="54"/>
  <c r="U101" i="54"/>
  <c r="S101" i="54"/>
  <c r="R101" i="54"/>
  <c r="K101" i="54"/>
  <c r="J101" i="54"/>
  <c r="I101" i="54"/>
  <c r="H101" i="54"/>
  <c r="G101" i="54"/>
  <c r="F101" i="54"/>
  <c r="V100" i="54"/>
  <c r="U100" i="54"/>
  <c r="S100" i="54"/>
  <c r="R100" i="54"/>
  <c r="K100" i="54"/>
  <c r="J100" i="54"/>
  <c r="I100" i="54"/>
  <c r="H100" i="54"/>
  <c r="G100" i="54"/>
  <c r="F100" i="54"/>
  <c r="X99" i="54"/>
  <c r="V99" i="54"/>
  <c r="U99" i="54"/>
  <c r="S99" i="54"/>
  <c r="R99" i="54"/>
  <c r="M99" i="54"/>
  <c r="L99" i="54"/>
  <c r="K99" i="54"/>
  <c r="J99" i="54"/>
  <c r="I99" i="54"/>
  <c r="H99" i="54"/>
  <c r="G99" i="54"/>
  <c r="F99" i="54"/>
  <c r="V94" i="54"/>
  <c r="U94" i="54"/>
  <c r="S94" i="54"/>
  <c r="R94" i="54"/>
  <c r="J94" i="54"/>
  <c r="I94" i="54"/>
  <c r="G94" i="54"/>
  <c r="F94" i="54"/>
  <c r="V93" i="54"/>
  <c r="U93" i="54"/>
  <c r="S93" i="54"/>
  <c r="R93" i="54"/>
  <c r="J93" i="54"/>
  <c r="I93" i="54"/>
  <c r="G93" i="54"/>
  <c r="F93" i="54"/>
  <c r="X92" i="54"/>
  <c r="V92" i="54"/>
  <c r="U92" i="54"/>
  <c r="S92" i="54"/>
  <c r="R92" i="54"/>
  <c r="L92" i="54"/>
  <c r="J92" i="54"/>
  <c r="I92" i="54"/>
  <c r="G92" i="54"/>
  <c r="F92" i="54"/>
  <c r="V88" i="54"/>
  <c r="U88" i="54"/>
  <c r="S88" i="54"/>
  <c r="R88" i="54"/>
  <c r="K88" i="54"/>
  <c r="J88" i="54"/>
  <c r="I88" i="54"/>
  <c r="H88" i="54"/>
  <c r="G88" i="54"/>
  <c r="F88" i="54"/>
  <c r="V87" i="54"/>
  <c r="U87" i="54"/>
  <c r="S87" i="54"/>
  <c r="R87" i="54"/>
  <c r="K87" i="54"/>
  <c r="J87" i="54"/>
  <c r="I87" i="54"/>
  <c r="H87" i="54"/>
  <c r="G87" i="54"/>
  <c r="F87" i="54"/>
  <c r="X86" i="54"/>
  <c r="V86" i="54"/>
  <c r="U86" i="54"/>
  <c r="S86" i="54"/>
  <c r="R86" i="54"/>
  <c r="M86" i="54"/>
  <c r="L86" i="54"/>
  <c r="K86" i="54"/>
  <c r="J86" i="54"/>
  <c r="I86" i="54"/>
  <c r="H86" i="54"/>
  <c r="G86" i="54"/>
  <c r="F86" i="54"/>
  <c r="V81" i="54"/>
  <c r="U81" i="54"/>
  <c r="S81" i="54"/>
  <c r="R81" i="54"/>
  <c r="J81" i="54"/>
  <c r="I81" i="54"/>
  <c r="G81" i="54"/>
  <c r="F81" i="54"/>
  <c r="V80" i="54"/>
  <c r="U80" i="54"/>
  <c r="S80" i="54"/>
  <c r="R80" i="54"/>
  <c r="J80" i="54"/>
  <c r="I80" i="54"/>
  <c r="G80" i="54"/>
  <c r="F80" i="54"/>
  <c r="X79" i="54"/>
  <c r="V79" i="54"/>
  <c r="U79" i="54"/>
  <c r="S79" i="54"/>
  <c r="R79" i="54"/>
  <c r="L79" i="54"/>
  <c r="J79" i="54"/>
  <c r="I79" i="54"/>
  <c r="G79" i="54"/>
  <c r="F79" i="54"/>
  <c r="V75" i="54"/>
  <c r="U75" i="54"/>
  <c r="S75" i="54"/>
  <c r="R75" i="54"/>
  <c r="K75" i="54"/>
  <c r="J75" i="54"/>
  <c r="I75" i="54"/>
  <c r="H75" i="54"/>
  <c r="G75" i="54"/>
  <c r="F75" i="54"/>
  <c r="V74" i="54"/>
  <c r="U74" i="54"/>
  <c r="S74" i="54"/>
  <c r="R74" i="54"/>
  <c r="K74" i="54"/>
  <c r="J74" i="54"/>
  <c r="I74" i="54"/>
  <c r="H74" i="54"/>
  <c r="G74" i="54"/>
  <c r="F74" i="54"/>
  <c r="X73" i="54"/>
  <c r="V73" i="54"/>
  <c r="U73" i="54"/>
  <c r="S73" i="54"/>
  <c r="R73" i="54"/>
  <c r="M73" i="54"/>
  <c r="L73" i="54"/>
  <c r="K73" i="54"/>
  <c r="J73" i="54"/>
  <c r="I73" i="54"/>
  <c r="H73" i="54"/>
  <c r="G73" i="54"/>
  <c r="F73" i="54"/>
  <c r="V263" i="39"/>
  <c r="U263" i="39"/>
  <c r="S263" i="39"/>
  <c r="R263" i="39"/>
  <c r="J263" i="39"/>
  <c r="I263" i="39"/>
  <c r="G263" i="39"/>
  <c r="F263" i="39"/>
  <c r="V262" i="39"/>
  <c r="U262" i="39"/>
  <c r="S262" i="39"/>
  <c r="R262" i="39"/>
  <c r="J262" i="39"/>
  <c r="I262" i="39"/>
  <c r="G262" i="39"/>
  <c r="F262" i="39"/>
  <c r="X261" i="39"/>
  <c r="V261" i="39"/>
  <c r="U261" i="39"/>
  <c r="S261" i="39"/>
  <c r="R261" i="39"/>
  <c r="L261" i="39"/>
  <c r="J261" i="39"/>
  <c r="I261" i="39"/>
  <c r="G261" i="39"/>
  <c r="F261" i="39"/>
  <c r="V257" i="39"/>
  <c r="U257" i="39"/>
  <c r="S257" i="39"/>
  <c r="R257" i="39"/>
  <c r="K257" i="39"/>
  <c r="J257" i="39"/>
  <c r="I257" i="39"/>
  <c r="H257" i="39"/>
  <c r="G257" i="39"/>
  <c r="F257" i="39"/>
  <c r="V256" i="39"/>
  <c r="U256" i="39"/>
  <c r="S256" i="39"/>
  <c r="R256" i="39"/>
  <c r="K256" i="39"/>
  <c r="J256" i="39"/>
  <c r="I256" i="39"/>
  <c r="H256" i="39"/>
  <c r="G256" i="39"/>
  <c r="F256" i="39"/>
  <c r="X255" i="39"/>
  <c r="V255" i="39"/>
  <c r="U255" i="39"/>
  <c r="S255" i="39"/>
  <c r="R255" i="39"/>
  <c r="M255" i="39"/>
  <c r="L255" i="39"/>
  <c r="K255" i="39"/>
  <c r="J255" i="39"/>
  <c r="I255" i="39"/>
  <c r="H255" i="39"/>
  <c r="G255" i="39"/>
  <c r="F255" i="39"/>
  <c r="V250" i="39"/>
  <c r="U250" i="39"/>
  <c r="S250" i="39"/>
  <c r="R250" i="39"/>
  <c r="J250" i="39"/>
  <c r="I250" i="39"/>
  <c r="G250" i="39"/>
  <c r="F250" i="39"/>
  <c r="V249" i="39"/>
  <c r="U249" i="39"/>
  <c r="S249" i="39"/>
  <c r="R249" i="39"/>
  <c r="J249" i="39"/>
  <c r="I249" i="39"/>
  <c r="G249" i="39"/>
  <c r="F249" i="39"/>
  <c r="X248" i="39"/>
  <c r="V248" i="39"/>
  <c r="U248" i="39"/>
  <c r="S248" i="39"/>
  <c r="R248" i="39"/>
  <c r="L248" i="39"/>
  <c r="J248" i="39"/>
  <c r="I248" i="39"/>
  <c r="G248" i="39"/>
  <c r="F248" i="39"/>
  <c r="V244" i="39"/>
  <c r="U244" i="39"/>
  <c r="S244" i="39"/>
  <c r="R244" i="39"/>
  <c r="K244" i="39"/>
  <c r="J244" i="39"/>
  <c r="I244" i="39"/>
  <c r="H244" i="39"/>
  <c r="G244" i="39"/>
  <c r="F244" i="39"/>
  <c r="V243" i="39"/>
  <c r="U243" i="39"/>
  <c r="S243" i="39"/>
  <c r="R243" i="39"/>
  <c r="K243" i="39"/>
  <c r="J243" i="39"/>
  <c r="I243" i="39"/>
  <c r="H243" i="39"/>
  <c r="G243" i="39"/>
  <c r="F243" i="39"/>
  <c r="X242" i="39"/>
  <c r="V242" i="39"/>
  <c r="U242" i="39"/>
  <c r="S242" i="39"/>
  <c r="R242" i="39"/>
  <c r="M242" i="39"/>
  <c r="L242" i="39"/>
  <c r="K242" i="39"/>
  <c r="J242" i="39"/>
  <c r="I242" i="39"/>
  <c r="H242" i="39"/>
  <c r="G242" i="39"/>
  <c r="F242" i="39"/>
  <c r="V237" i="39"/>
  <c r="U237" i="39"/>
  <c r="S237" i="39"/>
  <c r="R237" i="39"/>
  <c r="J237" i="39"/>
  <c r="I237" i="39"/>
  <c r="G237" i="39"/>
  <c r="F237" i="39"/>
  <c r="V236" i="39"/>
  <c r="U236" i="39"/>
  <c r="S236" i="39"/>
  <c r="R236" i="39"/>
  <c r="J236" i="39"/>
  <c r="I236" i="39"/>
  <c r="G236" i="39"/>
  <c r="F236" i="39"/>
  <c r="X235" i="39"/>
  <c r="V235" i="39"/>
  <c r="U235" i="39"/>
  <c r="S235" i="39"/>
  <c r="R235" i="39"/>
  <c r="L235" i="39"/>
  <c r="J235" i="39"/>
  <c r="I235" i="39"/>
  <c r="G235" i="39"/>
  <c r="F235" i="39"/>
  <c r="V231" i="39"/>
  <c r="U231" i="39"/>
  <c r="S231" i="39"/>
  <c r="R231" i="39"/>
  <c r="K231" i="39"/>
  <c r="J231" i="39"/>
  <c r="I231" i="39"/>
  <c r="H231" i="39"/>
  <c r="G231" i="39"/>
  <c r="F231" i="39"/>
  <c r="V230" i="39"/>
  <c r="U230" i="39"/>
  <c r="S230" i="39"/>
  <c r="R230" i="39"/>
  <c r="K230" i="39"/>
  <c r="J230" i="39"/>
  <c r="I230" i="39"/>
  <c r="H230" i="39"/>
  <c r="G230" i="39"/>
  <c r="F230" i="39"/>
  <c r="X229" i="39"/>
  <c r="V229" i="39"/>
  <c r="U229" i="39"/>
  <c r="S229" i="39"/>
  <c r="R229" i="39"/>
  <c r="M229" i="39"/>
  <c r="L229" i="39"/>
  <c r="K229" i="39"/>
  <c r="J229" i="39"/>
  <c r="I229" i="39"/>
  <c r="H229" i="39"/>
  <c r="G229" i="39"/>
  <c r="F229" i="39"/>
  <c r="V224" i="39"/>
  <c r="U224" i="39"/>
  <c r="S224" i="39"/>
  <c r="R224" i="39"/>
  <c r="J224" i="39"/>
  <c r="I224" i="39"/>
  <c r="G224" i="39"/>
  <c r="F224" i="39"/>
  <c r="V223" i="39"/>
  <c r="U223" i="39"/>
  <c r="S223" i="39"/>
  <c r="R223" i="39"/>
  <c r="J223" i="39"/>
  <c r="I223" i="39"/>
  <c r="G223" i="39"/>
  <c r="F223" i="39"/>
  <c r="X222" i="39"/>
  <c r="V222" i="39"/>
  <c r="U222" i="39"/>
  <c r="S222" i="39"/>
  <c r="R222" i="39"/>
  <c r="L222" i="39"/>
  <c r="J222" i="39"/>
  <c r="I222" i="39"/>
  <c r="G222" i="39"/>
  <c r="F222" i="39"/>
  <c r="V218" i="39"/>
  <c r="U218" i="39"/>
  <c r="S218" i="39"/>
  <c r="R218" i="39"/>
  <c r="K218" i="39"/>
  <c r="J218" i="39"/>
  <c r="I218" i="39"/>
  <c r="H218" i="39"/>
  <c r="G218" i="39"/>
  <c r="F218" i="39"/>
  <c r="V217" i="39"/>
  <c r="U217" i="39"/>
  <c r="S217" i="39"/>
  <c r="R217" i="39"/>
  <c r="K217" i="39"/>
  <c r="J217" i="39"/>
  <c r="I217" i="39"/>
  <c r="H217" i="39"/>
  <c r="G217" i="39"/>
  <c r="F217" i="39"/>
  <c r="X216" i="39"/>
  <c r="V216" i="39"/>
  <c r="U216" i="39"/>
  <c r="S216" i="39"/>
  <c r="R216" i="39"/>
  <c r="M216" i="39"/>
  <c r="L216" i="39"/>
  <c r="K216" i="39"/>
  <c r="J216" i="39"/>
  <c r="I216" i="39"/>
  <c r="H216" i="39"/>
  <c r="G216" i="39"/>
  <c r="F216" i="39"/>
  <c r="V211" i="39"/>
  <c r="U211" i="39"/>
  <c r="S211" i="39"/>
  <c r="R211" i="39"/>
  <c r="J211" i="39"/>
  <c r="I211" i="39"/>
  <c r="G211" i="39"/>
  <c r="F211" i="39"/>
  <c r="V210" i="39"/>
  <c r="U210" i="39"/>
  <c r="S210" i="39"/>
  <c r="R210" i="39"/>
  <c r="J210" i="39"/>
  <c r="I210" i="39"/>
  <c r="G210" i="39"/>
  <c r="F210" i="39"/>
  <c r="X209" i="39"/>
  <c r="V209" i="39"/>
  <c r="U209" i="39"/>
  <c r="S209" i="39"/>
  <c r="R209" i="39"/>
  <c r="L209" i="39"/>
  <c r="J209" i="39"/>
  <c r="I209" i="39"/>
  <c r="G209" i="39"/>
  <c r="F209" i="39"/>
  <c r="V205" i="39"/>
  <c r="U205" i="39"/>
  <c r="S205" i="39"/>
  <c r="R205" i="39"/>
  <c r="K205" i="39"/>
  <c r="J205" i="39"/>
  <c r="I205" i="39"/>
  <c r="H205" i="39"/>
  <c r="G205" i="39"/>
  <c r="F205" i="39"/>
  <c r="V204" i="39"/>
  <c r="U204" i="39"/>
  <c r="S204" i="39"/>
  <c r="R204" i="39"/>
  <c r="K204" i="39"/>
  <c r="J204" i="39"/>
  <c r="I204" i="39"/>
  <c r="H204" i="39"/>
  <c r="G204" i="39"/>
  <c r="F204" i="39"/>
  <c r="X203" i="39"/>
  <c r="V203" i="39"/>
  <c r="U203" i="39"/>
  <c r="S203" i="39"/>
  <c r="R203" i="39"/>
  <c r="M203" i="39"/>
  <c r="L203" i="39"/>
  <c r="K203" i="39"/>
  <c r="J203" i="39"/>
  <c r="I203" i="39"/>
  <c r="H203" i="39"/>
  <c r="G203" i="39"/>
  <c r="F203" i="39"/>
  <c r="V198" i="39"/>
  <c r="U198" i="39"/>
  <c r="S198" i="39"/>
  <c r="R198" i="39"/>
  <c r="J198" i="39"/>
  <c r="I198" i="39"/>
  <c r="G198" i="39"/>
  <c r="F198" i="39"/>
  <c r="V197" i="39"/>
  <c r="U197" i="39"/>
  <c r="S197" i="39"/>
  <c r="R197" i="39"/>
  <c r="J197" i="39"/>
  <c r="I197" i="39"/>
  <c r="G197" i="39"/>
  <c r="F197" i="39"/>
  <c r="X196" i="39"/>
  <c r="V196" i="39"/>
  <c r="U196" i="39"/>
  <c r="S196" i="39"/>
  <c r="R196" i="39"/>
  <c r="L196" i="39"/>
  <c r="J196" i="39"/>
  <c r="I196" i="39"/>
  <c r="G196" i="39"/>
  <c r="F196" i="39"/>
  <c r="V192" i="39"/>
  <c r="U192" i="39"/>
  <c r="S192" i="39"/>
  <c r="R192" i="39"/>
  <c r="K192" i="39"/>
  <c r="J192" i="39"/>
  <c r="I192" i="39"/>
  <c r="H192" i="39"/>
  <c r="G192" i="39"/>
  <c r="F192" i="39"/>
  <c r="V191" i="39"/>
  <c r="U191" i="39"/>
  <c r="S191" i="39"/>
  <c r="R191" i="39"/>
  <c r="K191" i="39"/>
  <c r="J191" i="39"/>
  <c r="I191" i="39"/>
  <c r="H191" i="39"/>
  <c r="G191" i="39"/>
  <c r="F191" i="39"/>
  <c r="X190" i="39"/>
  <c r="V190" i="39"/>
  <c r="U190" i="39"/>
  <c r="S190" i="39"/>
  <c r="R190" i="39"/>
  <c r="M190" i="39"/>
  <c r="L190" i="39"/>
  <c r="K190" i="39"/>
  <c r="J190" i="39"/>
  <c r="I190" i="39"/>
  <c r="H190" i="39"/>
  <c r="G190" i="39"/>
  <c r="F190" i="39"/>
  <c r="V185" i="39"/>
  <c r="U185" i="39"/>
  <c r="S185" i="39"/>
  <c r="R185" i="39"/>
  <c r="J185" i="39"/>
  <c r="I185" i="39"/>
  <c r="G185" i="39"/>
  <c r="F185" i="39"/>
  <c r="V184" i="39"/>
  <c r="U184" i="39"/>
  <c r="S184" i="39"/>
  <c r="R184" i="39"/>
  <c r="J184" i="39"/>
  <c r="I184" i="39"/>
  <c r="G184" i="39"/>
  <c r="F184" i="39"/>
  <c r="X183" i="39"/>
  <c r="V183" i="39"/>
  <c r="U183" i="39"/>
  <c r="S183" i="39"/>
  <c r="R183" i="39"/>
  <c r="L183" i="39"/>
  <c r="J183" i="39"/>
  <c r="I183" i="39"/>
  <c r="G183" i="39"/>
  <c r="F183" i="39"/>
  <c r="V179" i="39"/>
  <c r="U179" i="39"/>
  <c r="S179" i="39"/>
  <c r="R179" i="39"/>
  <c r="K179" i="39"/>
  <c r="J179" i="39"/>
  <c r="I179" i="39"/>
  <c r="H179" i="39"/>
  <c r="G179" i="39"/>
  <c r="F179" i="39"/>
  <c r="V178" i="39"/>
  <c r="U178" i="39"/>
  <c r="S178" i="39"/>
  <c r="R178" i="39"/>
  <c r="K178" i="39"/>
  <c r="J178" i="39"/>
  <c r="I178" i="39"/>
  <c r="H178" i="39"/>
  <c r="G178" i="39"/>
  <c r="F178" i="39"/>
  <c r="X177" i="39"/>
  <c r="V177" i="39"/>
  <c r="U177" i="39"/>
  <c r="S177" i="39"/>
  <c r="R177" i="39"/>
  <c r="M177" i="39"/>
  <c r="L177" i="39"/>
  <c r="K177" i="39"/>
  <c r="J177" i="39"/>
  <c r="I177" i="39"/>
  <c r="H177" i="39"/>
  <c r="G177" i="39"/>
  <c r="F177" i="39"/>
  <c r="V172" i="39"/>
  <c r="U172" i="39"/>
  <c r="S172" i="39"/>
  <c r="R172" i="39"/>
  <c r="J172" i="39"/>
  <c r="I172" i="39"/>
  <c r="G172" i="39"/>
  <c r="F172" i="39"/>
  <c r="V171" i="39"/>
  <c r="U171" i="39"/>
  <c r="S171" i="39"/>
  <c r="R171" i="39"/>
  <c r="J171" i="39"/>
  <c r="I171" i="39"/>
  <c r="G171" i="39"/>
  <c r="F171" i="39"/>
  <c r="X170" i="39"/>
  <c r="V170" i="39"/>
  <c r="U170" i="39"/>
  <c r="S170" i="39"/>
  <c r="R170" i="39"/>
  <c r="L170" i="39"/>
  <c r="J170" i="39"/>
  <c r="I170" i="39"/>
  <c r="G170" i="39"/>
  <c r="F170" i="39"/>
  <c r="V166" i="39"/>
  <c r="U166" i="39"/>
  <c r="S166" i="39"/>
  <c r="R166" i="39"/>
  <c r="K166" i="39"/>
  <c r="J166" i="39"/>
  <c r="I166" i="39"/>
  <c r="H166" i="39"/>
  <c r="G166" i="39"/>
  <c r="F166" i="39"/>
  <c r="V165" i="39"/>
  <c r="U165" i="39"/>
  <c r="S165" i="39"/>
  <c r="R165" i="39"/>
  <c r="K165" i="39"/>
  <c r="J165" i="39"/>
  <c r="I165" i="39"/>
  <c r="H165" i="39"/>
  <c r="G165" i="39"/>
  <c r="F165" i="39"/>
  <c r="X164" i="39"/>
  <c r="V164" i="39"/>
  <c r="U164" i="39"/>
  <c r="S164" i="39"/>
  <c r="R164" i="39"/>
  <c r="M164" i="39"/>
  <c r="L164" i="39"/>
  <c r="K164" i="39"/>
  <c r="J164" i="39"/>
  <c r="I164" i="39"/>
  <c r="H164" i="39"/>
  <c r="G164" i="39"/>
  <c r="F164" i="39"/>
  <c r="V159" i="39"/>
  <c r="U159" i="39"/>
  <c r="S159" i="39"/>
  <c r="R159" i="39"/>
  <c r="J159" i="39"/>
  <c r="I159" i="39"/>
  <c r="G159" i="39"/>
  <c r="F159" i="39"/>
  <c r="V158" i="39"/>
  <c r="U158" i="39"/>
  <c r="S158" i="39"/>
  <c r="R158" i="39"/>
  <c r="J158" i="39"/>
  <c r="I158" i="39"/>
  <c r="G158" i="39"/>
  <c r="F158" i="39"/>
  <c r="X157" i="39"/>
  <c r="V157" i="39"/>
  <c r="U157" i="39"/>
  <c r="S157" i="39"/>
  <c r="R157" i="39"/>
  <c r="L157" i="39"/>
  <c r="J157" i="39"/>
  <c r="I157" i="39"/>
  <c r="G157" i="39"/>
  <c r="F157" i="39"/>
  <c r="V153" i="39"/>
  <c r="U153" i="39"/>
  <c r="S153" i="39"/>
  <c r="R153" i="39"/>
  <c r="K153" i="39"/>
  <c r="J153" i="39"/>
  <c r="I153" i="39"/>
  <c r="H153" i="39"/>
  <c r="G153" i="39"/>
  <c r="F153" i="39"/>
  <c r="V152" i="39"/>
  <c r="U152" i="39"/>
  <c r="S152" i="39"/>
  <c r="R152" i="39"/>
  <c r="K152" i="39"/>
  <c r="J152" i="39"/>
  <c r="I152" i="39"/>
  <c r="H152" i="39"/>
  <c r="G152" i="39"/>
  <c r="F152" i="39"/>
  <c r="X151" i="39"/>
  <c r="V151" i="39"/>
  <c r="U151" i="39"/>
  <c r="S151" i="39"/>
  <c r="R151" i="39"/>
  <c r="M151" i="39"/>
  <c r="L151" i="39"/>
  <c r="K151" i="39"/>
  <c r="J151" i="39"/>
  <c r="I151" i="39"/>
  <c r="H151" i="39"/>
  <c r="G151" i="39"/>
  <c r="F151" i="39"/>
  <c r="V146" i="39"/>
  <c r="U146" i="39"/>
  <c r="S146" i="39"/>
  <c r="R146" i="39"/>
  <c r="J146" i="39"/>
  <c r="I146" i="39"/>
  <c r="G146" i="39"/>
  <c r="F146" i="39"/>
  <c r="V145" i="39"/>
  <c r="U145" i="39"/>
  <c r="S145" i="39"/>
  <c r="R145" i="39"/>
  <c r="J145" i="39"/>
  <c r="I145" i="39"/>
  <c r="G145" i="39"/>
  <c r="F145" i="39"/>
  <c r="X144" i="39"/>
  <c r="V144" i="39"/>
  <c r="U144" i="39"/>
  <c r="S144" i="39"/>
  <c r="R144" i="39"/>
  <c r="L144" i="39"/>
  <c r="J144" i="39"/>
  <c r="I144" i="39"/>
  <c r="G144" i="39"/>
  <c r="F144" i="39"/>
  <c r="V140" i="39"/>
  <c r="U140" i="39"/>
  <c r="S140" i="39"/>
  <c r="R140" i="39"/>
  <c r="K140" i="39"/>
  <c r="J140" i="39"/>
  <c r="I140" i="39"/>
  <c r="H140" i="39"/>
  <c r="G140" i="39"/>
  <c r="F140" i="39"/>
  <c r="V139" i="39"/>
  <c r="U139" i="39"/>
  <c r="S139" i="39"/>
  <c r="R139" i="39"/>
  <c r="K139" i="39"/>
  <c r="J139" i="39"/>
  <c r="I139" i="39"/>
  <c r="H139" i="39"/>
  <c r="G139" i="39"/>
  <c r="F139" i="39"/>
  <c r="X138" i="39"/>
  <c r="V138" i="39"/>
  <c r="U138" i="39"/>
  <c r="S138" i="39"/>
  <c r="R138" i="39"/>
  <c r="M138" i="39"/>
  <c r="L138" i="39"/>
  <c r="K138" i="39"/>
  <c r="J138" i="39"/>
  <c r="I138" i="39"/>
  <c r="H138" i="39"/>
  <c r="G138" i="39"/>
  <c r="F138" i="39"/>
  <c r="V133" i="39"/>
  <c r="U133" i="39"/>
  <c r="S133" i="39"/>
  <c r="R133" i="39"/>
  <c r="J133" i="39"/>
  <c r="I133" i="39"/>
  <c r="G133" i="39"/>
  <c r="F133" i="39"/>
  <c r="V132" i="39"/>
  <c r="U132" i="39"/>
  <c r="S132" i="39"/>
  <c r="R132" i="39"/>
  <c r="J132" i="39"/>
  <c r="I132" i="39"/>
  <c r="G132" i="39"/>
  <c r="F132" i="39"/>
  <c r="X131" i="39"/>
  <c r="V131" i="39"/>
  <c r="U131" i="39"/>
  <c r="S131" i="39"/>
  <c r="R131" i="39"/>
  <c r="L131" i="39"/>
  <c r="J131" i="39"/>
  <c r="I131" i="39"/>
  <c r="G131" i="39"/>
  <c r="F131" i="39"/>
  <c r="V127" i="39"/>
  <c r="U127" i="39"/>
  <c r="S127" i="39"/>
  <c r="R127" i="39"/>
  <c r="K127" i="39"/>
  <c r="J127" i="39"/>
  <c r="I127" i="39"/>
  <c r="H127" i="39"/>
  <c r="G127" i="39"/>
  <c r="F127" i="39"/>
  <c r="V126" i="39"/>
  <c r="U126" i="39"/>
  <c r="S126" i="39"/>
  <c r="R126" i="39"/>
  <c r="K126" i="39"/>
  <c r="J126" i="39"/>
  <c r="I126" i="39"/>
  <c r="H126" i="39"/>
  <c r="G126" i="39"/>
  <c r="F126" i="39"/>
  <c r="X125" i="39"/>
  <c r="V125" i="39"/>
  <c r="U125" i="39"/>
  <c r="S125" i="39"/>
  <c r="R125" i="39"/>
  <c r="M125" i="39"/>
  <c r="L125" i="39"/>
  <c r="K125" i="39"/>
  <c r="J125" i="39"/>
  <c r="I125" i="39"/>
  <c r="H125" i="39"/>
  <c r="G125" i="39"/>
  <c r="F125" i="39"/>
  <c r="V120" i="39"/>
  <c r="U120" i="39"/>
  <c r="S120" i="39"/>
  <c r="R120" i="39"/>
  <c r="J120" i="39"/>
  <c r="I120" i="39"/>
  <c r="G120" i="39"/>
  <c r="F120" i="39"/>
  <c r="V119" i="39"/>
  <c r="U119" i="39"/>
  <c r="S119" i="39"/>
  <c r="R119" i="39"/>
  <c r="J119" i="39"/>
  <c r="I119" i="39"/>
  <c r="G119" i="39"/>
  <c r="F119" i="39"/>
  <c r="X118" i="39"/>
  <c r="V118" i="39"/>
  <c r="U118" i="39"/>
  <c r="S118" i="39"/>
  <c r="R118" i="39"/>
  <c r="L118" i="39"/>
  <c r="J118" i="39"/>
  <c r="I118" i="39"/>
  <c r="G118" i="39"/>
  <c r="F118" i="39"/>
  <c r="V114" i="39"/>
  <c r="U114" i="39"/>
  <c r="S114" i="39"/>
  <c r="R114" i="39"/>
  <c r="K114" i="39"/>
  <c r="J114" i="39"/>
  <c r="I114" i="39"/>
  <c r="H114" i="39"/>
  <c r="G114" i="39"/>
  <c r="F114" i="39"/>
  <c r="V113" i="39"/>
  <c r="U113" i="39"/>
  <c r="S113" i="39"/>
  <c r="R113" i="39"/>
  <c r="K113" i="39"/>
  <c r="J113" i="39"/>
  <c r="I113" i="39"/>
  <c r="H113" i="39"/>
  <c r="G113" i="39"/>
  <c r="F113" i="39"/>
  <c r="X112" i="39"/>
  <c r="V112" i="39"/>
  <c r="U112" i="39"/>
  <c r="S112" i="39"/>
  <c r="R112" i="39"/>
  <c r="M112" i="39"/>
  <c r="L112" i="39"/>
  <c r="K112" i="39"/>
  <c r="J112" i="39"/>
  <c r="I112" i="39"/>
  <c r="H112" i="39"/>
  <c r="G112" i="39"/>
  <c r="F112" i="39"/>
  <c r="V107" i="39"/>
  <c r="U107" i="39"/>
  <c r="S107" i="39"/>
  <c r="R107" i="39"/>
  <c r="J107" i="39"/>
  <c r="I107" i="39"/>
  <c r="G107" i="39"/>
  <c r="F107" i="39"/>
  <c r="V106" i="39"/>
  <c r="U106" i="39"/>
  <c r="S106" i="39"/>
  <c r="R106" i="39"/>
  <c r="J106" i="39"/>
  <c r="I106" i="39"/>
  <c r="G106" i="39"/>
  <c r="F106" i="39"/>
  <c r="X105" i="39"/>
  <c r="V105" i="39"/>
  <c r="U105" i="39"/>
  <c r="S105" i="39"/>
  <c r="R105" i="39"/>
  <c r="L105" i="39"/>
  <c r="J105" i="39"/>
  <c r="I105" i="39"/>
  <c r="G105" i="39"/>
  <c r="F105" i="39"/>
  <c r="V101" i="39"/>
  <c r="U101" i="39"/>
  <c r="S101" i="39"/>
  <c r="R101" i="39"/>
  <c r="K101" i="39"/>
  <c r="J101" i="39"/>
  <c r="I101" i="39"/>
  <c r="H101" i="39"/>
  <c r="G101" i="39"/>
  <c r="F101" i="39"/>
  <c r="V100" i="39"/>
  <c r="U100" i="39"/>
  <c r="S100" i="39"/>
  <c r="R100" i="39"/>
  <c r="K100" i="39"/>
  <c r="J100" i="39"/>
  <c r="I100" i="39"/>
  <c r="H100" i="39"/>
  <c r="G100" i="39"/>
  <c r="F100" i="39"/>
  <c r="X99" i="39"/>
  <c r="V99" i="39"/>
  <c r="U99" i="39"/>
  <c r="S99" i="39"/>
  <c r="R99" i="39"/>
  <c r="M99" i="39"/>
  <c r="L99" i="39"/>
  <c r="K99" i="39"/>
  <c r="J99" i="39"/>
  <c r="I99" i="39"/>
  <c r="H99" i="39"/>
  <c r="G99" i="39"/>
  <c r="F99" i="39"/>
  <c r="V94" i="39"/>
  <c r="U94" i="39"/>
  <c r="S94" i="39"/>
  <c r="R94" i="39"/>
  <c r="J94" i="39"/>
  <c r="I94" i="39"/>
  <c r="G94" i="39"/>
  <c r="F94" i="39"/>
  <c r="V93" i="39"/>
  <c r="U93" i="39"/>
  <c r="S93" i="39"/>
  <c r="R93" i="39"/>
  <c r="J93" i="39"/>
  <c r="I93" i="39"/>
  <c r="G93" i="39"/>
  <c r="F93" i="39"/>
  <c r="X92" i="39"/>
  <c r="V92" i="39"/>
  <c r="U92" i="39"/>
  <c r="S92" i="39"/>
  <c r="R92" i="39"/>
  <c r="L92" i="39"/>
  <c r="J92" i="39"/>
  <c r="I92" i="39"/>
  <c r="G92" i="39"/>
  <c r="F92" i="39"/>
  <c r="V88" i="39"/>
  <c r="U88" i="39"/>
  <c r="S88" i="39"/>
  <c r="R88" i="39"/>
  <c r="K88" i="39"/>
  <c r="J88" i="39"/>
  <c r="I88" i="39"/>
  <c r="H88" i="39"/>
  <c r="G88" i="39"/>
  <c r="F88" i="39"/>
  <c r="V87" i="39"/>
  <c r="U87" i="39"/>
  <c r="S87" i="39"/>
  <c r="R87" i="39"/>
  <c r="K87" i="39"/>
  <c r="J87" i="39"/>
  <c r="I87" i="39"/>
  <c r="H87" i="39"/>
  <c r="G87" i="39"/>
  <c r="F87" i="39"/>
  <c r="X86" i="39"/>
  <c r="V86" i="39"/>
  <c r="U86" i="39"/>
  <c r="S86" i="39"/>
  <c r="R86" i="39"/>
  <c r="M86" i="39"/>
  <c r="L86" i="39"/>
  <c r="K86" i="39"/>
  <c r="J86" i="39"/>
  <c r="I86" i="39"/>
  <c r="H86" i="39"/>
  <c r="G86" i="39"/>
  <c r="F86" i="39"/>
  <c r="V81" i="39"/>
  <c r="U81" i="39"/>
  <c r="S81" i="39"/>
  <c r="R81" i="39"/>
  <c r="J81" i="39"/>
  <c r="I81" i="39"/>
  <c r="G81" i="39"/>
  <c r="F81" i="39"/>
  <c r="V80" i="39"/>
  <c r="U80" i="39"/>
  <c r="S80" i="39"/>
  <c r="R80" i="39"/>
  <c r="J80" i="39"/>
  <c r="I80" i="39"/>
  <c r="G80" i="39"/>
  <c r="F80" i="39"/>
  <c r="X79" i="39"/>
  <c r="V79" i="39"/>
  <c r="U79" i="39"/>
  <c r="S79" i="39"/>
  <c r="R79" i="39"/>
  <c r="L79" i="39"/>
  <c r="J79" i="39"/>
  <c r="I79" i="39"/>
  <c r="G79" i="39"/>
  <c r="F79" i="39"/>
  <c r="V75" i="39"/>
  <c r="U75" i="39"/>
  <c r="S75" i="39"/>
  <c r="R75" i="39"/>
  <c r="K75" i="39"/>
  <c r="J75" i="39"/>
  <c r="I75" i="39"/>
  <c r="H75" i="39"/>
  <c r="G75" i="39"/>
  <c r="F75" i="39"/>
  <c r="V74" i="39"/>
  <c r="U74" i="39"/>
  <c r="S74" i="39"/>
  <c r="R74" i="39"/>
  <c r="K74" i="39"/>
  <c r="J74" i="39"/>
  <c r="I74" i="39"/>
  <c r="H74" i="39"/>
  <c r="G74" i="39"/>
  <c r="F74" i="39"/>
  <c r="X73" i="39"/>
  <c r="V73" i="39"/>
  <c r="U73" i="39"/>
  <c r="S73" i="39"/>
  <c r="R73" i="39"/>
  <c r="M73" i="39"/>
  <c r="L73" i="39"/>
  <c r="K73" i="39"/>
  <c r="J73" i="39"/>
  <c r="I73" i="39"/>
  <c r="H73" i="39"/>
  <c r="G73" i="39"/>
  <c r="F73" i="39"/>
  <c r="V263" i="53"/>
  <c r="U263" i="53"/>
  <c r="S263" i="53"/>
  <c r="R263" i="53"/>
  <c r="J263" i="53"/>
  <c r="I263" i="53"/>
  <c r="G263" i="53"/>
  <c r="F263" i="53"/>
  <c r="V262" i="53"/>
  <c r="U262" i="53"/>
  <c r="S262" i="53"/>
  <c r="R262" i="53"/>
  <c r="J262" i="53"/>
  <c r="I262" i="53"/>
  <c r="G262" i="53"/>
  <c r="F262" i="53"/>
  <c r="X261" i="53"/>
  <c r="V261" i="53"/>
  <c r="U261" i="53"/>
  <c r="S261" i="53"/>
  <c r="R261" i="53"/>
  <c r="L261" i="53"/>
  <c r="J261" i="53"/>
  <c r="I261" i="53"/>
  <c r="G261" i="53"/>
  <c r="F261" i="53"/>
  <c r="V257" i="53"/>
  <c r="U257" i="53"/>
  <c r="S257" i="53"/>
  <c r="R257" i="53"/>
  <c r="K257" i="53"/>
  <c r="J257" i="53"/>
  <c r="I257" i="53"/>
  <c r="H257" i="53"/>
  <c r="G257" i="53"/>
  <c r="F257" i="53"/>
  <c r="V256" i="53"/>
  <c r="U256" i="53"/>
  <c r="S256" i="53"/>
  <c r="R256" i="53"/>
  <c r="K256" i="53"/>
  <c r="J256" i="53"/>
  <c r="I256" i="53"/>
  <c r="H256" i="53"/>
  <c r="G256" i="53"/>
  <c r="F256" i="53"/>
  <c r="X255" i="53"/>
  <c r="V255" i="53"/>
  <c r="U255" i="53"/>
  <c r="S255" i="53"/>
  <c r="R255" i="53"/>
  <c r="M255" i="53"/>
  <c r="L255" i="53"/>
  <c r="K255" i="53"/>
  <c r="J255" i="53"/>
  <c r="I255" i="53"/>
  <c r="H255" i="53"/>
  <c r="G255" i="53"/>
  <c r="F255" i="53"/>
  <c r="V250" i="53"/>
  <c r="U250" i="53"/>
  <c r="S250" i="53"/>
  <c r="R250" i="53"/>
  <c r="J250" i="53"/>
  <c r="I250" i="53"/>
  <c r="G250" i="53"/>
  <c r="F250" i="53"/>
  <c r="V249" i="53"/>
  <c r="U249" i="53"/>
  <c r="S249" i="53"/>
  <c r="R249" i="53"/>
  <c r="J249" i="53"/>
  <c r="I249" i="53"/>
  <c r="G249" i="53"/>
  <c r="F249" i="53"/>
  <c r="X248" i="53"/>
  <c r="V248" i="53"/>
  <c r="U248" i="53"/>
  <c r="S248" i="53"/>
  <c r="R248" i="53"/>
  <c r="L248" i="53"/>
  <c r="J248" i="53"/>
  <c r="I248" i="53"/>
  <c r="G248" i="53"/>
  <c r="F248" i="53"/>
  <c r="V244" i="53"/>
  <c r="U244" i="53"/>
  <c r="S244" i="53"/>
  <c r="R244" i="53"/>
  <c r="K244" i="53"/>
  <c r="J244" i="53"/>
  <c r="I244" i="53"/>
  <c r="H244" i="53"/>
  <c r="G244" i="53"/>
  <c r="F244" i="53"/>
  <c r="V243" i="53"/>
  <c r="U243" i="53"/>
  <c r="S243" i="53"/>
  <c r="R243" i="53"/>
  <c r="K243" i="53"/>
  <c r="J243" i="53"/>
  <c r="I243" i="53"/>
  <c r="H243" i="53"/>
  <c r="G243" i="53"/>
  <c r="F243" i="53"/>
  <c r="X242" i="53"/>
  <c r="V242" i="53"/>
  <c r="U242" i="53"/>
  <c r="S242" i="53"/>
  <c r="R242" i="53"/>
  <c r="M242" i="53"/>
  <c r="L242" i="53"/>
  <c r="K242" i="53"/>
  <c r="J242" i="53"/>
  <c r="I242" i="53"/>
  <c r="H242" i="53"/>
  <c r="G242" i="53"/>
  <c r="F242" i="53"/>
  <c r="V237" i="53"/>
  <c r="U237" i="53"/>
  <c r="S237" i="53"/>
  <c r="R237" i="53"/>
  <c r="J237" i="53"/>
  <c r="I237" i="53"/>
  <c r="G237" i="53"/>
  <c r="F237" i="53"/>
  <c r="V236" i="53"/>
  <c r="U236" i="53"/>
  <c r="S236" i="53"/>
  <c r="R236" i="53"/>
  <c r="J236" i="53"/>
  <c r="I236" i="53"/>
  <c r="G236" i="53"/>
  <c r="F236" i="53"/>
  <c r="X235" i="53"/>
  <c r="V235" i="53"/>
  <c r="U235" i="53"/>
  <c r="S235" i="53"/>
  <c r="R235" i="53"/>
  <c r="L235" i="53"/>
  <c r="J235" i="53"/>
  <c r="I235" i="53"/>
  <c r="G235" i="53"/>
  <c r="F235" i="53"/>
  <c r="V231" i="53"/>
  <c r="U231" i="53"/>
  <c r="S231" i="53"/>
  <c r="R231" i="53"/>
  <c r="K231" i="53"/>
  <c r="J231" i="53"/>
  <c r="I231" i="53"/>
  <c r="H231" i="53"/>
  <c r="G231" i="53"/>
  <c r="F231" i="53"/>
  <c r="V230" i="53"/>
  <c r="U230" i="53"/>
  <c r="S230" i="53"/>
  <c r="R230" i="53"/>
  <c r="K230" i="53"/>
  <c r="J230" i="53"/>
  <c r="I230" i="53"/>
  <c r="H230" i="53"/>
  <c r="G230" i="53"/>
  <c r="F230" i="53"/>
  <c r="X229" i="53"/>
  <c r="V229" i="53"/>
  <c r="U229" i="53"/>
  <c r="S229" i="53"/>
  <c r="R229" i="53"/>
  <c r="M229" i="53"/>
  <c r="L229" i="53"/>
  <c r="K229" i="53"/>
  <c r="J229" i="53"/>
  <c r="I229" i="53"/>
  <c r="H229" i="53"/>
  <c r="G229" i="53"/>
  <c r="F229" i="53"/>
  <c r="V224" i="53"/>
  <c r="U224" i="53"/>
  <c r="S224" i="53"/>
  <c r="R224" i="53"/>
  <c r="J224" i="53"/>
  <c r="I224" i="53"/>
  <c r="G224" i="53"/>
  <c r="F224" i="53"/>
  <c r="V223" i="53"/>
  <c r="U223" i="53"/>
  <c r="S223" i="53"/>
  <c r="R223" i="53"/>
  <c r="J223" i="53"/>
  <c r="I223" i="53"/>
  <c r="G223" i="53"/>
  <c r="F223" i="53"/>
  <c r="X222" i="53"/>
  <c r="V222" i="53"/>
  <c r="U222" i="53"/>
  <c r="S222" i="53"/>
  <c r="R222" i="53"/>
  <c r="L222" i="53"/>
  <c r="J222" i="53"/>
  <c r="I222" i="53"/>
  <c r="G222" i="53"/>
  <c r="F222" i="53"/>
  <c r="V218" i="53"/>
  <c r="U218" i="53"/>
  <c r="S218" i="53"/>
  <c r="R218" i="53"/>
  <c r="K218" i="53"/>
  <c r="J218" i="53"/>
  <c r="I218" i="53"/>
  <c r="H218" i="53"/>
  <c r="G218" i="53"/>
  <c r="F218" i="53"/>
  <c r="V217" i="53"/>
  <c r="U217" i="53"/>
  <c r="S217" i="53"/>
  <c r="R217" i="53"/>
  <c r="K217" i="53"/>
  <c r="J217" i="53"/>
  <c r="I217" i="53"/>
  <c r="H217" i="53"/>
  <c r="G217" i="53"/>
  <c r="F217" i="53"/>
  <c r="X216" i="53"/>
  <c r="V216" i="53"/>
  <c r="U216" i="53"/>
  <c r="S216" i="53"/>
  <c r="R216" i="53"/>
  <c r="M216" i="53"/>
  <c r="L216" i="53"/>
  <c r="K216" i="53"/>
  <c r="J216" i="53"/>
  <c r="I216" i="53"/>
  <c r="H216" i="53"/>
  <c r="G216" i="53"/>
  <c r="F216" i="53"/>
  <c r="V211" i="53"/>
  <c r="U211" i="53"/>
  <c r="S211" i="53"/>
  <c r="R211" i="53"/>
  <c r="J211" i="53"/>
  <c r="I211" i="53"/>
  <c r="G211" i="53"/>
  <c r="F211" i="53"/>
  <c r="V210" i="53"/>
  <c r="U210" i="53"/>
  <c r="S210" i="53"/>
  <c r="R210" i="53"/>
  <c r="J210" i="53"/>
  <c r="I210" i="53"/>
  <c r="G210" i="53"/>
  <c r="F210" i="53"/>
  <c r="X209" i="53"/>
  <c r="V209" i="53"/>
  <c r="U209" i="53"/>
  <c r="S209" i="53"/>
  <c r="R209" i="53"/>
  <c r="L209" i="53"/>
  <c r="J209" i="53"/>
  <c r="I209" i="53"/>
  <c r="G209" i="53"/>
  <c r="F209" i="53"/>
  <c r="V205" i="53"/>
  <c r="U205" i="53"/>
  <c r="S205" i="53"/>
  <c r="R205" i="53"/>
  <c r="K205" i="53"/>
  <c r="J205" i="53"/>
  <c r="I205" i="53"/>
  <c r="H205" i="53"/>
  <c r="G205" i="53"/>
  <c r="F205" i="53"/>
  <c r="V204" i="53"/>
  <c r="U204" i="53"/>
  <c r="S204" i="53"/>
  <c r="R204" i="53"/>
  <c r="K204" i="53"/>
  <c r="J204" i="53"/>
  <c r="I204" i="53"/>
  <c r="H204" i="53"/>
  <c r="G204" i="53"/>
  <c r="F204" i="53"/>
  <c r="X203" i="53"/>
  <c r="V203" i="53"/>
  <c r="U203" i="53"/>
  <c r="S203" i="53"/>
  <c r="R203" i="53"/>
  <c r="M203" i="53"/>
  <c r="L203" i="53"/>
  <c r="K203" i="53"/>
  <c r="J203" i="53"/>
  <c r="I203" i="53"/>
  <c r="H203" i="53"/>
  <c r="G203" i="53"/>
  <c r="F203" i="53"/>
  <c r="V198" i="53"/>
  <c r="U198" i="53"/>
  <c r="S198" i="53"/>
  <c r="R198" i="53"/>
  <c r="J198" i="53"/>
  <c r="I198" i="53"/>
  <c r="G198" i="53"/>
  <c r="F198" i="53"/>
  <c r="V197" i="53"/>
  <c r="U197" i="53"/>
  <c r="S197" i="53"/>
  <c r="R197" i="53"/>
  <c r="J197" i="53"/>
  <c r="I197" i="53"/>
  <c r="G197" i="53"/>
  <c r="F197" i="53"/>
  <c r="X196" i="53"/>
  <c r="V196" i="53"/>
  <c r="U196" i="53"/>
  <c r="S196" i="53"/>
  <c r="R196" i="53"/>
  <c r="L196" i="53"/>
  <c r="J196" i="53"/>
  <c r="I196" i="53"/>
  <c r="G196" i="53"/>
  <c r="F196" i="53"/>
  <c r="V192" i="53"/>
  <c r="U192" i="53"/>
  <c r="S192" i="53"/>
  <c r="R192" i="53"/>
  <c r="K192" i="53"/>
  <c r="J192" i="53"/>
  <c r="I192" i="53"/>
  <c r="H192" i="53"/>
  <c r="G192" i="53"/>
  <c r="F192" i="53"/>
  <c r="V191" i="53"/>
  <c r="U191" i="53"/>
  <c r="S191" i="53"/>
  <c r="R191" i="53"/>
  <c r="K191" i="53"/>
  <c r="J191" i="53"/>
  <c r="I191" i="53"/>
  <c r="H191" i="53"/>
  <c r="G191" i="53"/>
  <c r="F191" i="53"/>
  <c r="X190" i="53"/>
  <c r="V190" i="53"/>
  <c r="U190" i="53"/>
  <c r="S190" i="53"/>
  <c r="R190" i="53"/>
  <c r="M190" i="53"/>
  <c r="L190" i="53"/>
  <c r="K190" i="53"/>
  <c r="J190" i="53"/>
  <c r="I190" i="53"/>
  <c r="H190" i="53"/>
  <c r="G190" i="53"/>
  <c r="F190" i="53"/>
  <c r="V185" i="53"/>
  <c r="U185" i="53"/>
  <c r="S185" i="53"/>
  <c r="R185" i="53"/>
  <c r="J185" i="53"/>
  <c r="I185" i="53"/>
  <c r="G185" i="53"/>
  <c r="F185" i="53"/>
  <c r="V184" i="53"/>
  <c r="U184" i="53"/>
  <c r="S184" i="53"/>
  <c r="R184" i="53"/>
  <c r="J184" i="53"/>
  <c r="I184" i="53"/>
  <c r="G184" i="53"/>
  <c r="F184" i="53"/>
  <c r="X183" i="53"/>
  <c r="V183" i="53"/>
  <c r="U183" i="53"/>
  <c r="S183" i="53"/>
  <c r="R183" i="53"/>
  <c r="L183" i="53"/>
  <c r="J183" i="53"/>
  <c r="I183" i="53"/>
  <c r="G183" i="53"/>
  <c r="F183" i="53"/>
  <c r="V179" i="53"/>
  <c r="U179" i="53"/>
  <c r="S179" i="53"/>
  <c r="R179" i="53"/>
  <c r="K179" i="53"/>
  <c r="J179" i="53"/>
  <c r="I179" i="53"/>
  <c r="H179" i="53"/>
  <c r="G179" i="53"/>
  <c r="F179" i="53"/>
  <c r="V178" i="53"/>
  <c r="U178" i="53"/>
  <c r="S178" i="53"/>
  <c r="R178" i="53"/>
  <c r="K178" i="53"/>
  <c r="J178" i="53"/>
  <c r="I178" i="53"/>
  <c r="H178" i="53"/>
  <c r="G178" i="53"/>
  <c r="F178" i="53"/>
  <c r="X177" i="53"/>
  <c r="V177" i="53"/>
  <c r="U177" i="53"/>
  <c r="S177" i="53"/>
  <c r="R177" i="53"/>
  <c r="M177" i="53"/>
  <c r="L177" i="53"/>
  <c r="K177" i="53"/>
  <c r="J177" i="53"/>
  <c r="I177" i="53"/>
  <c r="H177" i="53"/>
  <c r="G177" i="53"/>
  <c r="F177" i="53"/>
  <c r="V172" i="53"/>
  <c r="U172" i="53"/>
  <c r="S172" i="53"/>
  <c r="R172" i="53"/>
  <c r="J172" i="53"/>
  <c r="I172" i="53"/>
  <c r="G172" i="53"/>
  <c r="F172" i="53"/>
  <c r="V171" i="53"/>
  <c r="U171" i="53"/>
  <c r="S171" i="53"/>
  <c r="R171" i="53"/>
  <c r="J171" i="53"/>
  <c r="I171" i="53"/>
  <c r="G171" i="53"/>
  <c r="F171" i="53"/>
  <c r="X170" i="53"/>
  <c r="V170" i="53"/>
  <c r="U170" i="53"/>
  <c r="S170" i="53"/>
  <c r="R170" i="53"/>
  <c r="L170" i="53"/>
  <c r="J170" i="53"/>
  <c r="I170" i="53"/>
  <c r="G170" i="53"/>
  <c r="F170" i="53"/>
  <c r="V166" i="53"/>
  <c r="U166" i="53"/>
  <c r="S166" i="53"/>
  <c r="R166" i="53"/>
  <c r="K166" i="53"/>
  <c r="J166" i="53"/>
  <c r="I166" i="53"/>
  <c r="H166" i="53"/>
  <c r="G166" i="53"/>
  <c r="F166" i="53"/>
  <c r="V165" i="53"/>
  <c r="U165" i="53"/>
  <c r="S165" i="53"/>
  <c r="R165" i="53"/>
  <c r="K165" i="53"/>
  <c r="J165" i="53"/>
  <c r="I165" i="53"/>
  <c r="H165" i="53"/>
  <c r="G165" i="53"/>
  <c r="F165" i="53"/>
  <c r="X164" i="53"/>
  <c r="V164" i="53"/>
  <c r="U164" i="53"/>
  <c r="S164" i="53"/>
  <c r="R164" i="53"/>
  <c r="M164" i="53"/>
  <c r="L164" i="53"/>
  <c r="K164" i="53"/>
  <c r="J164" i="53"/>
  <c r="I164" i="53"/>
  <c r="H164" i="53"/>
  <c r="G164" i="53"/>
  <c r="F164" i="53"/>
  <c r="V159" i="53"/>
  <c r="U159" i="53"/>
  <c r="S159" i="53"/>
  <c r="R159" i="53"/>
  <c r="J159" i="53"/>
  <c r="I159" i="53"/>
  <c r="G159" i="53"/>
  <c r="F159" i="53"/>
  <c r="V158" i="53"/>
  <c r="U158" i="53"/>
  <c r="S158" i="53"/>
  <c r="R158" i="53"/>
  <c r="J158" i="53"/>
  <c r="I158" i="53"/>
  <c r="G158" i="53"/>
  <c r="F158" i="53"/>
  <c r="X157" i="53"/>
  <c r="V157" i="53"/>
  <c r="U157" i="53"/>
  <c r="S157" i="53"/>
  <c r="R157" i="53"/>
  <c r="L157" i="53"/>
  <c r="J157" i="53"/>
  <c r="I157" i="53"/>
  <c r="G157" i="53"/>
  <c r="F157" i="53"/>
  <c r="V153" i="53"/>
  <c r="U153" i="53"/>
  <c r="S153" i="53"/>
  <c r="R153" i="53"/>
  <c r="K153" i="53"/>
  <c r="J153" i="53"/>
  <c r="I153" i="53"/>
  <c r="H153" i="53"/>
  <c r="G153" i="53"/>
  <c r="F153" i="53"/>
  <c r="V152" i="53"/>
  <c r="U152" i="53"/>
  <c r="S152" i="53"/>
  <c r="R152" i="53"/>
  <c r="K152" i="53"/>
  <c r="J152" i="53"/>
  <c r="I152" i="53"/>
  <c r="H152" i="53"/>
  <c r="G152" i="53"/>
  <c r="F152" i="53"/>
  <c r="X151" i="53"/>
  <c r="V151" i="53"/>
  <c r="U151" i="53"/>
  <c r="S151" i="53"/>
  <c r="R151" i="53"/>
  <c r="M151" i="53"/>
  <c r="L151" i="53"/>
  <c r="K151" i="53"/>
  <c r="J151" i="53"/>
  <c r="I151" i="53"/>
  <c r="H151" i="53"/>
  <c r="G151" i="53"/>
  <c r="F151" i="53"/>
  <c r="V146" i="53"/>
  <c r="U146" i="53"/>
  <c r="S146" i="53"/>
  <c r="R146" i="53"/>
  <c r="J146" i="53"/>
  <c r="I146" i="53"/>
  <c r="G146" i="53"/>
  <c r="F146" i="53"/>
  <c r="V145" i="53"/>
  <c r="U145" i="53"/>
  <c r="S145" i="53"/>
  <c r="R145" i="53"/>
  <c r="J145" i="53"/>
  <c r="I145" i="53"/>
  <c r="G145" i="53"/>
  <c r="F145" i="53"/>
  <c r="X144" i="53"/>
  <c r="V144" i="53"/>
  <c r="U144" i="53"/>
  <c r="S144" i="53"/>
  <c r="R144" i="53"/>
  <c r="L144" i="53"/>
  <c r="J144" i="53"/>
  <c r="I144" i="53"/>
  <c r="G144" i="53"/>
  <c r="F144" i="53"/>
  <c r="V140" i="53"/>
  <c r="U140" i="53"/>
  <c r="S140" i="53"/>
  <c r="R140" i="53"/>
  <c r="K140" i="53"/>
  <c r="J140" i="53"/>
  <c r="I140" i="53"/>
  <c r="H140" i="53"/>
  <c r="G140" i="53"/>
  <c r="F140" i="53"/>
  <c r="V139" i="53"/>
  <c r="U139" i="53"/>
  <c r="S139" i="53"/>
  <c r="R139" i="53"/>
  <c r="K139" i="53"/>
  <c r="J139" i="53"/>
  <c r="I139" i="53"/>
  <c r="H139" i="53"/>
  <c r="G139" i="53"/>
  <c r="F139" i="53"/>
  <c r="X138" i="53"/>
  <c r="V138" i="53"/>
  <c r="U138" i="53"/>
  <c r="S138" i="53"/>
  <c r="R138" i="53"/>
  <c r="M138" i="53"/>
  <c r="L138" i="53"/>
  <c r="K138" i="53"/>
  <c r="J138" i="53"/>
  <c r="I138" i="53"/>
  <c r="H138" i="53"/>
  <c r="G138" i="53"/>
  <c r="F138" i="53"/>
  <c r="V133" i="53"/>
  <c r="U133" i="53"/>
  <c r="S133" i="53"/>
  <c r="R133" i="53"/>
  <c r="J133" i="53"/>
  <c r="I133" i="53"/>
  <c r="G133" i="53"/>
  <c r="F133" i="53"/>
  <c r="V132" i="53"/>
  <c r="U132" i="53"/>
  <c r="S132" i="53"/>
  <c r="R132" i="53"/>
  <c r="J132" i="53"/>
  <c r="I132" i="53"/>
  <c r="G132" i="53"/>
  <c r="F132" i="53"/>
  <c r="X131" i="53"/>
  <c r="V131" i="53"/>
  <c r="U131" i="53"/>
  <c r="S131" i="53"/>
  <c r="R131" i="53"/>
  <c r="L131" i="53"/>
  <c r="J131" i="53"/>
  <c r="I131" i="53"/>
  <c r="G131" i="53"/>
  <c r="F131" i="53"/>
  <c r="V127" i="53"/>
  <c r="U127" i="53"/>
  <c r="S127" i="53"/>
  <c r="R127" i="53"/>
  <c r="K127" i="53"/>
  <c r="J127" i="53"/>
  <c r="I127" i="53"/>
  <c r="H127" i="53"/>
  <c r="G127" i="53"/>
  <c r="F127" i="53"/>
  <c r="V126" i="53"/>
  <c r="U126" i="53"/>
  <c r="S126" i="53"/>
  <c r="R126" i="53"/>
  <c r="K126" i="53"/>
  <c r="J126" i="53"/>
  <c r="I126" i="53"/>
  <c r="H126" i="53"/>
  <c r="G126" i="53"/>
  <c r="F126" i="53"/>
  <c r="X125" i="53"/>
  <c r="V125" i="53"/>
  <c r="U125" i="53"/>
  <c r="S125" i="53"/>
  <c r="R125" i="53"/>
  <c r="M125" i="53"/>
  <c r="L125" i="53"/>
  <c r="K125" i="53"/>
  <c r="J125" i="53"/>
  <c r="I125" i="53"/>
  <c r="H125" i="53"/>
  <c r="G125" i="53"/>
  <c r="F125" i="53"/>
  <c r="V120" i="53"/>
  <c r="U120" i="53"/>
  <c r="S120" i="53"/>
  <c r="R120" i="53"/>
  <c r="J120" i="53"/>
  <c r="I120" i="53"/>
  <c r="G120" i="53"/>
  <c r="F120" i="53"/>
  <c r="V119" i="53"/>
  <c r="U119" i="53"/>
  <c r="S119" i="53"/>
  <c r="R119" i="53"/>
  <c r="J119" i="53"/>
  <c r="I119" i="53"/>
  <c r="G119" i="53"/>
  <c r="F119" i="53"/>
  <c r="X118" i="53"/>
  <c r="V118" i="53"/>
  <c r="U118" i="53"/>
  <c r="S118" i="53"/>
  <c r="R118" i="53"/>
  <c r="L118" i="53"/>
  <c r="J118" i="53"/>
  <c r="I118" i="53"/>
  <c r="G118" i="53"/>
  <c r="F118" i="53"/>
  <c r="V114" i="53"/>
  <c r="U114" i="53"/>
  <c r="S114" i="53"/>
  <c r="R114" i="53"/>
  <c r="K114" i="53"/>
  <c r="J114" i="53"/>
  <c r="I114" i="53"/>
  <c r="H114" i="53"/>
  <c r="G114" i="53"/>
  <c r="F114" i="53"/>
  <c r="V113" i="53"/>
  <c r="U113" i="53"/>
  <c r="S113" i="53"/>
  <c r="R113" i="53"/>
  <c r="K113" i="53"/>
  <c r="J113" i="53"/>
  <c r="I113" i="53"/>
  <c r="H113" i="53"/>
  <c r="G113" i="53"/>
  <c r="F113" i="53"/>
  <c r="X112" i="53"/>
  <c r="V112" i="53"/>
  <c r="U112" i="53"/>
  <c r="S112" i="53"/>
  <c r="R112" i="53"/>
  <c r="M112" i="53"/>
  <c r="L112" i="53"/>
  <c r="K112" i="53"/>
  <c r="J112" i="53"/>
  <c r="I112" i="53"/>
  <c r="H112" i="53"/>
  <c r="G112" i="53"/>
  <c r="F112" i="53"/>
  <c r="V107" i="53"/>
  <c r="U107" i="53"/>
  <c r="S107" i="53"/>
  <c r="R107" i="53"/>
  <c r="J107" i="53"/>
  <c r="I107" i="53"/>
  <c r="G107" i="53"/>
  <c r="F107" i="53"/>
  <c r="V106" i="53"/>
  <c r="U106" i="53"/>
  <c r="S106" i="53"/>
  <c r="R106" i="53"/>
  <c r="J106" i="53"/>
  <c r="I106" i="53"/>
  <c r="G106" i="53"/>
  <c r="F106" i="53"/>
  <c r="X105" i="53"/>
  <c r="V105" i="53"/>
  <c r="U105" i="53"/>
  <c r="S105" i="53"/>
  <c r="R105" i="53"/>
  <c r="L105" i="53"/>
  <c r="J105" i="53"/>
  <c r="I105" i="53"/>
  <c r="G105" i="53"/>
  <c r="F105" i="53"/>
  <c r="V101" i="53"/>
  <c r="U101" i="53"/>
  <c r="S101" i="53"/>
  <c r="R101" i="53"/>
  <c r="K101" i="53"/>
  <c r="J101" i="53"/>
  <c r="I101" i="53"/>
  <c r="H101" i="53"/>
  <c r="G101" i="53"/>
  <c r="F101" i="53"/>
  <c r="V100" i="53"/>
  <c r="U100" i="53"/>
  <c r="S100" i="53"/>
  <c r="R100" i="53"/>
  <c r="K100" i="53"/>
  <c r="J100" i="53"/>
  <c r="I100" i="53"/>
  <c r="H100" i="53"/>
  <c r="G100" i="53"/>
  <c r="F100" i="53"/>
  <c r="X99" i="53"/>
  <c r="V99" i="53"/>
  <c r="U99" i="53"/>
  <c r="S99" i="53"/>
  <c r="R99" i="53"/>
  <c r="M99" i="53"/>
  <c r="L99" i="53"/>
  <c r="K99" i="53"/>
  <c r="J99" i="53"/>
  <c r="I99" i="53"/>
  <c r="H99" i="53"/>
  <c r="G99" i="53"/>
  <c r="F99" i="53"/>
  <c r="V94" i="53"/>
  <c r="U94" i="53"/>
  <c r="S94" i="53"/>
  <c r="R94" i="53"/>
  <c r="J94" i="53"/>
  <c r="I94" i="53"/>
  <c r="G94" i="53"/>
  <c r="F94" i="53"/>
  <c r="V93" i="53"/>
  <c r="U93" i="53"/>
  <c r="S93" i="53"/>
  <c r="R93" i="53"/>
  <c r="J93" i="53"/>
  <c r="I93" i="53"/>
  <c r="G93" i="53"/>
  <c r="F93" i="53"/>
  <c r="X92" i="53"/>
  <c r="V92" i="53"/>
  <c r="U92" i="53"/>
  <c r="S92" i="53"/>
  <c r="R92" i="53"/>
  <c r="L92" i="53"/>
  <c r="J92" i="53"/>
  <c r="I92" i="53"/>
  <c r="G92" i="53"/>
  <c r="F92" i="53"/>
  <c r="V88" i="53"/>
  <c r="U88" i="53"/>
  <c r="S88" i="53"/>
  <c r="R88" i="53"/>
  <c r="K88" i="53"/>
  <c r="J88" i="53"/>
  <c r="I88" i="53"/>
  <c r="H88" i="53"/>
  <c r="G88" i="53"/>
  <c r="F88" i="53"/>
  <c r="V87" i="53"/>
  <c r="U87" i="53"/>
  <c r="S87" i="53"/>
  <c r="R87" i="53"/>
  <c r="K87" i="53"/>
  <c r="J87" i="53"/>
  <c r="I87" i="53"/>
  <c r="H87" i="53"/>
  <c r="G87" i="53"/>
  <c r="F87" i="53"/>
  <c r="X86" i="53"/>
  <c r="V86" i="53"/>
  <c r="U86" i="53"/>
  <c r="S86" i="53"/>
  <c r="R86" i="53"/>
  <c r="M86" i="53"/>
  <c r="L86" i="53"/>
  <c r="K86" i="53"/>
  <c r="J86" i="53"/>
  <c r="I86" i="53"/>
  <c r="H86" i="53"/>
  <c r="G86" i="53"/>
  <c r="F86" i="53"/>
  <c r="V81" i="53"/>
  <c r="U81" i="53"/>
  <c r="S81" i="53"/>
  <c r="R81" i="53"/>
  <c r="J81" i="53"/>
  <c r="I81" i="53"/>
  <c r="G81" i="53"/>
  <c r="F81" i="53"/>
  <c r="V80" i="53"/>
  <c r="U80" i="53"/>
  <c r="S80" i="53"/>
  <c r="R80" i="53"/>
  <c r="J80" i="53"/>
  <c r="I80" i="53"/>
  <c r="G80" i="53"/>
  <c r="F80" i="53"/>
  <c r="X79" i="53"/>
  <c r="V79" i="53"/>
  <c r="U79" i="53"/>
  <c r="S79" i="53"/>
  <c r="R79" i="53"/>
  <c r="L79" i="53"/>
  <c r="J79" i="53"/>
  <c r="I79" i="53"/>
  <c r="G79" i="53"/>
  <c r="F79" i="53"/>
  <c r="V75" i="53"/>
  <c r="U75" i="53"/>
  <c r="S75" i="53"/>
  <c r="R75" i="53"/>
  <c r="K75" i="53"/>
  <c r="J75" i="53"/>
  <c r="I75" i="53"/>
  <c r="H75" i="53"/>
  <c r="G75" i="53"/>
  <c r="F75" i="53"/>
  <c r="V74" i="53"/>
  <c r="U74" i="53"/>
  <c r="S74" i="53"/>
  <c r="R74" i="53"/>
  <c r="K74" i="53"/>
  <c r="J74" i="53"/>
  <c r="I74" i="53"/>
  <c r="H74" i="53"/>
  <c r="G74" i="53"/>
  <c r="F74" i="53"/>
  <c r="X73" i="53"/>
  <c r="V73" i="53"/>
  <c r="U73" i="53"/>
  <c r="S73" i="53"/>
  <c r="R73" i="53"/>
  <c r="M73" i="53"/>
  <c r="L73" i="53"/>
  <c r="K73" i="53"/>
  <c r="J73" i="53"/>
  <c r="I73" i="53"/>
  <c r="H73" i="53"/>
  <c r="G73" i="53"/>
  <c r="F73" i="53"/>
  <c r="V263" i="38"/>
  <c r="U263" i="38"/>
  <c r="S263" i="38"/>
  <c r="R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X261" i="38"/>
  <c r="V261" i="38"/>
  <c r="U261" i="38"/>
  <c r="S261" i="38"/>
  <c r="R261" i="38"/>
  <c r="L261" i="38"/>
  <c r="J261" i="38"/>
  <c r="I261" i="38"/>
  <c r="G261" i="38"/>
  <c r="F261" i="38"/>
  <c r="V257" i="38"/>
  <c r="U257" i="38"/>
  <c r="S257" i="38"/>
  <c r="R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X255" i="38"/>
  <c r="V255" i="38"/>
  <c r="U255" i="38"/>
  <c r="S255" i="38"/>
  <c r="R255" i="38"/>
  <c r="M255" i="38"/>
  <c r="L255" i="38"/>
  <c r="K255" i="38"/>
  <c r="J255" i="38"/>
  <c r="I255" i="38"/>
  <c r="H255" i="38"/>
  <c r="G255" i="38"/>
  <c r="F255" i="38"/>
  <c r="V250" i="38"/>
  <c r="U250" i="38"/>
  <c r="S250" i="38"/>
  <c r="R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X248" i="38"/>
  <c r="V248" i="38"/>
  <c r="U248" i="38"/>
  <c r="S248" i="38"/>
  <c r="R248" i="38"/>
  <c r="L248" i="38"/>
  <c r="J248" i="38"/>
  <c r="I248" i="38"/>
  <c r="G248" i="38"/>
  <c r="F248" i="38"/>
  <c r="V244" i="38"/>
  <c r="U244" i="38"/>
  <c r="S244" i="38"/>
  <c r="R244" i="38"/>
  <c r="K244" i="38"/>
  <c r="J244" i="38"/>
  <c r="I244" i="38"/>
  <c r="H244" i="38"/>
  <c r="G244" i="38"/>
  <c r="F244" i="38"/>
  <c r="V243" i="38"/>
  <c r="U243" i="38"/>
  <c r="S243" i="38"/>
  <c r="R243" i="38"/>
  <c r="K243" i="38"/>
  <c r="J243" i="38"/>
  <c r="I243" i="38"/>
  <c r="H243" i="38"/>
  <c r="G243" i="38"/>
  <c r="F243" i="38"/>
  <c r="X242" i="38"/>
  <c r="V242" i="38"/>
  <c r="U242" i="38"/>
  <c r="S242" i="38"/>
  <c r="R242" i="38"/>
  <c r="M242" i="38"/>
  <c r="L242" i="38"/>
  <c r="K242" i="38"/>
  <c r="J242" i="38"/>
  <c r="I242" i="38"/>
  <c r="H242" i="38"/>
  <c r="G242" i="38"/>
  <c r="F242" i="38"/>
  <c r="V237" i="38"/>
  <c r="U237" i="38"/>
  <c r="S237" i="38"/>
  <c r="R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X235" i="38"/>
  <c r="V235" i="38"/>
  <c r="U235" i="38"/>
  <c r="S235" i="38"/>
  <c r="R235" i="38"/>
  <c r="L235" i="38"/>
  <c r="J235" i="38"/>
  <c r="I235" i="38"/>
  <c r="G235" i="38"/>
  <c r="F235" i="38"/>
  <c r="V231" i="38"/>
  <c r="U231" i="38"/>
  <c r="S231" i="38"/>
  <c r="R231" i="38"/>
  <c r="K231" i="38"/>
  <c r="J231" i="38"/>
  <c r="I231" i="38"/>
  <c r="H231" i="38"/>
  <c r="G231" i="38"/>
  <c r="F231" i="38"/>
  <c r="V230" i="38"/>
  <c r="U230" i="38"/>
  <c r="S230" i="38"/>
  <c r="R230" i="38"/>
  <c r="K230" i="38"/>
  <c r="J230" i="38"/>
  <c r="I230" i="38"/>
  <c r="H230" i="38"/>
  <c r="G230" i="38"/>
  <c r="F230" i="38"/>
  <c r="X229" i="38"/>
  <c r="V229" i="38"/>
  <c r="U229" i="38"/>
  <c r="S229" i="38"/>
  <c r="R229" i="38"/>
  <c r="M229" i="38"/>
  <c r="L229" i="38"/>
  <c r="K229" i="38"/>
  <c r="J229" i="38"/>
  <c r="I229" i="38"/>
  <c r="H229" i="38"/>
  <c r="G229" i="38"/>
  <c r="F229" i="38"/>
  <c r="V224" i="38"/>
  <c r="U224" i="38"/>
  <c r="S224" i="38"/>
  <c r="R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X222" i="38"/>
  <c r="V222" i="38"/>
  <c r="U222" i="38"/>
  <c r="S222" i="38"/>
  <c r="R222" i="38"/>
  <c r="L222" i="38"/>
  <c r="J222" i="38"/>
  <c r="I222" i="38"/>
  <c r="G222" i="38"/>
  <c r="F222" i="38"/>
  <c r="V218" i="38"/>
  <c r="U218" i="38"/>
  <c r="S218" i="38"/>
  <c r="R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X216" i="38"/>
  <c r="V216" i="38"/>
  <c r="U216" i="38"/>
  <c r="S216" i="38"/>
  <c r="R216" i="38"/>
  <c r="M216" i="38"/>
  <c r="L216" i="38"/>
  <c r="K216" i="38"/>
  <c r="J216" i="38"/>
  <c r="I216" i="38"/>
  <c r="H216" i="38"/>
  <c r="G216" i="38"/>
  <c r="F216" i="38"/>
  <c r="V211" i="38"/>
  <c r="U211" i="38"/>
  <c r="S211" i="38"/>
  <c r="R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X209" i="38"/>
  <c r="V209" i="38"/>
  <c r="U209" i="38"/>
  <c r="S209" i="38"/>
  <c r="R209" i="38"/>
  <c r="L209" i="38"/>
  <c r="J209" i="38"/>
  <c r="I209" i="38"/>
  <c r="G209" i="38"/>
  <c r="F209" i="38"/>
  <c r="V205" i="38"/>
  <c r="U205" i="38"/>
  <c r="S205" i="38"/>
  <c r="R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X203" i="38"/>
  <c r="V203" i="38"/>
  <c r="U203" i="38"/>
  <c r="S203" i="38"/>
  <c r="R203" i="38"/>
  <c r="M203" i="38"/>
  <c r="L203" i="38"/>
  <c r="K203" i="38"/>
  <c r="J203" i="38"/>
  <c r="I203" i="38"/>
  <c r="H203" i="38"/>
  <c r="G203" i="38"/>
  <c r="F203" i="38"/>
  <c r="V198" i="38"/>
  <c r="U198" i="38"/>
  <c r="S198" i="38"/>
  <c r="R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X196" i="38"/>
  <c r="V196" i="38"/>
  <c r="U196" i="38"/>
  <c r="S196" i="38"/>
  <c r="R196" i="38"/>
  <c r="L196" i="38"/>
  <c r="J196" i="38"/>
  <c r="I196" i="38"/>
  <c r="G196" i="38"/>
  <c r="F196" i="38"/>
  <c r="V192" i="38"/>
  <c r="U192" i="38"/>
  <c r="S192" i="38"/>
  <c r="R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X190" i="38"/>
  <c r="V190" i="38"/>
  <c r="U190" i="38"/>
  <c r="S190" i="38"/>
  <c r="R190" i="38"/>
  <c r="M190" i="38"/>
  <c r="L190" i="38"/>
  <c r="K190" i="38"/>
  <c r="J190" i="38"/>
  <c r="I190" i="38"/>
  <c r="H190" i="38"/>
  <c r="G190" i="38"/>
  <c r="F190" i="38"/>
  <c r="V185" i="38"/>
  <c r="U185" i="38"/>
  <c r="S185" i="38"/>
  <c r="R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X183" i="38"/>
  <c r="V183" i="38"/>
  <c r="U183" i="38"/>
  <c r="S183" i="38"/>
  <c r="R183" i="38"/>
  <c r="L183" i="38"/>
  <c r="J183" i="38"/>
  <c r="I183" i="38"/>
  <c r="G183" i="38"/>
  <c r="F183" i="38"/>
  <c r="V179" i="38"/>
  <c r="U179" i="38"/>
  <c r="S179" i="38"/>
  <c r="R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X177" i="38"/>
  <c r="V177" i="38"/>
  <c r="U177" i="38"/>
  <c r="S177" i="38"/>
  <c r="R177" i="38"/>
  <c r="M177" i="38"/>
  <c r="L177" i="38"/>
  <c r="K177" i="38"/>
  <c r="J177" i="38"/>
  <c r="I177" i="38"/>
  <c r="H177" i="38"/>
  <c r="G177" i="38"/>
  <c r="F177" i="38"/>
  <c r="V172" i="38"/>
  <c r="U172" i="38"/>
  <c r="S172" i="38"/>
  <c r="R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X170" i="38"/>
  <c r="V170" i="38"/>
  <c r="U170" i="38"/>
  <c r="S170" i="38"/>
  <c r="R170" i="38"/>
  <c r="L170" i="38"/>
  <c r="J170" i="38"/>
  <c r="I170" i="38"/>
  <c r="G170" i="38"/>
  <c r="F170" i="38"/>
  <c r="V166" i="38"/>
  <c r="U166" i="38"/>
  <c r="S166" i="38"/>
  <c r="R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X164" i="38"/>
  <c r="V164" i="38"/>
  <c r="U164" i="38"/>
  <c r="S164" i="38"/>
  <c r="R164" i="38"/>
  <c r="M164" i="38"/>
  <c r="L164" i="38"/>
  <c r="K164" i="38"/>
  <c r="J164" i="38"/>
  <c r="I164" i="38"/>
  <c r="H164" i="38"/>
  <c r="G164" i="38"/>
  <c r="F164" i="38"/>
  <c r="V159" i="38"/>
  <c r="U159" i="38"/>
  <c r="S159" i="38"/>
  <c r="R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X157" i="38"/>
  <c r="V157" i="38"/>
  <c r="U157" i="38"/>
  <c r="S157" i="38"/>
  <c r="R157" i="38"/>
  <c r="L157" i="38"/>
  <c r="J157" i="38"/>
  <c r="I157" i="38"/>
  <c r="G157" i="38"/>
  <c r="F157" i="38"/>
  <c r="V153" i="38"/>
  <c r="U153" i="38"/>
  <c r="S153" i="38"/>
  <c r="R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X151" i="38"/>
  <c r="V151" i="38"/>
  <c r="U151" i="38"/>
  <c r="S151" i="38"/>
  <c r="R151" i="38"/>
  <c r="M151" i="38"/>
  <c r="L151" i="38"/>
  <c r="K151" i="38"/>
  <c r="J151" i="38"/>
  <c r="I151" i="38"/>
  <c r="H151" i="38"/>
  <c r="G151" i="38"/>
  <c r="F151" i="38"/>
  <c r="V146" i="38"/>
  <c r="U146" i="38"/>
  <c r="S146" i="38"/>
  <c r="R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X144" i="38"/>
  <c r="V144" i="38"/>
  <c r="U144" i="38"/>
  <c r="S144" i="38"/>
  <c r="R144" i="38"/>
  <c r="L144" i="38"/>
  <c r="J144" i="38"/>
  <c r="I144" i="38"/>
  <c r="G144" i="38"/>
  <c r="F144" i="38"/>
  <c r="V140" i="38"/>
  <c r="U140" i="38"/>
  <c r="S140" i="38"/>
  <c r="R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X138" i="38"/>
  <c r="V138" i="38"/>
  <c r="U138" i="38"/>
  <c r="S138" i="38"/>
  <c r="R138" i="38"/>
  <c r="M138" i="38"/>
  <c r="L138" i="38"/>
  <c r="K138" i="38"/>
  <c r="J138" i="38"/>
  <c r="I138" i="38"/>
  <c r="H138" i="38"/>
  <c r="G138" i="38"/>
  <c r="F138" i="38"/>
  <c r="V133" i="38"/>
  <c r="U133" i="38"/>
  <c r="S133" i="38"/>
  <c r="R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X131" i="38"/>
  <c r="V131" i="38"/>
  <c r="U131" i="38"/>
  <c r="S131" i="38"/>
  <c r="R131" i="38"/>
  <c r="L131" i="38"/>
  <c r="J131" i="38"/>
  <c r="I131" i="38"/>
  <c r="G131" i="38"/>
  <c r="F131" i="38"/>
  <c r="V127" i="38"/>
  <c r="U127" i="38"/>
  <c r="S127" i="38"/>
  <c r="R127" i="38"/>
  <c r="K127" i="38"/>
  <c r="J127" i="38"/>
  <c r="I127" i="38"/>
  <c r="H127" i="38"/>
  <c r="G127" i="38"/>
  <c r="F127" i="38"/>
  <c r="V126" i="38"/>
  <c r="U126" i="38"/>
  <c r="S126" i="38"/>
  <c r="R126" i="38"/>
  <c r="K126" i="38"/>
  <c r="J126" i="38"/>
  <c r="I126" i="38"/>
  <c r="H126" i="38"/>
  <c r="G126" i="38"/>
  <c r="F126" i="38"/>
  <c r="X125" i="38"/>
  <c r="V125" i="38"/>
  <c r="U125" i="38"/>
  <c r="S125" i="38"/>
  <c r="R125" i="38"/>
  <c r="M125" i="38"/>
  <c r="L125" i="38"/>
  <c r="K125" i="38"/>
  <c r="J125" i="38"/>
  <c r="I125" i="38"/>
  <c r="H125" i="38"/>
  <c r="G125" i="38"/>
  <c r="F125" i="38"/>
  <c r="V120" i="38"/>
  <c r="U120" i="38"/>
  <c r="S120" i="38"/>
  <c r="R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X118" i="38"/>
  <c r="V118" i="38"/>
  <c r="U118" i="38"/>
  <c r="S118" i="38"/>
  <c r="R118" i="38"/>
  <c r="L118" i="38"/>
  <c r="J118" i="38"/>
  <c r="I118" i="38"/>
  <c r="G118" i="38"/>
  <c r="F118" i="38"/>
  <c r="V114" i="38"/>
  <c r="U114" i="38"/>
  <c r="S114" i="38"/>
  <c r="R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X112" i="38"/>
  <c r="V112" i="38"/>
  <c r="U112" i="38"/>
  <c r="S112" i="38"/>
  <c r="R112" i="38"/>
  <c r="M112" i="38"/>
  <c r="L112" i="38"/>
  <c r="K112" i="38"/>
  <c r="J112" i="38"/>
  <c r="I112" i="38"/>
  <c r="H112" i="38"/>
  <c r="G112" i="38"/>
  <c r="F112" i="38"/>
  <c r="V107" i="38"/>
  <c r="U107" i="38"/>
  <c r="S107" i="38"/>
  <c r="R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X105" i="38"/>
  <c r="V105" i="38"/>
  <c r="U105" i="38"/>
  <c r="S105" i="38"/>
  <c r="R105" i="38"/>
  <c r="L105" i="38"/>
  <c r="J105" i="38"/>
  <c r="I105" i="38"/>
  <c r="G105" i="38"/>
  <c r="F105" i="38"/>
  <c r="V101" i="38"/>
  <c r="U101" i="38"/>
  <c r="S101" i="38"/>
  <c r="R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X99" i="38"/>
  <c r="V99" i="38"/>
  <c r="U99" i="38"/>
  <c r="S99" i="38"/>
  <c r="R99" i="38"/>
  <c r="M99" i="38"/>
  <c r="L99" i="38"/>
  <c r="K99" i="38"/>
  <c r="J99" i="38"/>
  <c r="I99" i="38"/>
  <c r="H99" i="38"/>
  <c r="G99" i="38"/>
  <c r="F99" i="38"/>
  <c r="V94" i="38"/>
  <c r="U94" i="38"/>
  <c r="S94" i="38"/>
  <c r="R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X92" i="38"/>
  <c r="V92" i="38"/>
  <c r="U92" i="38"/>
  <c r="S92" i="38"/>
  <c r="R92" i="38"/>
  <c r="L92" i="38"/>
  <c r="J92" i="38"/>
  <c r="I92" i="38"/>
  <c r="G92" i="38"/>
  <c r="F92" i="38"/>
  <c r="V88" i="38"/>
  <c r="U88" i="38"/>
  <c r="S88" i="38"/>
  <c r="R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X86" i="38"/>
  <c r="V86" i="38"/>
  <c r="U86" i="38"/>
  <c r="S86" i="38"/>
  <c r="R86" i="38"/>
  <c r="M86" i="38"/>
  <c r="L86" i="38"/>
  <c r="K86" i="38"/>
  <c r="J86" i="38"/>
  <c r="I86" i="38"/>
  <c r="H86" i="38"/>
  <c r="G86" i="38"/>
  <c r="F86" i="38"/>
  <c r="V81" i="38"/>
  <c r="U81" i="38"/>
  <c r="S81" i="38"/>
  <c r="R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X79" i="38"/>
  <c r="V79" i="38"/>
  <c r="U79" i="38"/>
  <c r="S79" i="38"/>
  <c r="R79" i="38"/>
  <c r="L79" i="38"/>
  <c r="J79" i="38"/>
  <c r="I79" i="38"/>
  <c r="G79" i="38"/>
  <c r="F79" i="38"/>
  <c r="V75" i="38"/>
  <c r="U75" i="38"/>
  <c r="S75" i="38"/>
  <c r="R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X73" i="38"/>
  <c r="V73" i="38"/>
  <c r="U73" i="38"/>
  <c r="S73" i="38"/>
  <c r="R73" i="38"/>
  <c r="M73" i="38"/>
  <c r="L73" i="38"/>
  <c r="K73" i="38"/>
  <c r="J73" i="38"/>
  <c r="I73" i="38"/>
  <c r="H73" i="38"/>
  <c r="G73" i="38"/>
  <c r="F73" i="38"/>
  <c r="V263" i="52"/>
  <c r="U263" i="52"/>
  <c r="S263" i="52"/>
  <c r="R263" i="52"/>
  <c r="J263" i="52"/>
  <c r="I263" i="52"/>
  <c r="G263" i="52"/>
  <c r="F263" i="52"/>
  <c r="V262" i="52"/>
  <c r="U262" i="52"/>
  <c r="S262" i="52"/>
  <c r="R262" i="52"/>
  <c r="J262" i="52"/>
  <c r="I262" i="52"/>
  <c r="G262" i="52"/>
  <c r="F262" i="52"/>
  <c r="X261" i="52"/>
  <c r="V261" i="52"/>
  <c r="U261" i="52"/>
  <c r="S261" i="52"/>
  <c r="R261" i="52"/>
  <c r="L261" i="52"/>
  <c r="J261" i="52"/>
  <c r="I261" i="52"/>
  <c r="G261" i="52"/>
  <c r="F261" i="52"/>
  <c r="V257" i="52"/>
  <c r="U257" i="52"/>
  <c r="S257" i="52"/>
  <c r="R257" i="52"/>
  <c r="K257" i="52"/>
  <c r="J257" i="52"/>
  <c r="I257" i="52"/>
  <c r="H257" i="52"/>
  <c r="G257" i="52"/>
  <c r="F257" i="52"/>
  <c r="V256" i="52"/>
  <c r="U256" i="52"/>
  <c r="S256" i="52"/>
  <c r="R256" i="52"/>
  <c r="K256" i="52"/>
  <c r="J256" i="52"/>
  <c r="I256" i="52"/>
  <c r="H256" i="52"/>
  <c r="G256" i="52"/>
  <c r="F256" i="52"/>
  <c r="X255" i="52"/>
  <c r="V255" i="52"/>
  <c r="U255" i="52"/>
  <c r="S255" i="52"/>
  <c r="R255" i="52"/>
  <c r="M255" i="52"/>
  <c r="L255" i="52"/>
  <c r="K255" i="52"/>
  <c r="J255" i="52"/>
  <c r="I255" i="52"/>
  <c r="H255" i="52"/>
  <c r="G255" i="52"/>
  <c r="F255" i="52"/>
  <c r="V250" i="52"/>
  <c r="U250" i="52"/>
  <c r="S250" i="52"/>
  <c r="R250" i="52"/>
  <c r="J250" i="52"/>
  <c r="I250" i="52"/>
  <c r="G250" i="52"/>
  <c r="F250" i="52"/>
  <c r="V249" i="52"/>
  <c r="U249" i="52"/>
  <c r="S249" i="52"/>
  <c r="R249" i="52"/>
  <c r="J249" i="52"/>
  <c r="I249" i="52"/>
  <c r="G249" i="52"/>
  <c r="F249" i="52"/>
  <c r="X248" i="52"/>
  <c r="V248" i="52"/>
  <c r="U248" i="52"/>
  <c r="S248" i="52"/>
  <c r="R248" i="52"/>
  <c r="L248" i="52"/>
  <c r="J248" i="52"/>
  <c r="I248" i="52"/>
  <c r="G248" i="52"/>
  <c r="F248" i="52"/>
  <c r="V244" i="52"/>
  <c r="U244" i="52"/>
  <c r="S244" i="52"/>
  <c r="R244" i="52"/>
  <c r="K244" i="52"/>
  <c r="J244" i="52"/>
  <c r="I244" i="52"/>
  <c r="H244" i="52"/>
  <c r="G244" i="52"/>
  <c r="F244" i="52"/>
  <c r="V243" i="52"/>
  <c r="U243" i="52"/>
  <c r="S243" i="52"/>
  <c r="R243" i="52"/>
  <c r="K243" i="52"/>
  <c r="J243" i="52"/>
  <c r="I243" i="52"/>
  <c r="H243" i="52"/>
  <c r="G243" i="52"/>
  <c r="F243" i="52"/>
  <c r="X242" i="52"/>
  <c r="V242" i="52"/>
  <c r="U242" i="52"/>
  <c r="S242" i="52"/>
  <c r="R242" i="52"/>
  <c r="M242" i="52"/>
  <c r="L242" i="52"/>
  <c r="K242" i="52"/>
  <c r="J242" i="52"/>
  <c r="I242" i="52"/>
  <c r="H242" i="52"/>
  <c r="G242" i="52"/>
  <c r="F242" i="52"/>
  <c r="V237" i="52"/>
  <c r="U237" i="52"/>
  <c r="S237" i="52"/>
  <c r="R237" i="52"/>
  <c r="J237" i="52"/>
  <c r="I237" i="52"/>
  <c r="G237" i="52"/>
  <c r="F237" i="52"/>
  <c r="V236" i="52"/>
  <c r="U236" i="52"/>
  <c r="S236" i="52"/>
  <c r="R236" i="52"/>
  <c r="J236" i="52"/>
  <c r="I236" i="52"/>
  <c r="G236" i="52"/>
  <c r="F236" i="52"/>
  <c r="X235" i="52"/>
  <c r="V235" i="52"/>
  <c r="U235" i="52"/>
  <c r="S235" i="52"/>
  <c r="R235" i="52"/>
  <c r="L235" i="52"/>
  <c r="J235" i="52"/>
  <c r="I235" i="52"/>
  <c r="G235" i="52"/>
  <c r="F235" i="52"/>
  <c r="V231" i="52"/>
  <c r="U231" i="52"/>
  <c r="S231" i="52"/>
  <c r="R231" i="52"/>
  <c r="K231" i="52"/>
  <c r="J231" i="52"/>
  <c r="I231" i="52"/>
  <c r="H231" i="52"/>
  <c r="G231" i="52"/>
  <c r="F231" i="52"/>
  <c r="V230" i="52"/>
  <c r="U230" i="52"/>
  <c r="S230" i="52"/>
  <c r="R230" i="52"/>
  <c r="K230" i="52"/>
  <c r="J230" i="52"/>
  <c r="I230" i="52"/>
  <c r="H230" i="52"/>
  <c r="G230" i="52"/>
  <c r="F230" i="52"/>
  <c r="X229" i="52"/>
  <c r="V229" i="52"/>
  <c r="U229" i="52"/>
  <c r="S229" i="52"/>
  <c r="R229" i="52"/>
  <c r="M229" i="52"/>
  <c r="L229" i="52"/>
  <c r="K229" i="52"/>
  <c r="J229" i="52"/>
  <c r="I229" i="52"/>
  <c r="H229" i="52"/>
  <c r="G229" i="52"/>
  <c r="F229" i="52"/>
  <c r="V224" i="52"/>
  <c r="U224" i="52"/>
  <c r="S224" i="52"/>
  <c r="R224" i="52"/>
  <c r="J224" i="52"/>
  <c r="I224" i="52"/>
  <c r="G224" i="52"/>
  <c r="F224" i="52"/>
  <c r="V223" i="52"/>
  <c r="U223" i="52"/>
  <c r="S223" i="52"/>
  <c r="R223" i="52"/>
  <c r="J223" i="52"/>
  <c r="I223" i="52"/>
  <c r="G223" i="52"/>
  <c r="F223" i="52"/>
  <c r="X222" i="52"/>
  <c r="V222" i="52"/>
  <c r="U222" i="52"/>
  <c r="S222" i="52"/>
  <c r="R222" i="52"/>
  <c r="L222" i="52"/>
  <c r="J222" i="52"/>
  <c r="I222" i="52"/>
  <c r="G222" i="52"/>
  <c r="F222" i="52"/>
  <c r="V218" i="52"/>
  <c r="U218" i="52"/>
  <c r="S218" i="52"/>
  <c r="R218" i="52"/>
  <c r="K218" i="52"/>
  <c r="J218" i="52"/>
  <c r="I218" i="52"/>
  <c r="H218" i="52"/>
  <c r="G218" i="52"/>
  <c r="F218" i="52"/>
  <c r="V217" i="52"/>
  <c r="U217" i="52"/>
  <c r="S217" i="52"/>
  <c r="R217" i="52"/>
  <c r="K217" i="52"/>
  <c r="J217" i="52"/>
  <c r="I217" i="52"/>
  <c r="H217" i="52"/>
  <c r="G217" i="52"/>
  <c r="F217" i="52"/>
  <c r="X216" i="52"/>
  <c r="V216" i="52"/>
  <c r="U216" i="52"/>
  <c r="S216" i="52"/>
  <c r="R216" i="52"/>
  <c r="M216" i="52"/>
  <c r="L216" i="52"/>
  <c r="K216" i="52"/>
  <c r="J216" i="52"/>
  <c r="I216" i="52"/>
  <c r="H216" i="52"/>
  <c r="G216" i="52"/>
  <c r="F216" i="52"/>
  <c r="V211" i="52"/>
  <c r="U211" i="52"/>
  <c r="S211" i="52"/>
  <c r="R211" i="52"/>
  <c r="J211" i="52"/>
  <c r="I211" i="52"/>
  <c r="G211" i="52"/>
  <c r="F211" i="52"/>
  <c r="V210" i="52"/>
  <c r="U210" i="52"/>
  <c r="S210" i="52"/>
  <c r="R210" i="52"/>
  <c r="J210" i="52"/>
  <c r="I210" i="52"/>
  <c r="G210" i="52"/>
  <c r="F210" i="52"/>
  <c r="X209" i="52"/>
  <c r="V209" i="52"/>
  <c r="U209" i="52"/>
  <c r="S209" i="52"/>
  <c r="R209" i="52"/>
  <c r="L209" i="52"/>
  <c r="J209" i="52"/>
  <c r="I209" i="52"/>
  <c r="G209" i="52"/>
  <c r="F209" i="52"/>
  <c r="V205" i="52"/>
  <c r="U205" i="52"/>
  <c r="S205" i="52"/>
  <c r="R205" i="52"/>
  <c r="K205" i="52"/>
  <c r="J205" i="52"/>
  <c r="I205" i="52"/>
  <c r="H205" i="52"/>
  <c r="G205" i="52"/>
  <c r="F205" i="52"/>
  <c r="V204" i="52"/>
  <c r="U204" i="52"/>
  <c r="S204" i="52"/>
  <c r="R204" i="52"/>
  <c r="K204" i="52"/>
  <c r="J204" i="52"/>
  <c r="I204" i="52"/>
  <c r="H204" i="52"/>
  <c r="G204" i="52"/>
  <c r="F204" i="52"/>
  <c r="X203" i="52"/>
  <c r="V203" i="52"/>
  <c r="U203" i="52"/>
  <c r="S203" i="52"/>
  <c r="R203" i="52"/>
  <c r="M203" i="52"/>
  <c r="L203" i="52"/>
  <c r="K203" i="52"/>
  <c r="J203" i="52"/>
  <c r="I203" i="52"/>
  <c r="H203" i="52"/>
  <c r="G203" i="52"/>
  <c r="F203" i="52"/>
  <c r="V198" i="52"/>
  <c r="U198" i="52"/>
  <c r="S198" i="52"/>
  <c r="R198" i="52"/>
  <c r="J198" i="52"/>
  <c r="I198" i="52"/>
  <c r="G198" i="52"/>
  <c r="F198" i="52"/>
  <c r="V197" i="52"/>
  <c r="U197" i="52"/>
  <c r="S197" i="52"/>
  <c r="R197" i="52"/>
  <c r="J197" i="52"/>
  <c r="I197" i="52"/>
  <c r="G197" i="52"/>
  <c r="F197" i="52"/>
  <c r="X196" i="52"/>
  <c r="V196" i="52"/>
  <c r="U196" i="52"/>
  <c r="S196" i="52"/>
  <c r="R196" i="52"/>
  <c r="L196" i="52"/>
  <c r="J196" i="52"/>
  <c r="I196" i="52"/>
  <c r="G196" i="52"/>
  <c r="F196" i="52"/>
  <c r="V192" i="52"/>
  <c r="U192" i="52"/>
  <c r="S192" i="52"/>
  <c r="R192" i="52"/>
  <c r="K192" i="52"/>
  <c r="J192" i="52"/>
  <c r="I192" i="52"/>
  <c r="H192" i="52"/>
  <c r="G192" i="52"/>
  <c r="F192" i="52"/>
  <c r="V191" i="52"/>
  <c r="U191" i="52"/>
  <c r="S191" i="52"/>
  <c r="R191" i="52"/>
  <c r="K191" i="52"/>
  <c r="J191" i="52"/>
  <c r="I191" i="52"/>
  <c r="H191" i="52"/>
  <c r="G191" i="52"/>
  <c r="F191" i="52"/>
  <c r="X190" i="52"/>
  <c r="V190" i="52"/>
  <c r="U190" i="52"/>
  <c r="S190" i="52"/>
  <c r="R190" i="52"/>
  <c r="M190" i="52"/>
  <c r="L190" i="52"/>
  <c r="K190" i="52"/>
  <c r="J190" i="52"/>
  <c r="I190" i="52"/>
  <c r="H190" i="52"/>
  <c r="G190" i="52"/>
  <c r="F190" i="52"/>
  <c r="V185" i="52"/>
  <c r="U185" i="52"/>
  <c r="S185" i="52"/>
  <c r="R185" i="52"/>
  <c r="J185" i="52"/>
  <c r="I185" i="52"/>
  <c r="G185" i="52"/>
  <c r="F185" i="52"/>
  <c r="V184" i="52"/>
  <c r="U184" i="52"/>
  <c r="S184" i="52"/>
  <c r="R184" i="52"/>
  <c r="J184" i="52"/>
  <c r="I184" i="52"/>
  <c r="G184" i="52"/>
  <c r="F184" i="52"/>
  <c r="X183" i="52"/>
  <c r="V183" i="52"/>
  <c r="U183" i="52"/>
  <c r="S183" i="52"/>
  <c r="R183" i="52"/>
  <c r="L183" i="52"/>
  <c r="J183" i="52"/>
  <c r="I183" i="52"/>
  <c r="G183" i="52"/>
  <c r="F183" i="52"/>
  <c r="V179" i="52"/>
  <c r="U179" i="52"/>
  <c r="S179" i="52"/>
  <c r="R179" i="52"/>
  <c r="K179" i="52"/>
  <c r="J179" i="52"/>
  <c r="I179" i="52"/>
  <c r="H179" i="52"/>
  <c r="G179" i="52"/>
  <c r="F179" i="52"/>
  <c r="V178" i="52"/>
  <c r="U178" i="52"/>
  <c r="S178" i="52"/>
  <c r="R178" i="52"/>
  <c r="K178" i="52"/>
  <c r="J178" i="52"/>
  <c r="I178" i="52"/>
  <c r="H178" i="52"/>
  <c r="G178" i="52"/>
  <c r="F178" i="52"/>
  <c r="X177" i="52"/>
  <c r="V177" i="52"/>
  <c r="U177" i="52"/>
  <c r="S177" i="52"/>
  <c r="R177" i="52"/>
  <c r="M177" i="52"/>
  <c r="L177" i="52"/>
  <c r="K177" i="52"/>
  <c r="J177" i="52"/>
  <c r="I177" i="52"/>
  <c r="H177" i="52"/>
  <c r="G177" i="52"/>
  <c r="F177" i="52"/>
  <c r="V172" i="52"/>
  <c r="U172" i="52"/>
  <c r="S172" i="52"/>
  <c r="R172" i="52"/>
  <c r="J172" i="52"/>
  <c r="I172" i="52"/>
  <c r="G172" i="52"/>
  <c r="F172" i="52"/>
  <c r="V171" i="52"/>
  <c r="U171" i="52"/>
  <c r="S171" i="52"/>
  <c r="R171" i="52"/>
  <c r="J171" i="52"/>
  <c r="I171" i="52"/>
  <c r="G171" i="52"/>
  <c r="F171" i="52"/>
  <c r="X170" i="52"/>
  <c r="V170" i="52"/>
  <c r="U170" i="52"/>
  <c r="S170" i="52"/>
  <c r="R170" i="52"/>
  <c r="L170" i="52"/>
  <c r="J170" i="52"/>
  <c r="I170" i="52"/>
  <c r="G170" i="52"/>
  <c r="F170" i="52"/>
  <c r="V166" i="52"/>
  <c r="U166" i="52"/>
  <c r="S166" i="52"/>
  <c r="R166" i="52"/>
  <c r="K166" i="52"/>
  <c r="J166" i="52"/>
  <c r="I166" i="52"/>
  <c r="H166" i="52"/>
  <c r="G166" i="52"/>
  <c r="F166" i="52"/>
  <c r="V165" i="52"/>
  <c r="U165" i="52"/>
  <c r="S165" i="52"/>
  <c r="R165" i="52"/>
  <c r="K165" i="52"/>
  <c r="J165" i="52"/>
  <c r="I165" i="52"/>
  <c r="H165" i="52"/>
  <c r="G165" i="52"/>
  <c r="F165" i="52"/>
  <c r="X164" i="52"/>
  <c r="V164" i="52"/>
  <c r="U164" i="52"/>
  <c r="S164" i="52"/>
  <c r="R164" i="52"/>
  <c r="M164" i="52"/>
  <c r="L164" i="52"/>
  <c r="K164" i="52"/>
  <c r="J164" i="52"/>
  <c r="I164" i="52"/>
  <c r="H164" i="52"/>
  <c r="G164" i="52"/>
  <c r="F164" i="52"/>
  <c r="V159" i="52"/>
  <c r="U159" i="52"/>
  <c r="S159" i="52"/>
  <c r="R159" i="52"/>
  <c r="J159" i="52"/>
  <c r="I159" i="52"/>
  <c r="G159" i="52"/>
  <c r="F159" i="52"/>
  <c r="V158" i="52"/>
  <c r="U158" i="52"/>
  <c r="S158" i="52"/>
  <c r="R158" i="52"/>
  <c r="J158" i="52"/>
  <c r="I158" i="52"/>
  <c r="G158" i="52"/>
  <c r="F158" i="52"/>
  <c r="X157" i="52"/>
  <c r="V157" i="52"/>
  <c r="U157" i="52"/>
  <c r="S157" i="52"/>
  <c r="R157" i="52"/>
  <c r="L157" i="52"/>
  <c r="J157" i="52"/>
  <c r="I157" i="52"/>
  <c r="G157" i="52"/>
  <c r="F157" i="52"/>
  <c r="V153" i="52"/>
  <c r="U153" i="52"/>
  <c r="S153" i="52"/>
  <c r="R153" i="52"/>
  <c r="K153" i="52"/>
  <c r="J153" i="52"/>
  <c r="I153" i="52"/>
  <c r="H153" i="52"/>
  <c r="G153" i="52"/>
  <c r="F153" i="52"/>
  <c r="V152" i="52"/>
  <c r="U152" i="52"/>
  <c r="S152" i="52"/>
  <c r="R152" i="52"/>
  <c r="K152" i="52"/>
  <c r="J152" i="52"/>
  <c r="I152" i="52"/>
  <c r="H152" i="52"/>
  <c r="G152" i="52"/>
  <c r="F152" i="52"/>
  <c r="X151" i="52"/>
  <c r="V151" i="52"/>
  <c r="U151" i="52"/>
  <c r="S151" i="52"/>
  <c r="R151" i="52"/>
  <c r="M151" i="52"/>
  <c r="L151" i="52"/>
  <c r="K151" i="52"/>
  <c r="J151" i="52"/>
  <c r="I151" i="52"/>
  <c r="H151" i="52"/>
  <c r="G151" i="52"/>
  <c r="F151" i="52"/>
  <c r="V146" i="52"/>
  <c r="U146" i="52"/>
  <c r="S146" i="52"/>
  <c r="R146" i="52"/>
  <c r="J146" i="52"/>
  <c r="I146" i="52"/>
  <c r="G146" i="52"/>
  <c r="F146" i="52"/>
  <c r="V145" i="52"/>
  <c r="U145" i="52"/>
  <c r="S145" i="52"/>
  <c r="R145" i="52"/>
  <c r="J145" i="52"/>
  <c r="I145" i="52"/>
  <c r="G145" i="52"/>
  <c r="F145" i="52"/>
  <c r="X144" i="52"/>
  <c r="V144" i="52"/>
  <c r="U144" i="52"/>
  <c r="S144" i="52"/>
  <c r="R144" i="52"/>
  <c r="L144" i="52"/>
  <c r="J144" i="52"/>
  <c r="I144" i="52"/>
  <c r="G144" i="52"/>
  <c r="F144" i="52"/>
  <c r="V140" i="52"/>
  <c r="U140" i="52"/>
  <c r="S140" i="52"/>
  <c r="R140" i="52"/>
  <c r="K140" i="52"/>
  <c r="J140" i="52"/>
  <c r="I140" i="52"/>
  <c r="H140" i="52"/>
  <c r="G140" i="52"/>
  <c r="F140" i="52"/>
  <c r="V139" i="52"/>
  <c r="U139" i="52"/>
  <c r="S139" i="52"/>
  <c r="R139" i="52"/>
  <c r="K139" i="52"/>
  <c r="J139" i="52"/>
  <c r="I139" i="52"/>
  <c r="H139" i="52"/>
  <c r="G139" i="52"/>
  <c r="F139" i="52"/>
  <c r="X138" i="52"/>
  <c r="V138" i="52"/>
  <c r="U138" i="52"/>
  <c r="S138" i="52"/>
  <c r="R138" i="52"/>
  <c r="M138" i="52"/>
  <c r="L138" i="52"/>
  <c r="K138" i="52"/>
  <c r="J138" i="52"/>
  <c r="I138" i="52"/>
  <c r="H138" i="52"/>
  <c r="G138" i="52"/>
  <c r="F138" i="52"/>
  <c r="V133" i="52"/>
  <c r="U133" i="52"/>
  <c r="S133" i="52"/>
  <c r="R133" i="52"/>
  <c r="J133" i="52"/>
  <c r="I133" i="52"/>
  <c r="G133" i="52"/>
  <c r="F133" i="52"/>
  <c r="V132" i="52"/>
  <c r="U132" i="52"/>
  <c r="S132" i="52"/>
  <c r="R132" i="52"/>
  <c r="J132" i="52"/>
  <c r="I132" i="52"/>
  <c r="G132" i="52"/>
  <c r="F132" i="52"/>
  <c r="X131" i="52"/>
  <c r="V131" i="52"/>
  <c r="U131" i="52"/>
  <c r="S131" i="52"/>
  <c r="R131" i="52"/>
  <c r="L131" i="52"/>
  <c r="J131" i="52"/>
  <c r="I131" i="52"/>
  <c r="G131" i="52"/>
  <c r="F131" i="52"/>
  <c r="V127" i="52"/>
  <c r="U127" i="52"/>
  <c r="S127" i="52"/>
  <c r="R127" i="52"/>
  <c r="K127" i="52"/>
  <c r="J127" i="52"/>
  <c r="I127" i="52"/>
  <c r="H127" i="52"/>
  <c r="G127" i="52"/>
  <c r="F127" i="52"/>
  <c r="V126" i="52"/>
  <c r="U126" i="52"/>
  <c r="S126" i="52"/>
  <c r="R126" i="52"/>
  <c r="K126" i="52"/>
  <c r="J126" i="52"/>
  <c r="I126" i="52"/>
  <c r="H126" i="52"/>
  <c r="G126" i="52"/>
  <c r="F126" i="52"/>
  <c r="X125" i="52"/>
  <c r="V125" i="52"/>
  <c r="U125" i="52"/>
  <c r="S125" i="52"/>
  <c r="R125" i="52"/>
  <c r="M125" i="52"/>
  <c r="L125" i="52"/>
  <c r="K125" i="52"/>
  <c r="J125" i="52"/>
  <c r="I125" i="52"/>
  <c r="H125" i="52"/>
  <c r="G125" i="52"/>
  <c r="F125" i="52"/>
  <c r="V120" i="52"/>
  <c r="U120" i="52"/>
  <c r="S120" i="52"/>
  <c r="R120" i="52"/>
  <c r="J120" i="52"/>
  <c r="I120" i="52"/>
  <c r="G120" i="52"/>
  <c r="F120" i="52"/>
  <c r="V119" i="52"/>
  <c r="U119" i="52"/>
  <c r="S119" i="52"/>
  <c r="R119" i="52"/>
  <c r="J119" i="52"/>
  <c r="I119" i="52"/>
  <c r="G119" i="52"/>
  <c r="F119" i="52"/>
  <c r="X118" i="52"/>
  <c r="V118" i="52"/>
  <c r="U118" i="52"/>
  <c r="S118" i="52"/>
  <c r="R118" i="52"/>
  <c r="L118" i="52"/>
  <c r="J118" i="52"/>
  <c r="I118" i="52"/>
  <c r="G118" i="52"/>
  <c r="F118" i="52"/>
  <c r="V114" i="52"/>
  <c r="U114" i="52"/>
  <c r="S114" i="52"/>
  <c r="R114" i="52"/>
  <c r="K114" i="52"/>
  <c r="J114" i="52"/>
  <c r="I114" i="52"/>
  <c r="H114" i="52"/>
  <c r="G114" i="52"/>
  <c r="F114" i="52"/>
  <c r="V113" i="52"/>
  <c r="U113" i="52"/>
  <c r="S113" i="52"/>
  <c r="R113" i="52"/>
  <c r="K113" i="52"/>
  <c r="J113" i="52"/>
  <c r="I113" i="52"/>
  <c r="H113" i="52"/>
  <c r="G113" i="52"/>
  <c r="F113" i="52"/>
  <c r="X112" i="52"/>
  <c r="V112" i="52"/>
  <c r="U112" i="52"/>
  <c r="S112" i="52"/>
  <c r="R112" i="52"/>
  <c r="M112" i="52"/>
  <c r="L112" i="52"/>
  <c r="K112" i="52"/>
  <c r="J112" i="52"/>
  <c r="I112" i="52"/>
  <c r="H112" i="52"/>
  <c r="G112" i="52"/>
  <c r="F112" i="52"/>
  <c r="V107" i="52"/>
  <c r="U107" i="52"/>
  <c r="S107" i="52"/>
  <c r="R107" i="52"/>
  <c r="J107" i="52"/>
  <c r="I107" i="52"/>
  <c r="G107" i="52"/>
  <c r="F107" i="52"/>
  <c r="V106" i="52"/>
  <c r="U106" i="52"/>
  <c r="S106" i="52"/>
  <c r="R106" i="52"/>
  <c r="J106" i="52"/>
  <c r="I106" i="52"/>
  <c r="G106" i="52"/>
  <c r="F106" i="52"/>
  <c r="X105" i="52"/>
  <c r="V105" i="52"/>
  <c r="U105" i="52"/>
  <c r="S105" i="52"/>
  <c r="R105" i="52"/>
  <c r="L105" i="52"/>
  <c r="J105" i="52"/>
  <c r="I105" i="52"/>
  <c r="G105" i="52"/>
  <c r="F105" i="52"/>
  <c r="V101" i="52"/>
  <c r="U101" i="52"/>
  <c r="S101" i="52"/>
  <c r="R101" i="52"/>
  <c r="K101" i="52"/>
  <c r="J101" i="52"/>
  <c r="I101" i="52"/>
  <c r="H101" i="52"/>
  <c r="G101" i="52"/>
  <c r="F101" i="52"/>
  <c r="V100" i="52"/>
  <c r="U100" i="52"/>
  <c r="S100" i="52"/>
  <c r="R100" i="52"/>
  <c r="K100" i="52"/>
  <c r="J100" i="52"/>
  <c r="I100" i="52"/>
  <c r="H100" i="52"/>
  <c r="G100" i="52"/>
  <c r="F100" i="52"/>
  <c r="X99" i="52"/>
  <c r="V99" i="52"/>
  <c r="U99" i="52"/>
  <c r="S99" i="52"/>
  <c r="R99" i="52"/>
  <c r="M99" i="52"/>
  <c r="L99" i="52"/>
  <c r="K99" i="52"/>
  <c r="J99" i="52"/>
  <c r="I99" i="52"/>
  <c r="H99" i="52"/>
  <c r="G99" i="52"/>
  <c r="F99" i="52"/>
  <c r="V94" i="52"/>
  <c r="U94" i="52"/>
  <c r="S94" i="52"/>
  <c r="R94" i="52"/>
  <c r="J94" i="52"/>
  <c r="I94" i="52"/>
  <c r="G94" i="52"/>
  <c r="F94" i="52"/>
  <c r="V93" i="52"/>
  <c r="U93" i="52"/>
  <c r="S93" i="52"/>
  <c r="R93" i="52"/>
  <c r="J93" i="52"/>
  <c r="I93" i="52"/>
  <c r="G93" i="52"/>
  <c r="F93" i="52"/>
  <c r="X92" i="52"/>
  <c r="V92" i="52"/>
  <c r="U92" i="52"/>
  <c r="S92" i="52"/>
  <c r="R92" i="52"/>
  <c r="L92" i="52"/>
  <c r="J92" i="52"/>
  <c r="I92" i="52"/>
  <c r="G92" i="52"/>
  <c r="F92" i="52"/>
  <c r="V88" i="52"/>
  <c r="U88" i="52"/>
  <c r="S88" i="52"/>
  <c r="R88" i="52"/>
  <c r="K88" i="52"/>
  <c r="J88" i="52"/>
  <c r="I88" i="52"/>
  <c r="H88" i="52"/>
  <c r="G88" i="52"/>
  <c r="F88" i="52"/>
  <c r="V87" i="52"/>
  <c r="U87" i="52"/>
  <c r="S87" i="52"/>
  <c r="R87" i="52"/>
  <c r="K87" i="52"/>
  <c r="J87" i="52"/>
  <c r="I87" i="52"/>
  <c r="H87" i="52"/>
  <c r="G87" i="52"/>
  <c r="F87" i="52"/>
  <c r="X86" i="52"/>
  <c r="V86" i="52"/>
  <c r="U86" i="52"/>
  <c r="S86" i="52"/>
  <c r="R86" i="52"/>
  <c r="M86" i="52"/>
  <c r="L86" i="52"/>
  <c r="K86" i="52"/>
  <c r="J86" i="52"/>
  <c r="I86" i="52"/>
  <c r="H86" i="52"/>
  <c r="G86" i="52"/>
  <c r="F86" i="52"/>
  <c r="V81" i="52"/>
  <c r="U81" i="52"/>
  <c r="S81" i="52"/>
  <c r="R81" i="52"/>
  <c r="J81" i="52"/>
  <c r="I81" i="52"/>
  <c r="G81" i="52"/>
  <c r="F81" i="52"/>
  <c r="V80" i="52"/>
  <c r="U80" i="52"/>
  <c r="S80" i="52"/>
  <c r="R80" i="52"/>
  <c r="J80" i="52"/>
  <c r="I80" i="52"/>
  <c r="G80" i="52"/>
  <c r="F80" i="52"/>
  <c r="X79" i="52"/>
  <c r="V79" i="52"/>
  <c r="U79" i="52"/>
  <c r="S79" i="52"/>
  <c r="R79" i="52"/>
  <c r="L79" i="52"/>
  <c r="J79" i="52"/>
  <c r="I79" i="52"/>
  <c r="G79" i="52"/>
  <c r="F79" i="52"/>
  <c r="V75" i="52"/>
  <c r="U75" i="52"/>
  <c r="S75" i="52"/>
  <c r="R75" i="52"/>
  <c r="K75" i="52"/>
  <c r="J75" i="52"/>
  <c r="I75" i="52"/>
  <c r="H75" i="52"/>
  <c r="G75" i="52"/>
  <c r="F75" i="52"/>
  <c r="V74" i="52"/>
  <c r="U74" i="52"/>
  <c r="S74" i="52"/>
  <c r="R74" i="52"/>
  <c r="K74" i="52"/>
  <c r="J74" i="52"/>
  <c r="I74" i="52"/>
  <c r="H74" i="52"/>
  <c r="G74" i="52"/>
  <c r="F74" i="52"/>
  <c r="X73" i="52"/>
  <c r="V73" i="52"/>
  <c r="U73" i="52"/>
  <c r="S73" i="52"/>
  <c r="R73" i="52"/>
  <c r="M73" i="52"/>
  <c r="L73" i="52"/>
  <c r="K73" i="52"/>
  <c r="J73" i="52"/>
  <c r="I73" i="52"/>
  <c r="H73" i="52"/>
  <c r="G73" i="52"/>
  <c r="F73" i="52"/>
  <c r="V263" i="37"/>
  <c r="U263" i="37"/>
  <c r="S263" i="37"/>
  <c r="R263" i="37"/>
  <c r="J263" i="37"/>
  <c r="I263" i="37"/>
  <c r="G263" i="37"/>
  <c r="F263" i="37"/>
  <c r="V262" i="37"/>
  <c r="U262" i="37"/>
  <c r="S262" i="37"/>
  <c r="R262" i="37"/>
  <c r="J262" i="37"/>
  <c r="I262" i="37"/>
  <c r="G262" i="37"/>
  <c r="F262" i="37"/>
  <c r="X261" i="37"/>
  <c r="V261" i="37"/>
  <c r="U261" i="37"/>
  <c r="S261" i="37"/>
  <c r="R261" i="37"/>
  <c r="L261" i="37"/>
  <c r="J261" i="37"/>
  <c r="I261" i="37"/>
  <c r="G261" i="37"/>
  <c r="F261" i="37"/>
  <c r="V257" i="37"/>
  <c r="U257" i="37"/>
  <c r="S257" i="37"/>
  <c r="R257" i="37"/>
  <c r="K257" i="37"/>
  <c r="J257" i="37"/>
  <c r="I257" i="37"/>
  <c r="H257" i="37"/>
  <c r="G257" i="37"/>
  <c r="F257" i="37"/>
  <c r="V256" i="37"/>
  <c r="U256" i="37"/>
  <c r="S256" i="37"/>
  <c r="R256" i="37"/>
  <c r="K256" i="37"/>
  <c r="J256" i="37"/>
  <c r="I256" i="37"/>
  <c r="H256" i="37"/>
  <c r="G256" i="37"/>
  <c r="F256" i="37"/>
  <c r="X255" i="37"/>
  <c r="V255" i="37"/>
  <c r="U255" i="37"/>
  <c r="S255" i="37"/>
  <c r="R255" i="37"/>
  <c r="M255" i="37"/>
  <c r="L255" i="37"/>
  <c r="K255" i="37"/>
  <c r="J255" i="37"/>
  <c r="I255" i="37"/>
  <c r="H255" i="37"/>
  <c r="G255" i="37"/>
  <c r="F255" i="37"/>
  <c r="V250" i="37"/>
  <c r="U250" i="37"/>
  <c r="S250" i="37"/>
  <c r="R250" i="37"/>
  <c r="J250" i="37"/>
  <c r="I250" i="37"/>
  <c r="G250" i="37"/>
  <c r="F250" i="37"/>
  <c r="V249" i="37"/>
  <c r="U249" i="37"/>
  <c r="S249" i="37"/>
  <c r="R249" i="37"/>
  <c r="J249" i="37"/>
  <c r="I249" i="37"/>
  <c r="G249" i="37"/>
  <c r="F249" i="37"/>
  <c r="X248" i="37"/>
  <c r="V248" i="37"/>
  <c r="U248" i="37"/>
  <c r="S248" i="37"/>
  <c r="R248" i="37"/>
  <c r="L248" i="37"/>
  <c r="J248" i="37"/>
  <c r="I248" i="37"/>
  <c r="G248" i="37"/>
  <c r="F248" i="37"/>
  <c r="V244" i="37"/>
  <c r="U244" i="37"/>
  <c r="S244" i="37"/>
  <c r="R244" i="37"/>
  <c r="K244" i="37"/>
  <c r="J244" i="37"/>
  <c r="I244" i="37"/>
  <c r="H244" i="37"/>
  <c r="G244" i="37"/>
  <c r="F244" i="37"/>
  <c r="V243" i="37"/>
  <c r="U243" i="37"/>
  <c r="S243" i="37"/>
  <c r="R243" i="37"/>
  <c r="K243" i="37"/>
  <c r="J243" i="37"/>
  <c r="I243" i="37"/>
  <c r="H243" i="37"/>
  <c r="G243" i="37"/>
  <c r="F243" i="37"/>
  <c r="X242" i="37"/>
  <c r="V242" i="37"/>
  <c r="U242" i="37"/>
  <c r="S242" i="37"/>
  <c r="R242" i="37"/>
  <c r="M242" i="37"/>
  <c r="L242" i="37"/>
  <c r="K242" i="37"/>
  <c r="J242" i="37"/>
  <c r="I242" i="37"/>
  <c r="H242" i="37"/>
  <c r="G242" i="37"/>
  <c r="F242" i="37"/>
  <c r="V237" i="37"/>
  <c r="U237" i="37"/>
  <c r="S237" i="37"/>
  <c r="R237" i="37"/>
  <c r="J237" i="37"/>
  <c r="I237" i="37"/>
  <c r="G237" i="37"/>
  <c r="F237" i="37"/>
  <c r="V236" i="37"/>
  <c r="U236" i="37"/>
  <c r="S236" i="37"/>
  <c r="R236" i="37"/>
  <c r="J236" i="37"/>
  <c r="I236" i="37"/>
  <c r="G236" i="37"/>
  <c r="F236" i="37"/>
  <c r="X235" i="37"/>
  <c r="V235" i="37"/>
  <c r="U235" i="37"/>
  <c r="S235" i="37"/>
  <c r="R235" i="37"/>
  <c r="L235" i="37"/>
  <c r="J235" i="37"/>
  <c r="I235" i="37"/>
  <c r="G235" i="37"/>
  <c r="F235" i="37"/>
  <c r="V231" i="37"/>
  <c r="U231" i="37"/>
  <c r="S231" i="37"/>
  <c r="R231" i="37"/>
  <c r="K231" i="37"/>
  <c r="J231" i="37"/>
  <c r="I231" i="37"/>
  <c r="H231" i="37"/>
  <c r="G231" i="37"/>
  <c r="F231" i="37"/>
  <c r="V230" i="37"/>
  <c r="U230" i="37"/>
  <c r="S230" i="37"/>
  <c r="R230" i="37"/>
  <c r="K230" i="37"/>
  <c r="J230" i="37"/>
  <c r="I230" i="37"/>
  <c r="H230" i="37"/>
  <c r="G230" i="37"/>
  <c r="F230" i="37"/>
  <c r="X229" i="37"/>
  <c r="V229" i="37"/>
  <c r="U229" i="37"/>
  <c r="S229" i="37"/>
  <c r="R229" i="37"/>
  <c r="M229" i="37"/>
  <c r="L229" i="37"/>
  <c r="K229" i="37"/>
  <c r="J229" i="37"/>
  <c r="I229" i="37"/>
  <c r="H229" i="37"/>
  <c r="G229" i="37"/>
  <c r="F229" i="37"/>
  <c r="V224" i="37"/>
  <c r="U224" i="37"/>
  <c r="S224" i="37"/>
  <c r="R224" i="37"/>
  <c r="J224" i="37"/>
  <c r="I224" i="37"/>
  <c r="G224" i="37"/>
  <c r="F224" i="37"/>
  <c r="V223" i="37"/>
  <c r="U223" i="37"/>
  <c r="S223" i="37"/>
  <c r="R223" i="37"/>
  <c r="J223" i="37"/>
  <c r="I223" i="37"/>
  <c r="G223" i="37"/>
  <c r="F223" i="37"/>
  <c r="X222" i="37"/>
  <c r="V222" i="37"/>
  <c r="U222" i="37"/>
  <c r="S222" i="37"/>
  <c r="R222" i="37"/>
  <c r="L222" i="37"/>
  <c r="J222" i="37"/>
  <c r="I222" i="37"/>
  <c r="G222" i="37"/>
  <c r="F222" i="37"/>
  <c r="V218" i="37"/>
  <c r="U218" i="37"/>
  <c r="S218" i="37"/>
  <c r="R218" i="37"/>
  <c r="K218" i="37"/>
  <c r="J218" i="37"/>
  <c r="I218" i="37"/>
  <c r="H218" i="37"/>
  <c r="G218" i="37"/>
  <c r="F218" i="37"/>
  <c r="V217" i="37"/>
  <c r="U217" i="37"/>
  <c r="S217" i="37"/>
  <c r="R217" i="37"/>
  <c r="K217" i="37"/>
  <c r="J217" i="37"/>
  <c r="I217" i="37"/>
  <c r="H217" i="37"/>
  <c r="G217" i="37"/>
  <c r="F217" i="37"/>
  <c r="X216" i="37"/>
  <c r="V216" i="37"/>
  <c r="U216" i="37"/>
  <c r="S216" i="37"/>
  <c r="R216" i="37"/>
  <c r="M216" i="37"/>
  <c r="L216" i="37"/>
  <c r="K216" i="37"/>
  <c r="J216" i="37"/>
  <c r="I216" i="37"/>
  <c r="H216" i="37"/>
  <c r="G216" i="37"/>
  <c r="F216" i="37"/>
  <c r="V211" i="37"/>
  <c r="U211" i="37"/>
  <c r="S211" i="37"/>
  <c r="R211" i="37"/>
  <c r="J211" i="37"/>
  <c r="I211" i="37"/>
  <c r="G211" i="37"/>
  <c r="F211" i="37"/>
  <c r="V210" i="37"/>
  <c r="U210" i="37"/>
  <c r="S210" i="37"/>
  <c r="R210" i="37"/>
  <c r="J210" i="37"/>
  <c r="I210" i="37"/>
  <c r="G210" i="37"/>
  <c r="F210" i="37"/>
  <c r="X209" i="37"/>
  <c r="V209" i="37"/>
  <c r="U209" i="37"/>
  <c r="S209" i="37"/>
  <c r="R209" i="37"/>
  <c r="L209" i="37"/>
  <c r="J209" i="37"/>
  <c r="I209" i="37"/>
  <c r="G209" i="37"/>
  <c r="F209" i="37"/>
  <c r="V205" i="37"/>
  <c r="U205" i="37"/>
  <c r="S205" i="37"/>
  <c r="R205" i="37"/>
  <c r="K205" i="37"/>
  <c r="J205" i="37"/>
  <c r="I205" i="37"/>
  <c r="H205" i="37"/>
  <c r="G205" i="37"/>
  <c r="F205" i="37"/>
  <c r="V204" i="37"/>
  <c r="U204" i="37"/>
  <c r="S204" i="37"/>
  <c r="R204" i="37"/>
  <c r="K204" i="37"/>
  <c r="J204" i="37"/>
  <c r="I204" i="37"/>
  <c r="H204" i="37"/>
  <c r="G204" i="37"/>
  <c r="F204" i="37"/>
  <c r="X203" i="37"/>
  <c r="V203" i="37"/>
  <c r="U203" i="37"/>
  <c r="S203" i="37"/>
  <c r="R203" i="37"/>
  <c r="M203" i="37"/>
  <c r="L203" i="37"/>
  <c r="K203" i="37"/>
  <c r="J203" i="37"/>
  <c r="I203" i="37"/>
  <c r="H203" i="37"/>
  <c r="G203" i="37"/>
  <c r="F203" i="37"/>
  <c r="V198" i="37"/>
  <c r="U198" i="37"/>
  <c r="S198" i="37"/>
  <c r="R198" i="37"/>
  <c r="J198" i="37"/>
  <c r="I198" i="37"/>
  <c r="G198" i="37"/>
  <c r="F198" i="37"/>
  <c r="V197" i="37"/>
  <c r="U197" i="37"/>
  <c r="S197" i="37"/>
  <c r="R197" i="37"/>
  <c r="J197" i="37"/>
  <c r="I197" i="37"/>
  <c r="G197" i="37"/>
  <c r="F197" i="37"/>
  <c r="X196" i="37"/>
  <c r="V196" i="37"/>
  <c r="U196" i="37"/>
  <c r="S196" i="37"/>
  <c r="R196" i="37"/>
  <c r="L196" i="37"/>
  <c r="J196" i="37"/>
  <c r="I196" i="37"/>
  <c r="G196" i="37"/>
  <c r="F196" i="37"/>
  <c r="V192" i="37"/>
  <c r="U192" i="37"/>
  <c r="S192" i="37"/>
  <c r="R192" i="37"/>
  <c r="K192" i="37"/>
  <c r="J192" i="37"/>
  <c r="I192" i="37"/>
  <c r="H192" i="37"/>
  <c r="G192" i="37"/>
  <c r="F192" i="37"/>
  <c r="V191" i="37"/>
  <c r="U191" i="37"/>
  <c r="S191" i="37"/>
  <c r="R191" i="37"/>
  <c r="K191" i="37"/>
  <c r="J191" i="37"/>
  <c r="I191" i="37"/>
  <c r="H191" i="37"/>
  <c r="G191" i="37"/>
  <c r="F191" i="37"/>
  <c r="X190" i="37"/>
  <c r="V190" i="37"/>
  <c r="U190" i="37"/>
  <c r="S190" i="37"/>
  <c r="R190" i="37"/>
  <c r="M190" i="37"/>
  <c r="L190" i="37"/>
  <c r="K190" i="37"/>
  <c r="J190" i="37"/>
  <c r="I190" i="37"/>
  <c r="H190" i="37"/>
  <c r="G190" i="37"/>
  <c r="F190" i="37"/>
  <c r="V185" i="37"/>
  <c r="U185" i="37"/>
  <c r="S185" i="37"/>
  <c r="R185" i="37"/>
  <c r="J185" i="37"/>
  <c r="I185" i="37"/>
  <c r="G185" i="37"/>
  <c r="F185" i="37"/>
  <c r="V184" i="37"/>
  <c r="U184" i="37"/>
  <c r="S184" i="37"/>
  <c r="R184" i="37"/>
  <c r="J184" i="37"/>
  <c r="I184" i="37"/>
  <c r="G184" i="37"/>
  <c r="F184" i="37"/>
  <c r="X183" i="37"/>
  <c r="V183" i="37"/>
  <c r="U183" i="37"/>
  <c r="S183" i="37"/>
  <c r="R183" i="37"/>
  <c r="L183" i="37"/>
  <c r="J183" i="37"/>
  <c r="I183" i="37"/>
  <c r="G183" i="37"/>
  <c r="F183" i="37"/>
  <c r="V179" i="37"/>
  <c r="U179" i="37"/>
  <c r="S179" i="37"/>
  <c r="R179" i="37"/>
  <c r="K179" i="37"/>
  <c r="J179" i="37"/>
  <c r="I179" i="37"/>
  <c r="H179" i="37"/>
  <c r="G179" i="37"/>
  <c r="F179" i="37"/>
  <c r="V178" i="37"/>
  <c r="U178" i="37"/>
  <c r="S178" i="37"/>
  <c r="R178" i="37"/>
  <c r="K178" i="37"/>
  <c r="J178" i="37"/>
  <c r="I178" i="37"/>
  <c r="H178" i="37"/>
  <c r="G178" i="37"/>
  <c r="F178" i="37"/>
  <c r="X177" i="37"/>
  <c r="V177" i="37"/>
  <c r="U177" i="37"/>
  <c r="S177" i="37"/>
  <c r="R177" i="37"/>
  <c r="M177" i="37"/>
  <c r="L177" i="37"/>
  <c r="K177" i="37"/>
  <c r="J177" i="37"/>
  <c r="I177" i="37"/>
  <c r="H177" i="37"/>
  <c r="G177" i="37"/>
  <c r="F177" i="37"/>
  <c r="V172" i="37"/>
  <c r="U172" i="37"/>
  <c r="S172" i="37"/>
  <c r="R172" i="37"/>
  <c r="J172" i="37"/>
  <c r="I172" i="37"/>
  <c r="G172" i="37"/>
  <c r="F172" i="37"/>
  <c r="V171" i="37"/>
  <c r="U171" i="37"/>
  <c r="S171" i="37"/>
  <c r="R171" i="37"/>
  <c r="J171" i="37"/>
  <c r="I171" i="37"/>
  <c r="G171" i="37"/>
  <c r="F171" i="37"/>
  <c r="X170" i="37"/>
  <c r="V170" i="37"/>
  <c r="U170" i="37"/>
  <c r="S170" i="37"/>
  <c r="R170" i="37"/>
  <c r="L170" i="37"/>
  <c r="J170" i="37"/>
  <c r="I170" i="37"/>
  <c r="G170" i="37"/>
  <c r="F170" i="37"/>
  <c r="V166" i="37"/>
  <c r="U166" i="37"/>
  <c r="S166" i="37"/>
  <c r="R166" i="37"/>
  <c r="K166" i="37"/>
  <c r="J166" i="37"/>
  <c r="I166" i="37"/>
  <c r="H166" i="37"/>
  <c r="G166" i="37"/>
  <c r="F166" i="37"/>
  <c r="V165" i="37"/>
  <c r="U165" i="37"/>
  <c r="S165" i="37"/>
  <c r="R165" i="37"/>
  <c r="K165" i="37"/>
  <c r="J165" i="37"/>
  <c r="I165" i="37"/>
  <c r="H165" i="37"/>
  <c r="G165" i="37"/>
  <c r="F165" i="37"/>
  <c r="X164" i="37"/>
  <c r="V164" i="37"/>
  <c r="U164" i="37"/>
  <c r="S164" i="37"/>
  <c r="R164" i="37"/>
  <c r="M164" i="37"/>
  <c r="L164" i="37"/>
  <c r="K164" i="37"/>
  <c r="J164" i="37"/>
  <c r="I164" i="37"/>
  <c r="H164" i="37"/>
  <c r="G164" i="37"/>
  <c r="F164" i="37"/>
  <c r="V159" i="37"/>
  <c r="U159" i="37"/>
  <c r="S159" i="37"/>
  <c r="R159" i="37"/>
  <c r="J159" i="37"/>
  <c r="I159" i="37"/>
  <c r="G159" i="37"/>
  <c r="F159" i="37"/>
  <c r="V158" i="37"/>
  <c r="U158" i="37"/>
  <c r="S158" i="37"/>
  <c r="R158" i="37"/>
  <c r="J158" i="37"/>
  <c r="I158" i="37"/>
  <c r="G158" i="37"/>
  <c r="F158" i="37"/>
  <c r="X157" i="37"/>
  <c r="V157" i="37"/>
  <c r="U157" i="37"/>
  <c r="S157" i="37"/>
  <c r="R157" i="37"/>
  <c r="L157" i="37"/>
  <c r="J157" i="37"/>
  <c r="I157" i="37"/>
  <c r="G157" i="37"/>
  <c r="F157" i="37"/>
  <c r="V153" i="37"/>
  <c r="U153" i="37"/>
  <c r="S153" i="37"/>
  <c r="R153" i="37"/>
  <c r="K153" i="37"/>
  <c r="J153" i="37"/>
  <c r="I153" i="37"/>
  <c r="H153" i="37"/>
  <c r="G153" i="37"/>
  <c r="F153" i="37"/>
  <c r="V152" i="37"/>
  <c r="U152" i="37"/>
  <c r="S152" i="37"/>
  <c r="R152" i="37"/>
  <c r="K152" i="37"/>
  <c r="J152" i="37"/>
  <c r="I152" i="37"/>
  <c r="H152" i="37"/>
  <c r="G152" i="37"/>
  <c r="F152" i="37"/>
  <c r="X151" i="37"/>
  <c r="V151" i="37"/>
  <c r="U151" i="37"/>
  <c r="S151" i="37"/>
  <c r="R151" i="37"/>
  <c r="M151" i="37"/>
  <c r="L151" i="37"/>
  <c r="K151" i="37"/>
  <c r="J151" i="37"/>
  <c r="I151" i="37"/>
  <c r="H151" i="37"/>
  <c r="G151" i="37"/>
  <c r="F151" i="37"/>
  <c r="V146" i="37"/>
  <c r="U146" i="37"/>
  <c r="S146" i="37"/>
  <c r="R146" i="37"/>
  <c r="J146" i="37"/>
  <c r="I146" i="37"/>
  <c r="G146" i="37"/>
  <c r="F146" i="37"/>
  <c r="V145" i="37"/>
  <c r="U145" i="37"/>
  <c r="S145" i="37"/>
  <c r="R145" i="37"/>
  <c r="J145" i="37"/>
  <c r="I145" i="37"/>
  <c r="G145" i="37"/>
  <c r="F145" i="37"/>
  <c r="X144" i="37"/>
  <c r="V144" i="37"/>
  <c r="U144" i="37"/>
  <c r="S144" i="37"/>
  <c r="R144" i="37"/>
  <c r="L144" i="37"/>
  <c r="J144" i="37"/>
  <c r="I144" i="37"/>
  <c r="G144" i="37"/>
  <c r="F144" i="37"/>
  <c r="V140" i="37"/>
  <c r="U140" i="37"/>
  <c r="S140" i="37"/>
  <c r="R140" i="37"/>
  <c r="K140" i="37"/>
  <c r="J140" i="37"/>
  <c r="I140" i="37"/>
  <c r="H140" i="37"/>
  <c r="G140" i="37"/>
  <c r="F140" i="37"/>
  <c r="V139" i="37"/>
  <c r="U139" i="37"/>
  <c r="S139" i="37"/>
  <c r="R139" i="37"/>
  <c r="K139" i="37"/>
  <c r="J139" i="37"/>
  <c r="I139" i="37"/>
  <c r="H139" i="37"/>
  <c r="G139" i="37"/>
  <c r="F139" i="37"/>
  <c r="X138" i="37"/>
  <c r="V138" i="37"/>
  <c r="U138" i="37"/>
  <c r="S138" i="37"/>
  <c r="R138" i="37"/>
  <c r="M138" i="37"/>
  <c r="L138" i="37"/>
  <c r="K138" i="37"/>
  <c r="J138" i="37"/>
  <c r="I138" i="37"/>
  <c r="H138" i="37"/>
  <c r="G138" i="37"/>
  <c r="F138" i="37"/>
  <c r="V133" i="37"/>
  <c r="U133" i="37"/>
  <c r="S133" i="37"/>
  <c r="R133" i="37"/>
  <c r="J133" i="37"/>
  <c r="I133" i="37"/>
  <c r="G133" i="37"/>
  <c r="F133" i="37"/>
  <c r="V132" i="37"/>
  <c r="U132" i="37"/>
  <c r="S132" i="37"/>
  <c r="R132" i="37"/>
  <c r="J132" i="37"/>
  <c r="I132" i="37"/>
  <c r="G132" i="37"/>
  <c r="F132" i="37"/>
  <c r="X131" i="37"/>
  <c r="V131" i="37"/>
  <c r="U131" i="37"/>
  <c r="S131" i="37"/>
  <c r="R131" i="37"/>
  <c r="L131" i="37"/>
  <c r="J131" i="37"/>
  <c r="I131" i="37"/>
  <c r="G131" i="37"/>
  <c r="F131" i="37"/>
  <c r="V127" i="37"/>
  <c r="U127" i="37"/>
  <c r="S127" i="37"/>
  <c r="R127" i="37"/>
  <c r="K127" i="37"/>
  <c r="J127" i="37"/>
  <c r="I127" i="37"/>
  <c r="H127" i="37"/>
  <c r="G127" i="37"/>
  <c r="F127" i="37"/>
  <c r="V126" i="37"/>
  <c r="U126" i="37"/>
  <c r="S126" i="37"/>
  <c r="R126" i="37"/>
  <c r="K126" i="37"/>
  <c r="J126" i="37"/>
  <c r="I126" i="37"/>
  <c r="H126" i="37"/>
  <c r="G126" i="37"/>
  <c r="F126" i="37"/>
  <c r="X125" i="37"/>
  <c r="V125" i="37"/>
  <c r="U125" i="37"/>
  <c r="S125" i="37"/>
  <c r="R125" i="37"/>
  <c r="M125" i="37"/>
  <c r="L125" i="37"/>
  <c r="K125" i="37"/>
  <c r="J125" i="37"/>
  <c r="I125" i="37"/>
  <c r="H125" i="37"/>
  <c r="G125" i="37"/>
  <c r="F125" i="37"/>
  <c r="V120" i="37"/>
  <c r="U120" i="37"/>
  <c r="S120" i="37"/>
  <c r="R120" i="37"/>
  <c r="J120" i="37"/>
  <c r="I120" i="37"/>
  <c r="G120" i="37"/>
  <c r="F120" i="37"/>
  <c r="V119" i="37"/>
  <c r="U119" i="37"/>
  <c r="S119" i="37"/>
  <c r="R119" i="37"/>
  <c r="J119" i="37"/>
  <c r="I119" i="37"/>
  <c r="G119" i="37"/>
  <c r="F119" i="37"/>
  <c r="X118" i="37"/>
  <c r="V118" i="37"/>
  <c r="U118" i="37"/>
  <c r="S118" i="37"/>
  <c r="R118" i="37"/>
  <c r="L118" i="37"/>
  <c r="J118" i="37"/>
  <c r="I118" i="37"/>
  <c r="G118" i="37"/>
  <c r="F118" i="37"/>
  <c r="V114" i="37"/>
  <c r="U114" i="37"/>
  <c r="S114" i="37"/>
  <c r="R114" i="37"/>
  <c r="K114" i="37"/>
  <c r="J114" i="37"/>
  <c r="I114" i="37"/>
  <c r="H114" i="37"/>
  <c r="G114" i="37"/>
  <c r="F114" i="37"/>
  <c r="V113" i="37"/>
  <c r="U113" i="37"/>
  <c r="S113" i="37"/>
  <c r="R113" i="37"/>
  <c r="K113" i="37"/>
  <c r="J113" i="37"/>
  <c r="I113" i="37"/>
  <c r="H113" i="37"/>
  <c r="G113" i="37"/>
  <c r="F113" i="37"/>
  <c r="X112" i="37"/>
  <c r="V112" i="37"/>
  <c r="U112" i="37"/>
  <c r="S112" i="37"/>
  <c r="R112" i="37"/>
  <c r="M112" i="37"/>
  <c r="L112" i="37"/>
  <c r="K112" i="37"/>
  <c r="J112" i="37"/>
  <c r="I112" i="37"/>
  <c r="H112" i="37"/>
  <c r="G112" i="37"/>
  <c r="F112" i="37"/>
  <c r="V107" i="37"/>
  <c r="U107" i="37"/>
  <c r="S107" i="37"/>
  <c r="R107" i="37"/>
  <c r="J107" i="37"/>
  <c r="I107" i="37"/>
  <c r="G107" i="37"/>
  <c r="F107" i="37"/>
  <c r="V106" i="37"/>
  <c r="U106" i="37"/>
  <c r="S106" i="37"/>
  <c r="R106" i="37"/>
  <c r="J106" i="37"/>
  <c r="I106" i="37"/>
  <c r="G106" i="37"/>
  <c r="F106" i="37"/>
  <c r="X105" i="37"/>
  <c r="V105" i="37"/>
  <c r="U105" i="37"/>
  <c r="S105" i="37"/>
  <c r="R105" i="37"/>
  <c r="L105" i="37"/>
  <c r="J105" i="37"/>
  <c r="I105" i="37"/>
  <c r="G105" i="37"/>
  <c r="F105" i="37"/>
  <c r="V101" i="37"/>
  <c r="U101" i="37"/>
  <c r="S101" i="37"/>
  <c r="R101" i="37"/>
  <c r="K101" i="37"/>
  <c r="J101" i="37"/>
  <c r="I101" i="37"/>
  <c r="H101" i="37"/>
  <c r="G101" i="37"/>
  <c r="F101" i="37"/>
  <c r="V100" i="37"/>
  <c r="U100" i="37"/>
  <c r="S100" i="37"/>
  <c r="R100" i="37"/>
  <c r="K100" i="37"/>
  <c r="J100" i="37"/>
  <c r="I100" i="37"/>
  <c r="H100" i="37"/>
  <c r="G100" i="37"/>
  <c r="F100" i="37"/>
  <c r="X99" i="37"/>
  <c r="V99" i="37"/>
  <c r="U99" i="37"/>
  <c r="S99" i="37"/>
  <c r="R99" i="37"/>
  <c r="M99" i="37"/>
  <c r="L99" i="37"/>
  <c r="K99" i="37"/>
  <c r="J99" i="37"/>
  <c r="I99" i="37"/>
  <c r="H99" i="37"/>
  <c r="G99" i="37"/>
  <c r="F99" i="37"/>
  <c r="V94" i="37"/>
  <c r="U94" i="37"/>
  <c r="S94" i="37"/>
  <c r="R94" i="37"/>
  <c r="J94" i="37"/>
  <c r="I94" i="37"/>
  <c r="G94" i="37"/>
  <c r="F94" i="37"/>
  <c r="V93" i="37"/>
  <c r="U93" i="37"/>
  <c r="S93" i="37"/>
  <c r="R93" i="37"/>
  <c r="J93" i="37"/>
  <c r="I93" i="37"/>
  <c r="G93" i="37"/>
  <c r="F93" i="37"/>
  <c r="X92" i="37"/>
  <c r="V92" i="37"/>
  <c r="U92" i="37"/>
  <c r="S92" i="37"/>
  <c r="R92" i="37"/>
  <c r="L92" i="37"/>
  <c r="J92" i="37"/>
  <c r="I92" i="37"/>
  <c r="G92" i="37"/>
  <c r="F92" i="37"/>
  <c r="V88" i="37"/>
  <c r="U88" i="37"/>
  <c r="S88" i="37"/>
  <c r="R88" i="37"/>
  <c r="K88" i="37"/>
  <c r="J88" i="37"/>
  <c r="I88" i="37"/>
  <c r="H88" i="37"/>
  <c r="G88" i="37"/>
  <c r="F88" i="37"/>
  <c r="V87" i="37"/>
  <c r="U87" i="37"/>
  <c r="S87" i="37"/>
  <c r="R87" i="37"/>
  <c r="K87" i="37"/>
  <c r="J87" i="37"/>
  <c r="I87" i="37"/>
  <c r="H87" i="37"/>
  <c r="G87" i="37"/>
  <c r="F87" i="37"/>
  <c r="X86" i="37"/>
  <c r="V86" i="37"/>
  <c r="U86" i="37"/>
  <c r="S86" i="37"/>
  <c r="R86" i="37"/>
  <c r="M86" i="37"/>
  <c r="L86" i="37"/>
  <c r="K86" i="37"/>
  <c r="J86" i="37"/>
  <c r="I86" i="37"/>
  <c r="H86" i="37"/>
  <c r="G86" i="37"/>
  <c r="F86" i="37"/>
  <c r="V81" i="37"/>
  <c r="U81" i="37"/>
  <c r="S81" i="37"/>
  <c r="R81" i="37"/>
  <c r="J81" i="37"/>
  <c r="I81" i="37"/>
  <c r="G81" i="37"/>
  <c r="F81" i="37"/>
  <c r="V80" i="37"/>
  <c r="U80" i="37"/>
  <c r="S80" i="37"/>
  <c r="R80" i="37"/>
  <c r="J80" i="37"/>
  <c r="I80" i="37"/>
  <c r="G80" i="37"/>
  <c r="F80" i="37"/>
  <c r="X79" i="37"/>
  <c r="V79" i="37"/>
  <c r="U79" i="37"/>
  <c r="S79" i="37"/>
  <c r="R79" i="37"/>
  <c r="L79" i="37"/>
  <c r="J79" i="37"/>
  <c r="I79" i="37"/>
  <c r="G79" i="37"/>
  <c r="F79" i="37"/>
  <c r="V75" i="37"/>
  <c r="U75" i="37"/>
  <c r="S75" i="37"/>
  <c r="R75" i="37"/>
  <c r="K75" i="37"/>
  <c r="J75" i="37"/>
  <c r="I75" i="37"/>
  <c r="H75" i="37"/>
  <c r="G75" i="37"/>
  <c r="F75" i="37"/>
  <c r="V74" i="37"/>
  <c r="U74" i="37"/>
  <c r="S74" i="37"/>
  <c r="R74" i="37"/>
  <c r="K74" i="37"/>
  <c r="J74" i="37"/>
  <c r="I74" i="37"/>
  <c r="H74" i="37"/>
  <c r="G74" i="37"/>
  <c r="F74" i="37"/>
  <c r="X73" i="37"/>
  <c r="V73" i="37"/>
  <c r="U73" i="37"/>
  <c r="S73" i="37"/>
  <c r="R73" i="37"/>
  <c r="M73" i="37"/>
  <c r="L73" i="37"/>
  <c r="K73" i="37"/>
  <c r="J73" i="37"/>
  <c r="I73" i="37"/>
  <c r="H73" i="37"/>
  <c r="G73" i="37"/>
  <c r="F73" i="37"/>
  <c r="V263" i="51"/>
  <c r="U263" i="51"/>
  <c r="S263" i="51"/>
  <c r="R263" i="51"/>
  <c r="J263" i="51"/>
  <c r="I263" i="51"/>
  <c r="G263" i="51"/>
  <c r="F263" i="51"/>
  <c r="V262" i="51"/>
  <c r="U262" i="51"/>
  <c r="S262" i="51"/>
  <c r="R262" i="51"/>
  <c r="J262" i="51"/>
  <c r="I262" i="51"/>
  <c r="G262" i="51"/>
  <c r="F262" i="51"/>
  <c r="X261" i="51"/>
  <c r="V261" i="51"/>
  <c r="U261" i="51"/>
  <c r="S261" i="51"/>
  <c r="R261" i="51"/>
  <c r="L261" i="51"/>
  <c r="J261" i="51"/>
  <c r="I261" i="51"/>
  <c r="G261" i="51"/>
  <c r="F261" i="51"/>
  <c r="V257" i="51"/>
  <c r="U257" i="51"/>
  <c r="S257" i="51"/>
  <c r="R257" i="51"/>
  <c r="K257" i="51"/>
  <c r="J257" i="51"/>
  <c r="I257" i="51"/>
  <c r="H257" i="51"/>
  <c r="G257" i="51"/>
  <c r="F257" i="51"/>
  <c r="V256" i="51"/>
  <c r="U256" i="51"/>
  <c r="S256" i="51"/>
  <c r="R256" i="51"/>
  <c r="K256" i="51"/>
  <c r="J256" i="51"/>
  <c r="I256" i="51"/>
  <c r="H256" i="51"/>
  <c r="G256" i="51"/>
  <c r="F256" i="51"/>
  <c r="X255" i="51"/>
  <c r="V255" i="51"/>
  <c r="U255" i="51"/>
  <c r="S255" i="51"/>
  <c r="R255" i="51"/>
  <c r="M255" i="51"/>
  <c r="L255" i="51"/>
  <c r="K255" i="51"/>
  <c r="J255" i="51"/>
  <c r="I255" i="51"/>
  <c r="H255" i="51"/>
  <c r="G255" i="51"/>
  <c r="F255" i="51"/>
  <c r="V250" i="51"/>
  <c r="U250" i="51"/>
  <c r="S250" i="51"/>
  <c r="R250" i="51"/>
  <c r="J250" i="51"/>
  <c r="I250" i="51"/>
  <c r="G250" i="51"/>
  <c r="F250" i="51"/>
  <c r="V249" i="51"/>
  <c r="U249" i="51"/>
  <c r="S249" i="51"/>
  <c r="R249" i="51"/>
  <c r="J249" i="51"/>
  <c r="I249" i="51"/>
  <c r="G249" i="51"/>
  <c r="F249" i="51"/>
  <c r="X248" i="51"/>
  <c r="V248" i="51"/>
  <c r="U248" i="51"/>
  <c r="S248" i="51"/>
  <c r="R248" i="51"/>
  <c r="L248" i="51"/>
  <c r="J248" i="51"/>
  <c r="I248" i="51"/>
  <c r="G248" i="51"/>
  <c r="F248" i="51"/>
  <c r="V244" i="51"/>
  <c r="U244" i="51"/>
  <c r="S244" i="51"/>
  <c r="R244" i="51"/>
  <c r="K244" i="51"/>
  <c r="J244" i="51"/>
  <c r="I244" i="51"/>
  <c r="H244" i="51"/>
  <c r="G244" i="51"/>
  <c r="F244" i="51"/>
  <c r="V243" i="51"/>
  <c r="U243" i="51"/>
  <c r="S243" i="51"/>
  <c r="R243" i="51"/>
  <c r="K243" i="51"/>
  <c r="J243" i="51"/>
  <c r="I243" i="51"/>
  <c r="H243" i="51"/>
  <c r="G243" i="51"/>
  <c r="F243" i="51"/>
  <c r="X242" i="51"/>
  <c r="V242" i="51"/>
  <c r="U242" i="51"/>
  <c r="S242" i="51"/>
  <c r="R242" i="51"/>
  <c r="M242" i="51"/>
  <c r="L242" i="51"/>
  <c r="K242" i="51"/>
  <c r="J242" i="51"/>
  <c r="I242" i="51"/>
  <c r="H242" i="51"/>
  <c r="G242" i="51"/>
  <c r="F242" i="51"/>
  <c r="V237" i="51"/>
  <c r="U237" i="51"/>
  <c r="S237" i="51"/>
  <c r="R237" i="51"/>
  <c r="J237" i="51"/>
  <c r="I237" i="51"/>
  <c r="G237" i="51"/>
  <c r="F237" i="51"/>
  <c r="V236" i="51"/>
  <c r="U236" i="51"/>
  <c r="S236" i="51"/>
  <c r="R236" i="51"/>
  <c r="J236" i="51"/>
  <c r="I236" i="51"/>
  <c r="G236" i="51"/>
  <c r="F236" i="51"/>
  <c r="X235" i="51"/>
  <c r="V235" i="51"/>
  <c r="U235" i="51"/>
  <c r="S235" i="51"/>
  <c r="R235" i="51"/>
  <c r="L235" i="51"/>
  <c r="J235" i="51"/>
  <c r="I235" i="51"/>
  <c r="G235" i="51"/>
  <c r="F235" i="51"/>
  <c r="V231" i="51"/>
  <c r="U231" i="51"/>
  <c r="S231" i="51"/>
  <c r="R231" i="51"/>
  <c r="K231" i="51"/>
  <c r="J231" i="51"/>
  <c r="I231" i="51"/>
  <c r="H231" i="51"/>
  <c r="G231" i="51"/>
  <c r="F231" i="51"/>
  <c r="V230" i="51"/>
  <c r="U230" i="51"/>
  <c r="S230" i="51"/>
  <c r="R230" i="51"/>
  <c r="K230" i="51"/>
  <c r="J230" i="51"/>
  <c r="I230" i="51"/>
  <c r="H230" i="51"/>
  <c r="G230" i="51"/>
  <c r="F230" i="51"/>
  <c r="X229" i="51"/>
  <c r="V229" i="51"/>
  <c r="U229" i="51"/>
  <c r="S229" i="51"/>
  <c r="R229" i="51"/>
  <c r="M229" i="51"/>
  <c r="L229" i="51"/>
  <c r="K229" i="51"/>
  <c r="J229" i="51"/>
  <c r="I229" i="51"/>
  <c r="H229" i="51"/>
  <c r="G229" i="51"/>
  <c r="F229" i="51"/>
  <c r="V224" i="51"/>
  <c r="U224" i="51"/>
  <c r="S224" i="51"/>
  <c r="R224" i="51"/>
  <c r="J224" i="51"/>
  <c r="I224" i="51"/>
  <c r="G224" i="51"/>
  <c r="F224" i="51"/>
  <c r="V223" i="51"/>
  <c r="U223" i="51"/>
  <c r="S223" i="51"/>
  <c r="R223" i="51"/>
  <c r="J223" i="51"/>
  <c r="I223" i="51"/>
  <c r="G223" i="51"/>
  <c r="F223" i="51"/>
  <c r="X222" i="51"/>
  <c r="V222" i="51"/>
  <c r="U222" i="51"/>
  <c r="S222" i="51"/>
  <c r="R222" i="51"/>
  <c r="L222" i="51"/>
  <c r="J222" i="51"/>
  <c r="I222" i="51"/>
  <c r="G222" i="51"/>
  <c r="F222" i="51"/>
  <c r="V218" i="51"/>
  <c r="U218" i="51"/>
  <c r="S218" i="51"/>
  <c r="R218" i="51"/>
  <c r="K218" i="51"/>
  <c r="J218" i="51"/>
  <c r="I218" i="51"/>
  <c r="H218" i="51"/>
  <c r="G218" i="51"/>
  <c r="F218" i="51"/>
  <c r="V217" i="51"/>
  <c r="U217" i="51"/>
  <c r="S217" i="51"/>
  <c r="R217" i="51"/>
  <c r="K217" i="51"/>
  <c r="J217" i="51"/>
  <c r="I217" i="51"/>
  <c r="H217" i="51"/>
  <c r="G217" i="51"/>
  <c r="F217" i="51"/>
  <c r="X216" i="51"/>
  <c r="V216" i="51"/>
  <c r="U216" i="51"/>
  <c r="S216" i="51"/>
  <c r="R216" i="51"/>
  <c r="M216" i="51"/>
  <c r="L216" i="51"/>
  <c r="K216" i="51"/>
  <c r="J216" i="51"/>
  <c r="I216" i="51"/>
  <c r="H216" i="51"/>
  <c r="G216" i="51"/>
  <c r="F216" i="51"/>
  <c r="V211" i="51"/>
  <c r="U211" i="51"/>
  <c r="S211" i="51"/>
  <c r="R211" i="51"/>
  <c r="J211" i="51"/>
  <c r="I211" i="51"/>
  <c r="G211" i="51"/>
  <c r="F211" i="51"/>
  <c r="V210" i="51"/>
  <c r="U210" i="51"/>
  <c r="S210" i="51"/>
  <c r="R210" i="51"/>
  <c r="J210" i="51"/>
  <c r="I210" i="51"/>
  <c r="G210" i="51"/>
  <c r="F210" i="51"/>
  <c r="X209" i="51"/>
  <c r="V209" i="51"/>
  <c r="U209" i="51"/>
  <c r="S209" i="51"/>
  <c r="R209" i="51"/>
  <c r="L209" i="51"/>
  <c r="J209" i="51"/>
  <c r="I209" i="51"/>
  <c r="G209" i="51"/>
  <c r="F209" i="51"/>
  <c r="V205" i="51"/>
  <c r="U205" i="51"/>
  <c r="S205" i="51"/>
  <c r="R205" i="51"/>
  <c r="K205" i="51"/>
  <c r="J205" i="51"/>
  <c r="I205" i="51"/>
  <c r="H205" i="51"/>
  <c r="G205" i="51"/>
  <c r="F205" i="51"/>
  <c r="V204" i="51"/>
  <c r="U204" i="51"/>
  <c r="S204" i="51"/>
  <c r="R204" i="51"/>
  <c r="K204" i="51"/>
  <c r="J204" i="51"/>
  <c r="I204" i="51"/>
  <c r="H204" i="51"/>
  <c r="G204" i="51"/>
  <c r="F204" i="51"/>
  <c r="X203" i="51"/>
  <c r="V203" i="51"/>
  <c r="U203" i="51"/>
  <c r="S203" i="51"/>
  <c r="R203" i="51"/>
  <c r="M203" i="51"/>
  <c r="L203" i="51"/>
  <c r="K203" i="51"/>
  <c r="J203" i="51"/>
  <c r="I203" i="51"/>
  <c r="H203" i="51"/>
  <c r="G203" i="51"/>
  <c r="F203" i="51"/>
  <c r="V198" i="51"/>
  <c r="U198" i="51"/>
  <c r="S198" i="51"/>
  <c r="R198" i="51"/>
  <c r="J198" i="51"/>
  <c r="I198" i="51"/>
  <c r="G198" i="51"/>
  <c r="F198" i="51"/>
  <c r="V197" i="51"/>
  <c r="U197" i="51"/>
  <c r="S197" i="51"/>
  <c r="R197" i="51"/>
  <c r="J197" i="51"/>
  <c r="I197" i="51"/>
  <c r="G197" i="51"/>
  <c r="F197" i="51"/>
  <c r="X196" i="51"/>
  <c r="V196" i="51"/>
  <c r="U196" i="51"/>
  <c r="S196" i="51"/>
  <c r="R196" i="51"/>
  <c r="L196" i="51"/>
  <c r="J196" i="51"/>
  <c r="I196" i="51"/>
  <c r="G196" i="51"/>
  <c r="F196" i="51"/>
  <c r="V192" i="51"/>
  <c r="U192" i="51"/>
  <c r="S192" i="51"/>
  <c r="R192" i="51"/>
  <c r="K192" i="51"/>
  <c r="J192" i="51"/>
  <c r="I192" i="51"/>
  <c r="H192" i="51"/>
  <c r="G192" i="51"/>
  <c r="F192" i="51"/>
  <c r="V191" i="51"/>
  <c r="U191" i="51"/>
  <c r="S191" i="51"/>
  <c r="R191" i="51"/>
  <c r="K191" i="51"/>
  <c r="J191" i="51"/>
  <c r="I191" i="51"/>
  <c r="H191" i="51"/>
  <c r="G191" i="51"/>
  <c r="F191" i="51"/>
  <c r="X190" i="51"/>
  <c r="V190" i="51"/>
  <c r="U190" i="51"/>
  <c r="S190" i="51"/>
  <c r="R190" i="51"/>
  <c r="M190" i="51"/>
  <c r="L190" i="51"/>
  <c r="K190" i="51"/>
  <c r="J190" i="51"/>
  <c r="I190" i="51"/>
  <c r="H190" i="51"/>
  <c r="G190" i="51"/>
  <c r="F190" i="51"/>
  <c r="V185" i="51"/>
  <c r="U185" i="51"/>
  <c r="S185" i="51"/>
  <c r="R185" i="51"/>
  <c r="J185" i="51"/>
  <c r="I185" i="51"/>
  <c r="G185" i="51"/>
  <c r="F185" i="51"/>
  <c r="V184" i="51"/>
  <c r="U184" i="51"/>
  <c r="S184" i="51"/>
  <c r="R184" i="51"/>
  <c r="J184" i="51"/>
  <c r="I184" i="51"/>
  <c r="G184" i="51"/>
  <c r="F184" i="51"/>
  <c r="X183" i="51"/>
  <c r="V183" i="51"/>
  <c r="U183" i="51"/>
  <c r="S183" i="51"/>
  <c r="R183" i="51"/>
  <c r="L183" i="51"/>
  <c r="J183" i="51"/>
  <c r="I183" i="51"/>
  <c r="G183" i="51"/>
  <c r="F183" i="51"/>
  <c r="V179" i="51"/>
  <c r="U179" i="51"/>
  <c r="S179" i="51"/>
  <c r="R179" i="51"/>
  <c r="K179" i="51"/>
  <c r="J179" i="51"/>
  <c r="I179" i="51"/>
  <c r="H179" i="51"/>
  <c r="G179" i="51"/>
  <c r="F179" i="51"/>
  <c r="V178" i="51"/>
  <c r="U178" i="51"/>
  <c r="S178" i="51"/>
  <c r="R178" i="51"/>
  <c r="K178" i="51"/>
  <c r="J178" i="51"/>
  <c r="I178" i="51"/>
  <c r="H178" i="51"/>
  <c r="G178" i="51"/>
  <c r="F178" i="51"/>
  <c r="X177" i="51"/>
  <c r="V177" i="51"/>
  <c r="U177" i="51"/>
  <c r="S177" i="51"/>
  <c r="R177" i="51"/>
  <c r="M177" i="51"/>
  <c r="L177" i="51"/>
  <c r="K177" i="51"/>
  <c r="J177" i="51"/>
  <c r="I177" i="51"/>
  <c r="H177" i="51"/>
  <c r="G177" i="51"/>
  <c r="F177" i="51"/>
  <c r="V172" i="51"/>
  <c r="U172" i="51"/>
  <c r="S172" i="51"/>
  <c r="R172" i="51"/>
  <c r="J172" i="51"/>
  <c r="I172" i="51"/>
  <c r="G172" i="51"/>
  <c r="F172" i="51"/>
  <c r="V171" i="51"/>
  <c r="U171" i="51"/>
  <c r="S171" i="51"/>
  <c r="R171" i="51"/>
  <c r="J171" i="51"/>
  <c r="I171" i="51"/>
  <c r="G171" i="51"/>
  <c r="F171" i="51"/>
  <c r="X170" i="51"/>
  <c r="V170" i="51"/>
  <c r="U170" i="51"/>
  <c r="S170" i="51"/>
  <c r="R170" i="51"/>
  <c r="L170" i="51"/>
  <c r="J170" i="51"/>
  <c r="I170" i="51"/>
  <c r="G170" i="51"/>
  <c r="F170" i="51"/>
  <c r="V166" i="51"/>
  <c r="U166" i="51"/>
  <c r="S166" i="51"/>
  <c r="R166" i="51"/>
  <c r="K166" i="51"/>
  <c r="J166" i="51"/>
  <c r="I166" i="51"/>
  <c r="H166" i="51"/>
  <c r="G166" i="51"/>
  <c r="F166" i="51"/>
  <c r="V165" i="51"/>
  <c r="U165" i="51"/>
  <c r="S165" i="51"/>
  <c r="R165" i="51"/>
  <c r="K165" i="51"/>
  <c r="J165" i="51"/>
  <c r="I165" i="51"/>
  <c r="H165" i="51"/>
  <c r="G165" i="51"/>
  <c r="F165" i="51"/>
  <c r="X164" i="51"/>
  <c r="V164" i="51"/>
  <c r="U164" i="51"/>
  <c r="S164" i="51"/>
  <c r="R164" i="51"/>
  <c r="M164" i="51"/>
  <c r="L164" i="51"/>
  <c r="K164" i="51"/>
  <c r="J164" i="51"/>
  <c r="I164" i="51"/>
  <c r="H164" i="51"/>
  <c r="G164" i="51"/>
  <c r="F164" i="51"/>
  <c r="V159" i="51"/>
  <c r="U159" i="51"/>
  <c r="S159" i="51"/>
  <c r="R159" i="51"/>
  <c r="J159" i="51"/>
  <c r="I159" i="51"/>
  <c r="G159" i="51"/>
  <c r="F159" i="51"/>
  <c r="V158" i="51"/>
  <c r="U158" i="51"/>
  <c r="S158" i="51"/>
  <c r="R158" i="51"/>
  <c r="J158" i="51"/>
  <c r="I158" i="51"/>
  <c r="G158" i="51"/>
  <c r="F158" i="51"/>
  <c r="X157" i="51"/>
  <c r="V157" i="51"/>
  <c r="U157" i="51"/>
  <c r="S157" i="51"/>
  <c r="R157" i="51"/>
  <c r="L157" i="51"/>
  <c r="J157" i="51"/>
  <c r="I157" i="51"/>
  <c r="G157" i="51"/>
  <c r="F157" i="51"/>
  <c r="V153" i="51"/>
  <c r="U153" i="51"/>
  <c r="S153" i="51"/>
  <c r="R153" i="51"/>
  <c r="K153" i="51"/>
  <c r="J153" i="51"/>
  <c r="I153" i="51"/>
  <c r="H153" i="51"/>
  <c r="G153" i="51"/>
  <c r="F153" i="51"/>
  <c r="V152" i="51"/>
  <c r="U152" i="51"/>
  <c r="S152" i="51"/>
  <c r="R152" i="51"/>
  <c r="K152" i="51"/>
  <c r="J152" i="51"/>
  <c r="I152" i="51"/>
  <c r="H152" i="51"/>
  <c r="G152" i="51"/>
  <c r="F152" i="51"/>
  <c r="X151" i="51"/>
  <c r="V151" i="51"/>
  <c r="U151" i="51"/>
  <c r="S151" i="51"/>
  <c r="R151" i="51"/>
  <c r="M151" i="51"/>
  <c r="L151" i="51"/>
  <c r="K151" i="51"/>
  <c r="J151" i="51"/>
  <c r="I151" i="51"/>
  <c r="H151" i="51"/>
  <c r="G151" i="51"/>
  <c r="F151" i="51"/>
  <c r="V146" i="51"/>
  <c r="U146" i="51"/>
  <c r="S146" i="51"/>
  <c r="R146" i="51"/>
  <c r="J146" i="51"/>
  <c r="I146" i="51"/>
  <c r="G146" i="51"/>
  <c r="F146" i="51"/>
  <c r="V145" i="51"/>
  <c r="U145" i="51"/>
  <c r="S145" i="51"/>
  <c r="R145" i="51"/>
  <c r="J145" i="51"/>
  <c r="I145" i="51"/>
  <c r="G145" i="51"/>
  <c r="F145" i="51"/>
  <c r="X144" i="51"/>
  <c r="V144" i="51"/>
  <c r="U144" i="51"/>
  <c r="S144" i="51"/>
  <c r="R144" i="51"/>
  <c r="L144" i="51"/>
  <c r="J144" i="51"/>
  <c r="I144" i="51"/>
  <c r="G144" i="51"/>
  <c r="F144" i="51"/>
  <c r="V140" i="51"/>
  <c r="U140" i="51"/>
  <c r="S140" i="51"/>
  <c r="R140" i="51"/>
  <c r="K140" i="51"/>
  <c r="J140" i="51"/>
  <c r="I140" i="51"/>
  <c r="H140" i="51"/>
  <c r="G140" i="51"/>
  <c r="F140" i="51"/>
  <c r="V139" i="51"/>
  <c r="U139" i="51"/>
  <c r="S139" i="51"/>
  <c r="R139" i="51"/>
  <c r="K139" i="51"/>
  <c r="J139" i="51"/>
  <c r="I139" i="51"/>
  <c r="H139" i="51"/>
  <c r="G139" i="51"/>
  <c r="F139" i="51"/>
  <c r="X138" i="51"/>
  <c r="V138" i="51"/>
  <c r="U138" i="51"/>
  <c r="S138" i="51"/>
  <c r="R138" i="51"/>
  <c r="M138" i="51"/>
  <c r="L138" i="51"/>
  <c r="K138" i="51"/>
  <c r="J138" i="51"/>
  <c r="I138" i="51"/>
  <c r="H138" i="51"/>
  <c r="G138" i="51"/>
  <c r="F138" i="51"/>
  <c r="V133" i="51"/>
  <c r="U133" i="51"/>
  <c r="S133" i="51"/>
  <c r="R133" i="51"/>
  <c r="J133" i="51"/>
  <c r="I133" i="51"/>
  <c r="G133" i="51"/>
  <c r="F133" i="51"/>
  <c r="V132" i="51"/>
  <c r="U132" i="51"/>
  <c r="S132" i="51"/>
  <c r="R132" i="51"/>
  <c r="J132" i="51"/>
  <c r="I132" i="51"/>
  <c r="G132" i="51"/>
  <c r="F132" i="51"/>
  <c r="X131" i="51"/>
  <c r="V131" i="51"/>
  <c r="U131" i="51"/>
  <c r="S131" i="51"/>
  <c r="R131" i="51"/>
  <c r="L131" i="51"/>
  <c r="J131" i="51"/>
  <c r="I131" i="51"/>
  <c r="G131" i="51"/>
  <c r="F131" i="51"/>
  <c r="V127" i="51"/>
  <c r="U127" i="51"/>
  <c r="S127" i="51"/>
  <c r="R127" i="51"/>
  <c r="K127" i="51"/>
  <c r="J127" i="51"/>
  <c r="I127" i="51"/>
  <c r="H127" i="51"/>
  <c r="G127" i="51"/>
  <c r="F127" i="51"/>
  <c r="V126" i="51"/>
  <c r="U126" i="51"/>
  <c r="S126" i="51"/>
  <c r="R126" i="51"/>
  <c r="K126" i="51"/>
  <c r="J126" i="51"/>
  <c r="I126" i="51"/>
  <c r="H126" i="51"/>
  <c r="G126" i="51"/>
  <c r="F126" i="51"/>
  <c r="X125" i="51"/>
  <c r="V125" i="51"/>
  <c r="U125" i="51"/>
  <c r="S125" i="51"/>
  <c r="R125" i="51"/>
  <c r="M125" i="51"/>
  <c r="L125" i="51"/>
  <c r="K125" i="51"/>
  <c r="J125" i="51"/>
  <c r="I125" i="51"/>
  <c r="H125" i="51"/>
  <c r="G125" i="51"/>
  <c r="F125" i="51"/>
  <c r="V120" i="51"/>
  <c r="U120" i="51"/>
  <c r="S120" i="51"/>
  <c r="R120" i="51"/>
  <c r="J120" i="51"/>
  <c r="I120" i="51"/>
  <c r="G120" i="51"/>
  <c r="F120" i="51"/>
  <c r="V119" i="51"/>
  <c r="U119" i="51"/>
  <c r="S119" i="51"/>
  <c r="R119" i="51"/>
  <c r="J119" i="51"/>
  <c r="I119" i="51"/>
  <c r="G119" i="51"/>
  <c r="F119" i="51"/>
  <c r="X118" i="51"/>
  <c r="V118" i="51"/>
  <c r="U118" i="51"/>
  <c r="S118" i="51"/>
  <c r="R118" i="51"/>
  <c r="L118" i="51"/>
  <c r="J118" i="51"/>
  <c r="I118" i="51"/>
  <c r="G118" i="51"/>
  <c r="F118" i="51"/>
  <c r="V114" i="51"/>
  <c r="U114" i="51"/>
  <c r="S114" i="51"/>
  <c r="R114" i="51"/>
  <c r="K114" i="51"/>
  <c r="J114" i="51"/>
  <c r="I114" i="51"/>
  <c r="H114" i="51"/>
  <c r="G114" i="51"/>
  <c r="F114" i="51"/>
  <c r="V113" i="51"/>
  <c r="U113" i="51"/>
  <c r="S113" i="51"/>
  <c r="R113" i="51"/>
  <c r="K113" i="51"/>
  <c r="J113" i="51"/>
  <c r="I113" i="51"/>
  <c r="H113" i="51"/>
  <c r="G113" i="51"/>
  <c r="F113" i="51"/>
  <c r="X112" i="51"/>
  <c r="V112" i="51"/>
  <c r="U112" i="51"/>
  <c r="S112" i="51"/>
  <c r="R112" i="51"/>
  <c r="M112" i="51"/>
  <c r="L112" i="51"/>
  <c r="K112" i="51"/>
  <c r="J112" i="51"/>
  <c r="I112" i="51"/>
  <c r="H112" i="51"/>
  <c r="G112" i="51"/>
  <c r="F112" i="51"/>
  <c r="V107" i="51"/>
  <c r="U107" i="51"/>
  <c r="S107" i="51"/>
  <c r="R107" i="51"/>
  <c r="J107" i="51"/>
  <c r="I107" i="51"/>
  <c r="G107" i="51"/>
  <c r="F107" i="51"/>
  <c r="V106" i="51"/>
  <c r="U106" i="51"/>
  <c r="S106" i="51"/>
  <c r="R106" i="51"/>
  <c r="J106" i="51"/>
  <c r="I106" i="51"/>
  <c r="G106" i="51"/>
  <c r="F106" i="51"/>
  <c r="X105" i="51"/>
  <c r="V105" i="51"/>
  <c r="U105" i="51"/>
  <c r="S105" i="51"/>
  <c r="R105" i="51"/>
  <c r="L105" i="51"/>
  <c r="J105" i="51"/>
  <c r="I105" i="51"/>
  <c r="G105" i="51"/>
  <c r="F105" i="51"/>
  <c r="V101" i="51"/>
  <c r="U101" i="51"/>
  <c r="S101" i="51"/>
  <c r="R101" i="51"/>
  <c r="K101" i="51"/>
  <c r="J101" i="51"/>
  <c r="I101" i="51"/>
  <c r="H101" i="51"/>
  <c r="G101" i="51"/>
  <c r="F101" i="51"/>
  <c r="V100" i="51"/>
  <c r="U100" i="51"/>
  <c r="S100" i="51"/>
  <c r="R100" i="51"/>
  <c r="K100" i="51"/>
  <c r="J100" i="51"/>
  <c r="I100" i="51"/>
  <c r="H100" i="51"/>
  <c r="G100" i="51"/>
  <c r="F100" i="51"/>
  <c r="X99" i="51"/>
  <c r="V99" i="51"/>
  <c r="U99" i="51"/>
  <c r="S99" i="51"/>
  <c r="R99" i="51"/>
  <c r="M99" i="51"/>
  <c r="L99" i="51"/>
  <c r="K99" i="51"/>
  <c r="J99" i="51"/>
  <c r="I99" i="51"/>
  <c r="H99" i="51"/>
  <c r="G99" i="51"/>
  <c r="F99" i="51"/>
  <c r="V94" i="51"/>
  <c r="U94" i="51"/>
  <c r="S94" i="51"/>
  <c r="R94" i="51"/>
  <c r="J94" i="51"/>
  <c r="I94" i="51"/>
  <c r="G94" i="51"/>
  <c r="F94" i="51"/>
  <c r="V93" i="51"/>
  <c r="U93" i="51"/>
  <c r="S93" i="51"/>
  <c r="R93" i="51"/>
  <c r="J93" i="51"/>
  <c r="I93" i="51"/>
  <c r="G93" i="51"/>
  <c r="F93" i="51"/>
  <c r="X92" i="51"/>
  <c r="V92" i="51"/>
  <c r="U92" i="51"/>
  <c r="S92" i="51"/>
  <c r="R92" i="51"/>
  <c r="L92" i="51"/>
  <c r="J92" i="51"/>
  <c r="I92" i="51"/>
  <c r="G92" i="51"/>
  <c r="F92" i="51"/>
  <c r="V88" i="51"/>
  <c r="U88" i="51"/>
  <c r="S88" i="51"/>
  <c r="R88" i="51"/>
  <c r="K88" i="51"/>
  <c r="J88" i="51"/>
  <c r="I88" i="51"/>
  <c r="H88" i="51"/>
  <c r="G88" i="51"/>
  <c r="F88" i="51"/>
  <c r="V87" i="51"/>
  <c r="U87" i="51"/>
  <c r="S87" i="51"/>
  <c r="R87" i="51"/>
  <c r="K87" i="51"/>
  <c r="J87" i="51"/>
  <c r="I87" i="51"/>
  <c r="H87" i="51"/>
  <c r="G87" i="51"/>
  <c r="F87" i="51"/>
  <c r="X86" i="51"/>
  <c r="V86" i="51"/>
  <c r="U86" i="51"/>
  <c r="S86" i="51"/>
  <c r="R86" i="51"/>
  <c r="M86" i="51"/>
  <c r="L86" i="51"/>
  <c r="K86" i="51"/>
  <c r="J86" i="51"/>
  <c r="I86" i="51"/>
  <c r="H86" i="51"/>
  <c r="G86" i="51"/>
  <c r="F86" i="51"/>
  <c r="V81" i="51"/>
  <c r="U81" i="51"/>
  <c r="S81" i="51"/>
  <c r="R81" i="51"/>
  <c r="J81" i="51"/>
  <c r="I81" i="51"/>
  <c r="G81" i="51"/>
  <c r="F81" i="51"/>
  <c r="V80" i="51"/>
  <c r="U80" i="51"/>
  <c r="S80" i="51"/>
  <c r="R80" i="51"/>
  <c r="J80" i="51"/>
  <c r="I80" i="51"/>
  <c r="G80" i="51"/>
  <c r="F80" i="51"/>
  <c r="X79" i="51"/>
  <c r="V79" i="51"/>
  <c r="U79" i="51"/>
  <c r="S79" i="51"/>
  <c r="R79" i="51"/>
  <c r="L79" i="51"/>
  <c r="J79" i="51"/>
  <c r="I79" i="51"/>
  <c r="G79" i="51"/>
  <c r="F79" i="51"/>
  <c r="V75" i="51"/>
  <c r="U75" i="51"/>
  <c r="S75" i="51"/>
  <c r="R75" i="51"/>
  <c r="K75" i="51"/>
  <c r="J75" i="51"/>
  <c r="I75" i="51"/>
  <c r="H75" i="51"/>
  <c r="G75" i="51"/>
  <c r="F75" i="51"/>
  <c r="V74" i="51"/>
  <c r="U74" i="51"/>
  <c r="S74" i="51"/>
  <c r="R74" i="51"/>
  <c r="K74" i="51"/>
  <c r="J74" i="51"/>
  <c r="I74" i="51"/>
  <c r="H74" i="51"/>
  <c r="G74" i="51"/>
  <c r="F74" i="51"/>
  <c r="X73" i="51"/>
  <c r="V73" i="51"/>
  <c r="U73" i="51"/>
  <c r="S73" i="51"/>
  <c r="R73" i="51"/>
  <c r="M73" i="51"/>
  <c r="L73" i="51"/>
  <c r="K73" i="51"/>
  <c r="J73" i="51"/>
  <c r="I73" i="51"/>
  <c r="H73" i="51"/>
  <c r="G73" i="51"/>
  <c r="F73" i="51"/>
  <c r="V263" i="36"/>
  <c r="U263" i="36"/>
  <c r="S263" i="36"/>
  <c r="R263" i="36"/>
  <c r="J263" i="36"/>
  <c r="I263" i="36"/>
  <c r="G263" i="36"/>
  <c r="F263" i="36"/>
  <c r="V262" i="36"/>
  <c r="U262" i="36"/>
  <c r="S262" i="36"/>
  <c r="R262" i="36"/>
  <c r="J262" i="36"/>
  <c r="I262" i="36"/>
  <c r="G262" i="36"/>
  <c r="F262" i="36"/>
  <c r="X261" i="36"/>
  <c r="V261" i="36"/>
  <c r="U261" i="36"/>
  <c r="S261" i="36"/>
  <c r="R261" i="36"/>
  <c r="L261" i="36"/>
  <c r="J261" i="36"/>
  <c r="I261" i="36"/>
  <c r="G261" i="36"/>
  <c r="F261" i="36"/>
  <c r="V257" i="36"/>
  <c r="U257" i="36"/>
  <c r="S257" i="36"/>
  <c r="R257" i="36"/>
  <c r="K257" i="36"/>
  <c r="J257" i="36"/>
  <c r="I257" i="36"/>
  <c r="H257" i="36"/>
  <c r="G257" i="36"/>
  <c r="F257" i="36"/>
  <c r="V256" i="36"/>
  <c r="U256" i="36"/>
  <c r="S256" i="36"/>
  <c r="R256" i="36"/>
  <c r="K256" i="36"/>
  <c r="J256" i="36"/>
  <c r="I256" i="36"/>
  <c r="H256" i="36"/>
  <c r="G256" i="36"/>
  <c r="F256" i="36"/>
  <c r="X255" i="36"/>
  <c r="V255" i="36"/>
  <c r="U255" i="36"/>
  <c r="S255" i="36"/>
  <c r="R255" i="36"/>
  <c r="M255" i="36"/>
  <c r="L255" i="36"/>
  <c r="K255" i="36"/>
  <c r="J255" i="36"/>
  <c r="I255" i="36"/>
  <c r="H255" i="36"/>
  <c r="G255" i="36"/>
  <c r="F255" i="36"/>
  <c r="V250" i="36"/>
  <c r="U250" i="36"/>
  <c r="S250" i="36"/>
  <c r="R250" i="36"/>
  <c r="J250" i="36"/>
  <c r="I250" i="36"/>
  <c r="G250" i="36"/>
  <c r="F250" i="36"/>
  <c r="V249" i="36"/>
  <c r="U249" i="36"/>
  <c r="S249" i="36"/>
  <c r="R249" i="36"/>
  <c r="J249" i="36"/>
  <c r="I249" i="36"/>
  <c r="G249" i="36"/>
  <c r="F249" i="36"/>
  <c r="X248" i="36"/>
  <c r="V248" i="36"/>
  <c r="U248" i="36"/>
  <c r="S248" i="36"/>
  <c r="R248" i="36"/>
  <c r="L248" i="36"/>
  <c r="J248" i="36"/>
  <c r="I248" i="36"/>
  <c r="G248" i="36"/>
  <c r="F248" i="36"/>
  <c r="V244" i="36"/>
  <c r="U244" i="36"/>
  <c r="S244" i="36"/>
  <c r="R244" i="36"/>
  <c r="K244" i="36"/>
  <c r="J244" i="36"/>
  <c r="I244" i="36"/>
  <c r="H244" i="36"/>
  <c r="G244" i="36"/>
  <c r="F244" i="36"/>
  <c r="V243" i="36"/>
  <c r="U243" i="36"/>
  <c r="S243" i="36"/>
  <c r="R243" i="36"/>
  <c r="K243" i="36"/>
  <c r="J243" i="36"/>
  <c r="I243" i="36"/>
  <c r="H243" i="36"/>
  <c r="G243" i="36"/>
  <c r="F243" i="36"/>
  <c r="X242" i="36"/>
  <c r="V242" i="36"/>
  <c r="U242" i="36"/>
  <c r="S242" i="36"/>
  <c r="R242" i="36"/>
  <c r="M242" i="36"/>
  <c r="L242" i="36"/>
  <c r="K242" i="36"/>
  <c r="J242" i="36"/>
  <c r="I242" i="36"/>
  <c r="H242" i="36"/>
  <c r="G242" i="36"/>
  <c r="F242" i="36"/>
  <c r="V237" i="36"/>
  <c r="U237" i="36"/>
  <c r="S237" i="36"/>
  <c r="R237" i="36"/>
  <c r="J237" i="36"/>
  <c r="I237" i="36"/>
  <c r="G237" i="36"/>
  <c r="F237" i="36"/>
  <c r="V236" i="36"/>
  <c r="U236" i="36"/>
  <c r="S236" i="36"/>
  <c r="R236" i="36"/>
  <c r="J236" i="36"/>
  <c r="I236" i="36"/>
  <c r="G236" i="36"/>
  <c r="F236" i="36"/>
  <c r="X235" i="36"/>
  <c r="V235" i="36"/>
  <c r="U235" i="36"/>
  <c r="S235" i="36"/>
  <c r="R235" i="36"/>
  <c r="L235" i="36"/>
  <c r="J235" i="36"/>
  <c r="I235" i="36"/>
  <c r="G235" i="36"/>
  <c r="F235" i="36"/>
  <c r="V231" i="36"/>
  <c r="U231" i="36"/>
  <c r="S231" i="36"/>
  <c r="R231" i="36"/>
  <c r="K231" i="36"/>
  <c r="J231" i="36"/>
  <c r="I231" i="36"/>
  <c r="H231" i="36"/>
  <c r="G231" i="36"/>
  <c r="F231" i="36"/>
  <c r="V230" i="36"/>
  <c r="U230" i="36"/>
  <c r="S230" i="36"/>
  <c r="R230" i="36"/>
  <c r="K230" i="36"/>
  <c r="J230" i="36"/>
  <c r="I230" i="36"/>
  <c r="H230" i="36"/>
  <c r="G230" i="36"/>
  <c r="F230" i="36"/>
  <c r="X229" i="36"/>
  <c r="V229" i="36"/>
  <c r="U229" i="36"/>
  <c r="S229" i="36"/>
  <c r="R229" i="36"/>
  <c r="M229" i="36"/>
  <c r="L229" i="36"/>
  <c r="K229" i="36"/>
  <c r="J229" i="36"/>
  <c r="I229" i="36"/>
  <c r="H229" i="36"/>
  <c r="G229" i="36"/>
  <c r="F229" i="36"/>
  <c r="V224" i="36"/>
  <c r="U224" i="36"/>
  <c r="S224" i="36"/>
  <c r="R224" i="36"/>
  <c r="J224" i="36"/>
  <c r="I224" i="36"/>
  <c r="G224" i="36"/>
  <c r="F224" i="36"/>
  <c r="V223" i="36"/>
  <c r="U223" i="36"/>
  <c r="S223" i="36"/>
  <c r="R223" i="36"/>
  <c r="J223" i="36"/>
  <c r="I223" i="36"/>
  <c r="G223" i="36"/>
  <c r="F223" i="36"/>
  <c r="X222" i="36"/>
  <c r="V222" i="36"/>
  <c r="U222" i="36"/>
  <c r="S222" i="36"/>
  <c r="R222" i="36"/>
  <c r="L222" i="36"/>
  <c r="J222" i="36"/>
  <c r="I222" i="36"/>
  <c r="G222" i="36"/>
  <c r="F222" i="36"/>
  <c r="V218" i="36"/>
  <c r="U218" i="36"/>
  <c r="S218" i="36"/>
  <c r="R218" i="36"/>
  <c r="K218" i="36"/>
  <c r="J218" i="36"/>
  <c r="I218" i="36"/>
  <c r="H218" i="36"/>
  <c r="G218" i="36"/>
  <c r="F218" i="36"/>
  <c r="V217" i="36"/>
  <c r="U217" i="36"/>
  <c r="S217" i="36"/>
  <c r="R217" i="36"/>
  <c r="K217" i="36"/>
  <c r="J217" i="36"/>
  <c r="I217" i="36"/>
  <c r="H217" i="36"/>
  <c r="G217" i="36"/>
  <c r="F217" i="36"/>
  <c r="X216" i="36"/>
  <c r="V216" i="36"/>
  <c r="U216" i="36"/>
  <c r="S216" i="36"/>
  <c r="R216" i="36"/>
  <c r="M216" i="36"/>
  <c r="L216" i="36"/>
  <c r="K216" i="36"/>
  <c r="J216" i="36"/>
  <c r="I216" i="36"/>
  <c r="H216" i="36"/>
  <c r="G216" i="36"/>
  <c r="F216" i="36"/>
  <c r="V211" i="36"/>
  <c r="U211" i="36"/>
  <c r="S211" i="36"/>
  <c r="R211" i="36"/>
  <c r="J211" i="36"/>
  <c r="I211" i="36"/>
  <c r="G211" i="36"/>
  <c r="F211" i="36"/>
  <c r="V210" i="36"/>
  <c r="U210" i="36"/>
  <c r="S210" i="36"/>
  <c r="R210" i="36"/>
  <c r="J210" i="36"/>
  <c r="I210" i="36"/>
  <c r="G210" i="36"/>
  <c r="F210" i="36"/>
  <c r="X209" i="36"/>
  <c r="V209" i="36"/>
  <c r="U209" i="36"/>
  <c r="S209" i="36"/>
  <c r="R209" i="36"/>
  <c r="L209" i="36"/>
  <c r="J209" i="36"/>
  <c r="I209" i="36"/>
  <c r="G209" i="36"/>
  <c r="F209" i="36"/>
  <c r="V205" i="36"/>
  <c r="U205" i="36"/>
  <c r="S205" i="36"/>
  <c r="R205" i="36"/>
  <c r="K205" i="36"/>
  <c r="J205" i="36"/>
  <c r="I205" i="36"/>
  <c r="H205" i="36"/>
  <c r="G205" i="36"/>
  <c r="F205" i="36"/>
  <c r="V204" i="36"/>
  <c r="U204" i="36"/>
  <c r="S204" i="36"/>
  <c r="R204" i="36"/>
  <c r="K204" i="36"/>
  <c r="J204" i="36"/>
  <c r="I204" i="36"/>
  <c r="H204" i="36"/>
  <c r="G204" i="36"/>
  <c r="F204" i="36"/>
  <c r="X203" i="36"/>
  <c r="V203" i="36"/>
  <c r="U203" i="36"/>
  <c r="S203" i="36"/>
  <c r="R203" i="36"/>
  <c r="M203" i="36"/>
  <c r="L203" i="36"/>
  <c r="K203" i="36"/>
  <c r="J203" i="36"/>
  <c r="I203" i="36"/>
  <c r="H203" i="36"/>
  <c r="G203" i="36"/>
  <c r="F203" i="36"/>
  <c r="V198" i="36"/>
  <c r="U198" i="36"/>
  <c r="S198" i="36"/>
  <c r="R198" i="36"/>
  <c r="J198" i="36"/>
  <c r="I198" i="36"/>
  <c r="G198" i="36"/>
  <c r="F198" i="36"/>
  <c r="V197" i="36"/>
  <c r="U197" i="36"/>
  <c r="S197" i="36"/>
  <c r="R197" i="36"/>
  <c r="J197" i="36"/>
  <c r="I197" i="36"/>
  <c r="G197" i="36"/>
  <c r="F197" i="36"/>
  <c r="X196" i="36"/>
  <c r="V196" i="36"/>
  <c r="U196" i="36"/>
  <c r="S196" i="36"/>
  <c r="R196" i="36"/>
  <c r="L196" i="36"/>
  <c r="J196" i="36"/>
  <c r="I196" i="36"/>
  <c r="G196" i="36"/>
  <c r="F196" i="36"/>
  <c r="V192" i="36"/>
  <c r="U192" i="36"/>
  <c r="S192" i="36"/>
  <c r="R192" i="36"/>
  <c r="K192" i="36"/>
  <c r="J192" i="36"/>
  <c r="I192" i="36"/>
  <c r="H192" i="36"/>
  <c r="G192" i="36"/>
  <c r="F192" i="36"/>
  <c r="V191" i="36"/>
  <c r="U191" i="36"/>
  <c r="S191" i="36"/>
  <c r="R191" i="36"/>
  <c r="K191" i="36"/>
  <c r="J191" i="36"/>
  <c r="I191" i="36"/>
  <c r="H191" i="36"/>
  <c r="G191" i="36"/>
  <c r="F191" i="36"/>
  <c r="X190" i="36"/>
  <c r="V190" i="36"/>
  <c r="U190" i="36"/>
  <c r="S190" i="36"/>
  <c r="R190" i="36"/>
  <c r="M190" i="36"/>
  <c r="L190" i="36"/>
  <c r="K190" i="36"/>
  <c r="J190" i="36"/>
  <c r="I190" i="36"/>
  <c r="H190" i="36"/>
  <c r="G190" i="36"/>
  <c r="F190" i="36"/>
  <c r="V185" i="36"/>
  <c r="U185" i="36"/>
  <c r="S185" i="36"/>
  <c r="R185" i="36"/>
  <c r="J185" i="36"/>
  <c r="I185" i="36"/>
  <c r="G185" i="36"/>
  <c r="F185" i="36"/>
  <c r="V184" i="36"/>
  <c r="U184" i="36"/>
  <c r="S184" i="36"/>
  <c r="R184" i="36"/>
  <c r="J184" i="36"/>
  <c r="I184" i="36"/>
  <c r="G184" i="36"/>
  <c r="F184" i="36"/>
  <c r="X183" i="36"/>
  <c r="V183" i="36"/>
  <c r="U183" i="36"/>
  <c r="S183" i="36"/>
  <c r="R183" i="36"/>
  <c r="L183" i="36"/>
  <c r="J183" i="36"/>
  <c r="I183" i="36"/>
  <c r="G183" i="36"/>
  <c r="F183" i="36"/>
  <c r="V179" i="36"/>
  <c r="U179" i="36"/>
  <c r="S179" i="36"/>
  <c r="R179" i="36"/>
  <c r="K179" i="36"/>
  <c r="J179" i="36"/>
  <c r="I179" i="36"/>
  <c r="H179" i="36"/>
  <c r="G179" i="36"/>
  <c r="F179" i="36"/>
  <c r="V178" i="36"/>
  <c r="U178" i="36"/>
  <c r="S178" i="36"/>
  <c r="R178" i="36"/>
  <c r="K178" i="36"/>
  <c r="J178" i="36"/>
  <c r="I178" i="36"/>
  <c r="H178" i="36"/>
  <c r="G178" i="36"/>
  <c r="F178" i="36"/>
  <c r="X177" i="36"/>
  <c r="V177" i="36"/>
  <c r="U177" i="36"/>
  <c r="S177" i="36"/>
  <c r="R177" i="36"/>
  <c r="M177" i="36"/>
  <c r="L177" i="36"/>
  <c r="K177" i="36"/>
  <c r="J177" i="36"/>
  <c r="I177" i="36"/>
  <c r="H177" i="36"/>
  <c r="G177" i="36"/>
  <c r="F177" i="36"/>
  <c r="V172" i="36"/>
  <c r="U172" i="36"/>
  <c r="S172" i="36"/>
  <c r="R172" i="36"/>
  <c r="J172" i="36"/>
  <c r="I172" i="36"/>
  <c r="G172" i="36"/>
  <c r="F172" i="36"/>
  <c r="V171" i="36"/>
  <c r="U171" i="36"/>
  <c r="S171" i="36"/>
  <c r="R171" i="36"/>
  <c r="J171" i="36"/>
  <c r="I171" i="36"/>
  <c r="G171" i="36"/>
  <c r="F171" i="36"/>
  <c r="X170" i="36"/>
  <c r="V170" i="36"/>
  <c r="U170" i="36"/>
  <c r="S170" i="36"/>
  <c r="R170" i="36"/>
  <c r="L170" i="36"/>
  <c r="J170" i="36"/>
  <c r="I170" i="36"/>
  <c r="G170" i="36"/>
  <c r="F170" i="36"/>
  <c r="V166" i="36"/>
  <c r="U166" i="36"/>
  <c r="S166" i="36"/>
  <c r="R166" i="36"/>
  <c r="K166" i="36"/>
  <c r="J166" i="36"/>
  <c r="I166" i="36"/>
  <c r="H166" i="36"/>
  <c r="G166" i="36"/>
  <c r="F166" i="36"/>
  <c r="V165" i="36"/>
  <c r="U165" i="36"/>
  <c r="S165" i="36"/>
  <c r="R165" i="36"/>
  <c r="K165" i="36"/>
  <c r="J165" i="36"/>
  <c r="I165" i="36"/>
  <c r="H165" i="36"/>
  <c r="G165" i="36"/>
  <c r="F165" i="36"/>
  <c r="X164" i="36"/>
  <c r="V164" i="36"/>
  <c r="U164" i="36"/>
  <c r="S164" i="36"/>
  <c r="R164" i="36"/>
  <c r="M164" i="36"/>
  <c r="L164" i="36"/>
  <c r="K164" i="36"/>
  <c r="J164" i="36"/>
  <c r="I164" i="36"/>
  <c r="H164" i="36"/>
  <c r="G164" i="36"/>
  <c r="F164" i="36"/>
  <c r="V159" i="36"/>
  <c r="U159" i="36"/>
  <c r="S159" i="36"/>
  <c r="R159" i="36"/>
  <c r="J159" i="36"/>
  <c r="I159" i="36"/>
  <c r="G159" i="36"/>
  <c r="F159" i="36"/>
  <c r="V158" i="36"/>
  <c r="U158" i="36"/>
  <c r="S158" i="36"/>
  <c r="R158" i="36"/>
  <c r="J158" i="36"/>
  <c r="I158" i="36"/>
  <c r="G158" i="36"/>
  <c r="F158" i="36"/>
  <c r="X157" i="36"/>
  <c r="V157" i="36"/>
  <c r="U157" i="36"/>
  <c r="S157" i="36"/>
  <c r="R157" i="36"/>
  <c r="L157" i="36"/>
  <c r="J157" i="36"/>
  <c r="I157" i="36"/>
  <c r="G157" i="36"/>
  <c r="F157" i="36"/>
  <c r="V153" i="36"/>
  <c r="U153" i="36"/>
  <c r="S153" i="36"/>
  <c r="R153" i="36"/>
  <c r="K153" i="36"/>
  <c r="J153" i="36"/>
  <c r="I153" i="36"/>
  <c r="H153" i="36"/>
  <c r="G153" i="36"/>
  <c r="F153" i="36"/>
  <c r="V152" i="36"/>
  <c r="U152" i="36"/>
  <c r="S152" i="36"/>
  <c r="R152" i="36"/>
  <c r="K152" i="36"/>
  <c r="J152" i="36"/>
  <c r="I152" i="36"/>
  <c r="H152" i="36"/>
  <c r="G152" i="36"/>
  <c r="F152" i="36"/>
  <c r="X151" i="36"/>
  <c r="V151" i="36"/>
  <c r="U151" i="36"/>
  <c r="S151" i="36"/>
  <c r="R151" i="36"/>
  <c r="M151" i="36"/>
  <c r="L151" i="36"/>
  <c r="K151" i="36"/>
  <c r="J151" i="36"/>
  <c r="I151" i="36"/>
  <c r="H151" i="36"/>
  <c r="G151" i="36"/>
  <c r="F151" i="36"/>
  <c r="V146" i="36"/>
  <c r="U146" i="36"/>
  <c r="S146" i="36"/>
  <c r="R146" i="36"/>
  <c r="J146" i="36"/>
  <c r="I146" i="36"/>
  <c r="G146" i="36"/>
  <c r="F146" i="36"/>
  <c r="V145" i="36"/>
  <c r="U145" i="36"/>
  <c r="S145" i="36"/>
  <c r="R145" i="36"/>
  <c r="J145" i="36"/>
  <c r="I145" i="36"/>
  <c r="G145" i="36"/>
  <c r="F145" i="36"/>
  <c r="X144" i="36"/>
  <c r="V144" i="36"/>
  <c r="U144" i="36"/>
  <c r="S144" i="36"/>
  <c r="R144" i="36"/>
  <c r="L144" i="36"/>
  <c r="J144" i="36"/>
  <c r="I144" i="36"/>
  <c r="G144" i="36"/>
  <c r="F144" i="36"/>
  <c r="V140" i="36"/>
  <c r="U140" i="36"/>
  <c r="S140" i="36"/>
  <c r="R140" i="36"/>
  <c r="K140" i="36"/>
  <c r="J140" i="36"/>
  <c r="I140" i="36"/>
  <c r="H140" i="36"/>
  <c r="G140" i="36"/>
  <c r="F140" i="36"/>
  <c r="V139" i="36"/>
  <c r="U139" i="36"/>
  <c r="S139" i="36"/>
  <c r="R139" i="36"/>
  <c r="K139" i="36"/>
  <c r="J139" i="36"/>
  <c r="I139" i="36"/>
  <c r="H139" i="36"/>
  <c r="G139" i="36"/>
  <c r="F139" i="36"/>
  <c r="X138" i="36"/>
  <c r="V138" i="36"/>
  <c r="U138" i="36"/>
  <c r="S138" i="36"/>
  <c r="R138" i="36"/>
  <c r="M138" i="36"/>
  <c r="L138" i="36"/>
  <c r="K138" i="36"/>
  <c r="J138" i="36"/>
  <c r="I138" i="36"/>
  <c r="H138" i="36"/>
  <c r="G138" i="36"/>
  <c r="F138" i="36"/>
  <c r="V133" i="36"/>
  <c r="U133" i="36"/>
  <c r="S133" i="36"/>
  <c r="R133" i="36"/>
  <c r="J133" i="36"/>
  <c r="I133" i="36"/>
  <c r="G133" i="36"/>
  <c r="F133" i="36"/>
  <c r="V132" i="36"/>
  <c r="U132" i="36"/>
  <c r="S132" i="36"/>
  <c r="R132" i="36"/>
  <c r="J132" i="36"/>
  <c r="I132" i="36"/>
  <c r="G132" i="36"/>
  <c r="F132" i="36"/>
  <c r="X131" i="36"/>
  <c r="V131" i="36"/>
  <c r="U131" i="36"/>
  <c r="S131" i="36"/>
  <c r="R131" i="36"/>
  <c r="L131" i="36"/>
  <c r="J131" i="36"/>
  <c r="I131" i="36"/>
  <c r="G131" i="36"/>
  <c r="F131" i="36"/>
  <c r="V127" i="36"/>
  <c r="U127" i="36"/>
  <c r="S127" i="36"/>
  <c r="R127" i="36"/>
  <c r="K127" i="36"/>
  <c r="J127" i="36"/>
  <c r="I127" i="36"/>
  <c r="H127" i="36"/>
  <c r="G127" i="36"/>
  <c r="F127" i="36"/>
  <c r="V126" i="36"/>
  <c r="U126" i="36"/>
  <c r="S126" i="36"/>
  <c r="R126" i="36"/>
  <c r="K126" i="36"/>
  <c r="J126" i="36"/>
  <c r="I126" i="36"/>
  <c r="H126" i="36"/>
  <c r="G126" i="36"/>
  <c r="F126" i="36"/>
  <c r="X125" i="36"/>
  <c r="V125" i="36"/>
  <c r="U125" i="36"/>
  <c r="S125" i="36"/>
  <c r="R125" i="36"/>
  <c r="M125" i="36"/>
  <c r="L125" i="36"/>
  <c r="K125" i="36"/>
  <c r="J125" i="36"/>
  <c r="I125" i="36"/>
  <c r="H125" i="36"/>
  <c r="G125" i="36"/>
  <c r="F125" i="36"/>
  <c r="V120" i="36"/>
  <c r="U120" i="36"/>
  <c r="S120" i="36"/>
  <c r="R120" i="36"/>
  <c r="J120" i="36"/>
  <c r="I120" i="36"/>
  <c r="G120" i="36"/>
  <c r="F120" i="36"/>
  <c r="V119" i="36"/>
  <c r="U119" i="36"/>
  <c r="S119" i="36"/>
  <c r="R119" i="36"/>
  <c r="J119" i="36"/>
  <c r="I119" i="36"/>
  <c r="G119" i="36"/>
  <c r="F119" i="36"/>
  <c r="X118" i="36"/>
  <c r="V118" i="36"/>
  <c r="U118" i="36"/>
  <c r="S118" i="36"/>
  <c r="R118" i="36"/>
  <c r="L118" i="36"/>
  <c r="J118" i="36"/>
  <c r="I118" i="36"/>
  <c r="G118" i="36"/>
  <c r="F118" i="36"/>
  <c r="V114" i="36"/>
  <c r="U114" i="36"/>
  <c r="S114" i="36"/>
  <c r="R114" i="36"/>
  <c r="K114" i="36"/>
  <c r="J114" i="36"/>
  <c r="I114" i="36"/>
  <c r="H114" i="36"/>
  <c r="G114" i="36"/>
  <c r="F114" i="36"/>
  <c r="V113" i="36"/>
  <c r="U113" i="36"/>
  <c r="S113" i="36"/>
  <c r="R113" i="36"/>
  <c r="K113" i="36"/>
  <c r="J113" i="36"/>
  <c r="I113" i="36"/>
  <c r="H113" i="36"/>
  <c r="G113" i="36"/>
  <c r="F113" i="36"/>
  <c r="X112" i="36"/>
  <c r="V112" i="36"/>
  <c r="U112" i="36"/>
  <c r="S112" i="36"/>
  <c r="R112" i="36"/>
  <c r="M112" i="36"/>
  <c r="L112" i="36"/>
  <c r="K112" i="36"/>
  <c r="J112" i="36"/>
  <c r="I112" i="36"/>
  <c r="H112" i="36"/>
  <c r="G112" i="36"/>
  <c r="F112" i="36"/>
  <c r="V107" i="36"/>
  <c r="U107" i="36"/>
  <c r="S107" i="36"/>
  <c r="R107" i="36"/>
  <c r="J107" i="36"/>
  <c r="I107" i="36"/>
  <c r="G107" i="36"/>
  <c r="F107" i="36"/>
  <c r="V106" i="36"/>
  <c r="U106" i="36"/>
  <c r="S106" i="36"/>
  <c r="R106" i="36"/>
  <c r="J106" i="36"/>
  <c r="I106" i="36"/>
  <c r="G106" i="36"/>
  <c r="F106" i="36"/>
  <c r="X105" i="36"/>
  <c r="V105" i="36"/>
  <c r="U105" i="36"/>
  <c r="S105" i="36"/>
  <c r="R105" i="36"/>
  <c r="L105" i="36"/>
  <c r="J105" i="36"/>
  <c r="I105" i="36"/>
  <c r="G105" i="36"/>
  <c r="F105" i="36"/>
  <c r="V101" i="36"/>
  <c r="U101" i="36"/>
  <c r="S101" i="36"/>
  <c r="R101" i="36"/>
  <c r="K101" i="36"/>
  <c r="J101" i="36"/>
  <c r="I101" i="36"/>
  <c r="H101" i="36"/>
  <c r="G101" i="36"/>
  <c r="F101" i="36"/>
  <c r="V100" i="36"/>
  <c r="U100" i="36"/>
  <c r="S100" i="36"/>
  <c r="R100" i="36"/>
  <c r="K100" i="36"/>
  <c r="J100" i="36"/>
  <c r="I100" i="36"/>
  <c r="H100" i="36"/>
  <c r="G100" i="36"/>
  <c r="F100" i="36"/>
  <c r="X99" i="36"/>
  <c r="V99" i="36"/>
  <c r="U99" i="36"/>
  <c r="S99" i="36"/>
  <c r="R99" i="36"/>
  <c r="M99" i="36"/>
  <c r="L99" i="36"/>
  <c r="K99" i="36"/>
  <c r="J99" i="36"/>
  <c r="I99" i="36"/>
  <c r="H99" i="36"/>
  <c r="G99" i="36"/>
  <c r="F99" i="36"/>
  <c r="V94" i="36"/>
  <c r="U94" i="36"/>
  <c r="S94" i="36"/>
  <c r="R94" i="36"/>
  <c r="J94" i="36"/>
  <c r="I94" i="36"/>
  <c r="G94" i="36"/>
  <c r="F94" i="36"/>
  <c r="V93" i="36"/>
  <c r="U93" i="36"/>
  <c r="S93" i="36"/>
  <c r="R93" i="36"/>
  <c r="J93" i="36"/>
  <c r="I93" i="36"/>
  <c r="G93" i="36"/>
  <c r="F93" i="36"/>
  <c r="X92" i="36"/>
  <c r="V92" i="36"/>
  <c r="U92" i="36"/>
  <c r="S92" i="36"/>
  <c r="R92" i="36"/>
  <c r="L92" i="36"/>
  <c r="J92" i="36"/>
  <c r="I92" i="36"/>
  <c r="G92" i="36"/>
  <c r="F92" i="36"/>
  <c r="V88" i="36"/>
  <c r="U88" i="36"/>
  <c r="S88" i="36"/>
  <c r="R88" i="36"/>
  <c r="K88" i="36"/>
  <c r="J88" i="36"/>
  <c r="I88" i="36"/>
  <c r="H88" i="36"/>
  <c r="G88" i="36"/>
  <c r="F88" i="36"/>
  <c r="V87" i="36"/>
  <c r="U87" i="36"/>
  <c r="S87" i="36"/>
  <c r="R87" i="36"/>
  <c r="K87" i="36"/>
  <c r="J87" i="36"/>
  <c r="I87" i="36"/>
  <c r="H87" i="36"/>
  <c r="G87" i="36"/>
  <c r="F87" i="36"/>
  <c r="X86" i="36"/>
  <c r="V86" i="36"/>
  <c r="U86" i="36"/>
  <c r="S86" i="36"/>
  <c r="R86" i="36"/>
  <c r="M86" i="36"/>
  <c r="L86" i="36"/>
  <c r="K86" i="36"/>
  <c r="J86" i="36"/>
  <c r="I86" i="36"/>
  <c r="H86" i="36"/>
  <c r="G86" i="36"/>
  <c r="F86" i="36"/>
  <c r="V81" i="36"/>
  <c r="U81" i="36"/>
  <c r="S81" i="36"/>
  <c r="R81" i="36"/>
  <c r="J81" i="36"/>
  <c r="I81" i="36"/>
  <c r="G81" i="36"/>
  <c r="F81" i="36"/>
  <c r="V80" i="36"/>
  <c r="U80" i="36"/>
  <c r="S80" i="36"/>
  <c r="R80" i="36"/>
  <c r="J80" i="36"/>
  <c r="I80" i="36"/>
  <c r="G80" i="36"/>
  <c r="F80" i="36"/>
  <c r="X79" i="36"/>
  <c r="V79" i="36"/>
  <c r="U79" i="36"/>
  <c r="S79" i="36"/>
  <c r="R79" i="36"/>
  <c r="L79" i="36"/>
  <c r="J79" i="36"/>
  <c r="I79" i="36"/>
  <c r="G79" i="36"/>
  <c r="F79" i="36"/>
  <c r="V75" i="36"/>
  <c r="U75" i="36"/>
  <c r="S75" i="36"/>
  <c r="R75" i="36"/>
  <c r="K75" i="36"/>
  <c r="J75" i="36"/>
  <c r="I75" i="36"/>
  <c r="H75" i="36"/>
  <c r="G75" i="36"/>
  <c r="F75" i="36"/>
  <c r="V74" i="36"/>
  <c r="U74" i="36"/>
  <c r="S74" i="36"/>
  <c r="R74" i="36"/>
  <c r="K74" i="36"/>
  <c r="J74" i="36"/>
  <c r="I74" i="36"/>
  <c r="H74" i="36"/>
  <c r="G74" i="36"/>
  <c r="F74" i="36"/>
  <c r="X73" i="36"/>
  <c r="V73" i="36"/>
  <c r="U73" i="36"/>
  <c r="S73" i="36"/>
  <c r="R73" i="36"/>
  <c r="M73" i="36"/>
  <c r="L73" i="36"/>
  <c r="K73" i="36"/>
  <c r="J73" i="36"/>
  <c r="I73" i="36"/>
  <c r="H73" i="36"/>
  <c r="G73" i="36"/>
  <c r="F73" i="36"/>
  <c r="V263" i="50"/>
  <c r="U263" i="50"/>
  <c r="S263" i="50"/>
  <c r="R263" i="50"/>
  <c r="J263" i="50"/>
  <c r="I263" i="50"/>
  <c r="G263" i="50"/>
  <c r="F263" i="50"/>
  <c r="V262" i="50"/>
  <c r="U262" i="50"/>
  <c r="S262" i="50"/>
  <c r="R262" i="50"/>
  <c r="J262" i="50"/>
  <c r="I262" i="50"/>
  <c r="G262" i="50"/>
  <c r="F262" i="50"/>
  <c r="X261" i="50"/>
  <c r="V261" i="50"/>
  <c r="U261" i="50"/>
  <c r="S261" i="50"/>
  <c r="R261" i="50"/>
  <c r="L261" i="50"/>
  <c r="J261" i="50"/>
  <c r="I261" i="50"/>
  <c r="G261" i="50"/>
  <c r="F261" i="50"/>
  <c r="V257" i="50"/>
  <c r="U257" i="50"/>
  <c r="S257" i="50"/>
  <c r="R257" i="50"/>
  <c r="K257" i="50"/>
  <c r="J257" i="50"/>
  <c r="I257" i="50"/>
  <c r="H257" i="50"/>
  <c r="G257" i="50"/>
  <c r="F257" i="50"/>
  <c r="V256" i="50"/>
  <c r="U256" i="50"/>
  <c r="S256" i="50"/>
  <c r="R256" i="50"/>
  <c r="K256" i="50"/>
  <c r="J256" i="50"/>
  <c r="I256" i="50"/>
  <c r="H256" i="50"/>
  <c r="G256" i="50"/>
  <c r="F256" i="50"/>
  <c r="X255" i="50"/>
  <c r="V255" i="50"/>
  <c r="U255" i="50"/>
  <c r="S255" i="50"/>
  <c r="R255" i="50"/>
  <c r="M255" i="50"/>
  <c r="L255" i="50"/>
  <c r="K255" i="50"/>
  <c r="J255" i="50"/>
  <c r="I255" i="50"/>
  <c r="H255" i="50"/>
  <c r="G255" i="50"/>
  <c r="F255" i="50"/>
  <c r="V250" i="50"/>
  <c r="U250" i="50"/>
  <c r="S250" i="50"/>
  <c r="R250" i="50"/>
  <c r="J250" i="50"/>
  <c r="I250" i="50"/>
  <c r="G250" i="50"/>
  <c r="F250" i="50"/>
  <c r="V249" i="50"/>
  <c r="U249" i="50"/>
  <c r="S249" i="50"/>
  <c r="R249" i="50"/>
  <c r="J249" i="50"/>
  <c r="I249" i="50"/>
  <c r="G249" i="50"/>
  <c r="F249" i="50"/>
  <c r="X248" i="50"/>
  <c r="V248" i="50"/>
  <c r="U248" i="50"/>
  <c r="S248" i="50"/>
  <c r="R248" i="50"/>
  <c r="L248" i="50"/>
  <c r="J248" i="50"/>
  <c r="I248" i="50"/>
  <c r="G248" i="50"/>
  <c r="F248" i="50"/>
  <c r="V244" i="50"/>
  <c r="U244" i="50"/>
  <c r="S244" i="50"/>
  <c r="R244" i="50"/>
  <c r="K244" i="50"/>
  <c r="J244" i="50"/>
  <c r="I244" i="50"/>
  <c r="H244" i="50"/>
  <c r="G244" i="50"/>
  <c r="F244" i="50"/>
  <c r="V243" i="50"/>
  <c r="U243" i="50"/>
  <c r="S243" i="50"/>
  <c r="R243" i="50"/>
  <c r="K243" i="50"/>
  <c r="J243" i="50"/>
  <c r="I243" i="50"/>
  <c r="H243" i="50"/>
  <c r="G243" i="50"/>
  <c r="F243" i="50"/>
  <c r="X242" i="50"/>
  <c r="V242" i="50"/>
  <c r="U242" i="50"/>
  <c r="S242" i="50"/>
  <c r="R242" i="50"/>
  <c r="M242" i="50"/>
  <c r="L242" i="50"/>
  <c r="K242" i="50"/>
  <c r="J242" i="50"/>
  <c r="I242" i="50"/>
  <c r="H242" i="50"/>
  <c r="G242" i="50"/>
  <c r="F242" i="50"/>
  <c r="V237" i="50"/>
  <c r="U237" i="50"/>
  <c r="S237" i="50"/>
  <c r="R237" i="50"/>
  <c r="J237" i="50"/>
  <c r="I237" i="50"/>
  <c r="G237" i="50"/>
  <c r="F237" i="50"/>
  <c r="V236" i="50"/>
  <c r="U236" i="50"/>
  <c r="S236" i="50"/>
  <c r="R236" i="50"/>
  <c r="J236" i="50"/>
  <c r="I236" i="50"/>
  <c r="G236" i="50"/>
  <c r="F236" i="50"/>
  <c r="X235" i="50"/>
  <c r="V235" i="50"/>
  <c r="U235" i="50"/>
  <c r="S235" i="50"/>
  <c r="R235" i="50"/>
  <c r="L235" i="50"/>
  <c r="J235" i="50"/>
  <c r="I235" i="50"/>
  <c r="G235" i="50"/>
  <c r="F235" i="50"/>
  <c r="V231" i="50"/>
  <c r="U231" i="50"/>
  <c r="S231" i="50"/>
  <c r="R231" i="50"/>
  <c r="K231" i="50"/>
  <c r="J231" i="50"/>
  <c r="I231" i="50"/>
  <c r="H231" i="50"/>
  <c r="G231" i="50"/>
  <c r="F231" i="50"/>
  <c r="V230" i="50"/>
  <c r="U230" i="50"/>
  <c r="S230" i="50"/>
  <c r="R230" i="50"/>
  <c r="K230" i="50"/>
  <c r="J230" i="50"/>
  <c r="I230" i="50"/>
  <c r="H230" i="50"/>
  <c r="G230" i="50"/>
  <c r="F230" i="50"/>
  <c r="X229" i="50"/>
  <c r="V229" i="50"/>
  <c r="U229" i="50"/>
  <c r="S229" i="50"/>
  <c r="R229" i="50"/>
  <c r="M229" i="50"/>
  <c r="L229" i="50"/>
  <c r="K229" i="50"/>
  <c r="J229" i="50"/>
  <c r="I229" i="50"/>
  <c r="H229" i="50"/>
  <c r="G229" i="50"/>
  <c r="F229" i="50"/>
  <c r="V224" i="50"/>
  <c r="U224" i="50"/>
  <c r="S224" i="50"/>
  <c r="R224" i="50"/>
  <c r="J224" i="50"/>
  <c r="I224" i="50"/>
  <c r="G224" i="50"/>
  <c r="F224" i="50"/>
  <c r="V223" i="50"/>
  <c r="U223" i="50"/>
  <c r="S223" i="50"/>
  <c r="R223" i="50"/>
  <c r="J223" i="50"/>
  <c r="I223" i="50"/>
  <c r="G223" i="50"/>
  <c r="F223" i="50"/>
  <c r="X222" i="50"/>
  <c r="V222" i="50"/>
  <c r="U222" i="50"/>
  <c r="S222" i="50"/>
  <c r="R222" i="50"/>
  <c r="L222" i="50"/>
  <c r="J222" i="50"/>
  <c r="I222" i="50"/>
  <c r="G222" i="50"/>
  <c r="F222" i="50"/>
  <c r="V218" i="50"/>
  <c r="U218" i="50"/>
  <c r="S218" i="50"/>
  <c r="R218" i="50"/>
  <c r="K218" i="50"/>
  <c r="J218" i="50"/>
  <c r="I218" i="50"/>
  <c r="H218" i="50"/>
  <c r="G218" i="50"/>
  <c r="F218" i="50"/>
  <c r="V217" i="50"/>
  <c r="U217" i="50"/>
  <c r="S217" i="50"/>
  <c r="R217" i="50"/>
  <c r="K217" i="50"/>
  <c r="J217" i="50"/>
  <c r="I217" i="50"/>
  <c r="H217" i="50"/>
  <c r="G217" i="50"/>
  <c r="F217" i="50"/>
  <c r="X216" i="50"/>
  <c r="V216" i="50"/>
  <c r="U216" i="50"/>
  <c r="S216" i="50"/>
  <c r="R216" i="50"/>
  <c r="M216" i="50"/>
  <c r="L216" i="50"/>
  <c r="K216" i="50"/>
  <c r="J216" i="50"/>
  <c r="I216" i="50"/>
  <c r="H216" i="50"/>
  <c r="G216" i="50"/>
  <c r="F216" i="50"/>
  <c r="V211" i="50"/>
  <c r="U211" i="50"/>
  <c r="S211" i="50"/>
  <c r="R211" i="50"/>
  <c r="J211" i="50"/>
  <c r="I211" i="50"/>
  <c r="G211" i="50"/>
  <c r="F211" i="50"/>
  <c r="V210" i="50"/>
  <c r="U210" i="50"/>
  <c r="S210" i="50"/>
  <c r="R210" i="50"/>
  <c r="J210" i="50"/>
  <c r="I210" i="50"/>
  <c r="G210" i="50"/>
  <c r="F210" i="50"/>
  <c r="X209" i="50"/>
  <c r="V209" i="50"/>
  <c r="U209" i="50"/>
  <c r="S209" i="50"/>
  <c r="R209" i="50"/>
  <c r="L209" i="50"/>
  <c r="J209" i="50"/>
  <c r="I209" i="50"/>
  <c r="G209" i="50"/>
  <c r="F209" i="50"/>
  <c r="V205" i="50"/>
  <c r="U205" i="50"/>
  <c r="S205" i="50"/>
  <c r="R205" i="50"/>
  <c r="K205" i="50"/>
  <c r="J205" i="50"/>
  <c r="I205" i="50"/>
  <c r="H205" i="50"/>
  <c r="G205" i="50"/>
  <c r="F205" i="50"/>
  <c r="V204" i="50"/>
  <c r="U204" i="50"/>
  <c r="S204" i="50"/>
  <c r="R204" i="50"/>
  <c r="K204" i="50"/>
  <c r="J204" i="50"/>
  <c r="I204" i="50"/>
  <c r="H204" i="50"/>
  <c r="G204" i="50"/>
  <c r="F204" i="50"/>
  <c r="X203" i="50"/>
  <c r="V203" i="50"/>
  <c r="U203" i="50"/>
  <c r="S203" i="50"/>
  <c r="R203" i="50"/>
  <c r="M203" i="50"/>
  <c r="L203" i="50"/>
  <c r="K203" i="50"/>
  <c r="J203" i="50"/>
  <c r="I203" i="50"/>
  <c r="H203" i="50"/>
  <c r="G203" i="50"/>
  <c r="F203" i="50"/>
  <c r="V198" i="50"/>
  <c r="U198" i="50"/>
  <c r="S198" i="50"/>
  <c r="R198" i="50"/>
  <c r="J198" i="50"/>
  <c r="I198" i="50"/>
  <c r="G198" i="50"/>
  <c r="F198" i="50"/>
  <c r="V197" i="50"/>
  <c r="U197" i="50"/>
  <c r="S197" i="50"/>
  <c r="R197" i="50"/>
  <c r="J197" i="50"/>
  <c r="I197" i="50"/>
  <c r="G197" i="50"/>
  <c r="F197" i="50"/>
  <c r="X196" i="50"/>
  <c r="V196" i="50"/>
  <c r="U196" i="50"/>
  <c r="S196" i="50"/>
  <c r="R196" i="50"/>
  <c r="L196" i="50"/>
  <c r="J196" i="50"/>
  <c r="I196" i="50"/>
  <c r="G196" i="50"/>
  <c r="F196" i="50"/>
  <c r="V192" i="50"/>
  <c r="U192" i="50"/>
  <c r="S192" i="50"/>
  <c r="R192" i="50"/>
  <c r="K192" i="50"/>
  <c r="J192" i="50"/>
  <c r="I192" i="50"/>
  <c r="H192" i="50"/>
  <c r="G192" i="50"/>
  <c r="F192" i="50"/>
  <c r="V191" i="50"/>
  <c r="U191" i="50"/>
  <c r="S191" i="50"/>
  <c r="R191" i="50"/>
  <c r="K191" i="50"/>
  <c r="J191" i="50"/>
  <c r="I191" i="50"/>
  <c r="H191" i="50"/>
  <c r="G191" i="50"/>
  <c r="F191" i="50"/>
  <c r="X190" i="50"/>
  <c r="V190" i="50"/>
  <c r="U190" i="50"/>
  <c r="S190" i="50"/>
  <c r="R190" i="50"/>
  <c r="M190" i="50"/>
  <c r="L190" i="50"/>
  <c r="K190" i="50"/>
  <c r="J190" i="50"/>
  <c r="I190" i="50"/>
  <c r="H190" i="50"/>
  <c r="G190" i="50"/>
  <c r="F190" i="50"/>
  <c r="V185" i="50"/>
  <c r="U185" i="50"/>
  <c r="S185" i="50"/>
  <c r="R185" i="50"/>
  <c r="J185" i="50"/>
  <c r="I185" i="50"/>
  <c r="G185" i="50"/>
  <c r="F185" i="50"/>
  <c r="V184" i="50"/>
  <c r="U184" i="50"/>
  <c r="S184" i="50"/>
  <c r="R184" i="50"/>
  <c r="J184" i="50"/>
  <c r="I184" i="50"/>
  <c r="G184" i="50"/>
  <c r="F184" i="50"/>
  <c r="X183" i="50"/>
  <c r="V183" i="50"/>
  <c r="U183" i="50"/>
  <c r="S183" i="50"/>
  <c r="R183" i="50"/>
  <c r="L183" i="50"/>
  <c r="J183" i="50"/>
  <c r="I183" i="50"/>
  <c r="G183" i="50"/>
  <c r="F183" i="50"/>
  <c r="V179" i="50"/>
  <c r="U179" i="50"/>
  <c r="S179" i="50"/>
  <c r="R179" i="50"/>
  <c r="K179" i="50"/>
  <c r="J179" i="50"/>
  <c r="I179" i="50"/>
  <c r="H179" i="50"/>
  <c r="G179" i="50"/>
  <c r="F179" i="50"/>
  <c r="V178" i="50"/>
  <c r="U178" i="50"/>
  <c r="S178" i="50"/>
  <c r="R178" i="50"/>
  <c r="K178" i="50"/>
  <c r="J178" i="50"/>
  <c r="I178" i="50"/>
  <c r="H178" i="50"/>
  <c r="G178" i="50"/>
  <c r="F178" i="50"/>
  <c r="X177" i="50"/>
  <c r="V177" i="50"/>
  <c r="U177" i="50"/>
  <c r="S177" i="50"/>
  <c r="R177" i="50"/>
  <c r="M177" i="50"/>
  <c r="L177" i="50"/>
  <c r="K177" i="50"/>
  <c r="J177" i="50"/>
  <c r="I177" i="50"/>
  <c r="H177" i="50"/>
  <c r="G177" i="50"/>
  <c r="F177" i="50"/>
  <c r="V172" i="50"/>
  <c r="U172" i="50"/>
  <c r="S172" i="50"/>
  <c r="R172" i="50"/>
  <c r="J172" i="50"/>
  <c r="I172" i="50"/>
  <c r="G172" i="50"/>
  <c r="F172" i="50"/>
  <c r="V171" i="50"/>
  <c r="U171" i="50"/>
  <c r="S171" i="50"/>
  <c r="R171" i="50"/>
  <c r="J171" i="50"/>
  <c r="I171" i="50"/>
  <c r="G171" i="50"/>
  <c r="F171" i="50"/>
  <c r="X170" i="50"/>
  <c r="V170" i="50"/>
  <c r="U170" i="50"/>
  <c r="S170" i="50"/>
  <c r="R170" i="50"/>
  <c r="L170" i="50"/>
  <c r="J170" i="50"/>
  <c r="I170" i="50"/>
  <c r="G170" i="50"/>
  <c r="F170" i="50"/>
  <c r="V166" i="50"/>
  <c r="U166" i="50"/>
  <c r="S166" i="50"/>
  <c r="R166" i="50"/>
  <c r="K166" i="50"/>
  <c r="J166" i="50"/>
  <c r="I166" i="50"/>
  <c r="H166" i="50"/>
  <c r="G166" i="50"/>
  <c r="F166" i="50"/>
  <c r="V165" i="50"/>
  <c r="U165" i="50"/>
  <c r="S165" i="50"/>
  <c r="R165" i="50"/>
  <c r="K165" i="50"/>
  <c r="J165" i="50"/>
  <c r="I165" i="50"/>
  <c r="H165" i="50"/>
  <c r="G165" i="50"/>
  <c r="F165" i="50"/>
  <c r="X164" i="50"/>
  <c r="V164" i="50"/>
  <c r="U164" i="50"/>
  <c r="S164" i="50"/>
  <c r="R164" i="50"/>
  <c r="M164" i="50"/>
  <c r="L164" i="50"/>
  <c r="K164" i="50"/>
  <c r="J164" i="50"/>
  <c r="I164" i="50"/>
  <c r="H164" i="50"/>
  <c r="G164" i="50"/>
  <c r="F164" i="50"/>
  <c r="V159" i="50"/>
  <c r="U159" i="50"/>
  <c r="S159" i="50"/>
  <c r="R159" i="50"/>
  <c r="J159" i="50"/>
  <c r="I159" i="50"/>
  <c r="G159" i="50"/>
  <c r="F159" i="50"/>
  <c r="V158" i="50"/>
  <c r="U158" i="50"/>
  <c r="S158" i="50"/>
  <c r="R158" i="50"/>
  <c r="J158" i="50"/>
  <c r="I158" i="50"/>
  <c r="G158" i="50"/>
  <c r="F158" i="50"/>
  <c r="X157" i="50"/>
  <c r="V157" i="50"/>
  <c r="U157" i="50"/>
  <c r="S157" i="50"/>
  <c r="R157" i="50"/>
  <c r="L157" i="50"/>
  <c r="J157" i="50"/>
  <c r="I157" i="50"/>
  <c r="G157" i="50"/>
  <c r="F157" i="50"/>
  <c r="V153" i="50"/>
  <c r="U153" i="50"/>
  <c r="S153" i="50"/>
  <c r="R153" i="50"/>
  <c r="K153" i="50"/>
  <c r="J153" i="50"/>
  <c r="I153" i="50"/>
  <c r="H153" i="50"/>
  <c r="G153" i="50"/>
  <c r="F153" i="50"/>
  <c r="V152" i="50"/>
  <c r="U152" i="50"/>
  <c r="S152" i="50"/>
  <c r="R152" i="50"/>
  <c r="K152" i="50"/>
  <c r="J152" i="50"/>
  <c r="I152" i="50"/>
  <c r="H152" i="50"/>
  <c r="G152" i="50"/>
  <c r="F152" i="50"/>
  <c r="X151" i="50"/>
  <c r="V151" i="50"/>
  <c r="U151" i="50"/>
  <c r="S151" i="50"/>
  <c r="R151" i="50"/>
  <c r="M151" i="50"/>
  <c r="L151" i="50"/>
  <c r="K151" i="50"/>
  <c r="J151" i="50"/>
  <c r="I151" i="50"/>
  <c r="H151" i="50"/>
  <c r="G151" i="50"/>
  <c r="F151" i="50"/>
  <c r="V146" i="50"/>
  <c r="U146" i="50"/>
  <c r="S146" i="50"/>
  <c r="R146" i="50"/>
  <c r="J146" i="50"/>
  <c r="I146" i="50"/>
  <c r="G146" i="50"/>
  <c r="F146" i="50"/>
  <c r="V145" i="50"/>
  <c r="U145" i="50"/>
  <c r="S145" i="50"/>
  <c r="R145" i="50"/>
  <c r="J145" i="50"/>
  <c r="I145" i="50"/>
  <c r="G145" i="50"/>
  <c r="F145" i="50"/>
  <c r="X144" i="50"/>
  <c r="V144" i="50"/>
  <c r="U144" i="50"/>
  <c r="S144" i="50"/>
  <c r="R144" i="50"/>
  <c r="L144" i="50"/>
  <c r="J144" i="50"/>
  <c r="I144" i="50"/>
  <c r="G144" i="50"/>
  <c r="F144" i="50"/>
  <c r="V140" i="50"/>
  <c r="U140" i="50"/>
  <c r="S140" i="50"/>
  <c r="R140" i="50"/>
  <c r="K140" i="50"/>
  <c r="J140" i="50"/>
  <c r="I140" i="50"/>
  <c r="H140" i="50"/>
  <c r="G140" i="50"/>
  <c r="F140" i="50"/>
  <c r="V139" i="50"/>
  <c r="U139" i="50"/>
  <c r="S139" i="50"/>
  <c r="R139" i="50"/>
  <c r="K139" i="50"/>
  <c r="J139" i="50"/>
  <c r="I139" i="50"/>
  <c r="H139" i="50"/>
  <c r="G139" i="50"/>
  <c r="F139" i="50"/>
  <c r="X138" i="50"/>
  <c r="V138" i="50"/>
  <c r="U138" i="50"/>
  <c r="S138" i="50"/>
  <c r="R138" i="50"/>
  <c r="M138" i="50"/>
  <c r="L138" i="50"/>
  <c r="K138" i="50"/>
  <c r="J138" i="50"/>
  <c r="I138" i="50"/>
  <c r="H138" i="50"/>
  <c r="G138" i="50"/>
  <c r="F138" i="50"/>
  <c r="V133" i="50"/>
  <c r="U133" i="50"/>
  <c r="S133" i="50"/>
  <c r="R133" i="50"/>
  <c r="J133" i="50"/>
  <c r="I133" i="50"/>
  <c r="G133" i="50"/>
  <c r="F133" i="50"/>
  <c r="V132" i="50"/>
  <c r="U132" i="50"/>
  <c r="S132" i="50"/>
  <c r="R132" i="50"/>
  <c r="J132" i="50"/>
  <c r="I132" i="50"/>
  <c r="G132" i="50"/>
  <c r="F132" i="50"/>
  <c r="X131" i="50"/>
  <c r="V131" i="50"/>
  <c r="U131" i="50"/>
  <c r="S131" i="50"/>
  <c r="R131" i="50"/>
  <c r="L131" i="50"/>
  <c r="J131" i="50"/>
  <c r="I131" i="50"/>
  <c r="G131" i="50"/>
  <c r="F131" i="50"/>
  <c r="V127" i="50"/>
  <c r="U127" i="50"/>
  <c r="S127" i="50"/>
  <c r="R127" i="50"/>
  <c r="K127" i="50"/>
  <c r="J127" i="50"/>
  <c r="I127" i="50"/>
  <c r="H127" i="50"/>
  <c r="G127" i="50"/>
  <c r="F127" i="50"/>
  <c r="V126" i="50"/>
  <c r="U126" i="50"/>
  <c r="S126" i="50"/>
  <c r="R126" i="50"/>
  <c r="K126" i="50"/>
  <c r="J126" i="50"/>
  <c r="I126" i="50"/>
  <c r="H126" i="50"/>
  <c r="G126" i="50"/>
  <c r="F126" i="50"/>
  <c r="X125" i="50"/>
  <c r="V125" i="50"/>
  <c r="U125" i="50"/>
  <c r="S125" i="50"/>
  <c r="R125" i="50"/>
  <c r="M125" i="50"/>
  <c r="L125" i="50"/>
  <c r="K125" i="50"/>
  <c r="J125" i="50"/>
  <c r="I125" i="50"/>
  <c r="H125" i="50"/>
  <c r="G125" i="50"/>
  <c r="F125" i="50"/>
  <c r="V120" i="50"/>
  <c r="U120" i="50"/>
  <c r="S120" i="50"/>
  <c r="R120" i="50"/>
  <c r="J120" i="50"/>
  <c r="I120" i="50"/>
  <c r="G120" i="50"/>
  <c r="F120" i="50"/>
  <c r="V119" i="50"/>
  <c r="U119" i="50"/>
  <c r="S119" i="50"/>
  <c r="R119" i="50"/>
  <c r="J119" i="50"/>
  <c r="I119" i="50"/>
  <c r="G119" i="50"/>
  <c r="F119" i="50"/>
  <c r="X118" i="50"/>
  <c r="V118" i="50"/>
  <c r="U118" i="50"/>
  <c r="S118" i="50"/>
  <c r="R118" i="50"/>
  <c r="L118" i="50"/>
  <c r="J118" i="50"/>
  <c r="I118" i="50"/>
  <c r="G118" i="50"/>
  <c r="F118" i="50"/>
  <c r="V114" i="50"/>
  <c r="U114" i="50"/>
  <c r="S114" i="50"/>
  <c r="R114" i="50"/>
  <c r="K114" i="50"/>
  <c r="J114" i="50"/>
  <c r="I114" i="50"/>
  <c r="H114" i="50"/>
  <c r="G114" i="50"/>
  <c r="F114" i="50"/>
  <c r="V113" i="50"/>
  <c r="U113" i="50"/>
  <c r="S113" i="50"/>
  <c r="R113" i="50"/>
  <c r="K113" i="50"/>
  <c r="J113" i="50"/>
  <c r="I113" i="50"/>
  <c r="H113" i="50"/>
  <c r="G113" i="50"/>
  <c r="F113" i="50"/>
  <c r="X112" i="50"/>
  <c r="V112" i="50"/>
  <c r="U112" i="50"/>
  <c r="S112" i="50"/>
  <c r="R112" i="50"/>
  <c r="M112" i="50"/>
  <c r="L112" i="50"/>
  <c r="K112" i="50"/>
  <c r="J112" i="50"/>
  <c r="I112" i="50"/>
  <c r="H112" i="50"/>
  <c r="G112" i="50"/>
  <c r="F112" i="50"/>
  <c r="V107" i="50"/>
  <c r="U107" i="50"/>
  <c r="S107" i="50"/>
  <c r="R107" i="50"/>
  <c r="J107" i="50"/>
  <c r="I107" i="50"/>
  <c r="G107" i="50"/>
  <c r="F107" i="50"/>
  <c r="V106" i="50"/>
  <c r="U106" i="50"/>
  <c r="S106" i="50"/>
  <c r="R106" i="50"/>
  <c r="J106" i="50"/>
  <c r="I106" i="50"/>
  <c r="G106" i="50"/>
  <c r="F106" i="50"/>
  <c r="X105" i="50"/>
  <c r="V105" i="50"/>
  <c r="U105" i="50"/>
  <c r="S105" i="50"/>
  <c r="R105" i="50"/>
  <c r="L105" i="50"/>
  <c r="J105" i="50"/>
  <c r="I105" i="50"/>
  <c r="G105" i="50"/>
  <c r="F105" i="50"/>
  <c r="V101" i="50"/>
  <c r="U101" i="50"/>
  <c r="S101" i="50"/>
  <c r="R101" i="50"/>
  <c r="K101" i="50"/>
  <c r="J101" i="50"/>
  <c r="I101" i="50"/>
  <c r="H101" i="50"/>
  <c r="G101" i="50"/>
  <c r="F101" i="50"/>
  <c r="V100" i="50"/>
  <c r="U100" i="50"/>
  <c r="S100" i="50"/>
  <c r="R100" i="50"/>
  <c r="K100" i="50"/>
  <c r="J100" i="50"/>
  <c r="I100" i="50"/>
  <c r="H100" i="50"/>
  <c r="G100" i="50"/>
  <c r="F100" i="50"/>
  <c r="X99" i="50"/>
  <c r="V99" i="50"/>
  <c r="U99" i="50"/>
  <c r="S99" i="50"/>
  <c r="R99" i="50"/>
  <c r="M99" i="50"/>
  <c r="L99" i="50"/>
  <c r="K99" i="50"/>
  <c r="J99" i="50"/>
  <c r="I99" i="50"/>
  <c r="H99" i="50"/>
  <c r="G99" i="50"/>
  <c r="F99" i="50"/>
  <c r="V94" i="50"/>
  <c r="U94" i="50"/>
  <c r="S94" i="50"/>
  <c r="R94" i="50"/>
  <c r="J94" i="50"/>
  <c r="I94" i="50"/>
  <c r="G94" i="50"/>
  <c r="F94" i="50"/>
  <c r="V93" i="50"/>
  <c r="U93" i="50"/>
  <c r="S93" i="50"/>
  <c r="R93" i="50"/>
  <c r="J93" i="50"/>
  <c r="I93" i="50"/>
  <c r="G93" i="50"/>
  <c r="F93" i="50"/>
  <c r="X92" i="50"/>
  <c r="V92" i="50"/>
  <c r="U92" i="50"/>
  <c r="S92" i="50"/>
  <c r="R92" i="50"/>
  <c r="L92" i="50"/>
  <c r="J92" i="50"/>
  <c r="I92" i="50"/>
  <c r="G92" i="50"/>
  <c r="F92" i="50"/>
  <c r="V88" i="50"/>
  <c r="U88" i="50"/>
  <c r="S88" i="50"/>
  <c r="R88" i="50"/>
  <c r="K88" i="50"/>
  <c r="J88" i="50"/>
  <c r="I88" i="50"/>
  <c r="H88" i="50"/>
  <c r="G88" i="50"/>
  <c r="F88" i="50"/>
  <c r="V87" i="50"/>
  <c r="U87" i="50"/>
  <c r="S87" i="50"/>
  <c r="R87" i="50"/>
  <c r="K87" i="50"/>
  <c r="J87" i="50"/>
  <c r="I87" i="50"/>
  <c r="H87" i="50"/>
  <c r="G87" i="50"/>
  <c r="F87" i="50"/>
  <c r="X86" i="50"/>
  <c r="V86" i="50"/>
  <c r="U86" i="50"/>
  <c r="S86" i="50"/>
  <c r="R86" i="50"/>
  <c r="M86" i="50"/>
  <c r="L86" i="50"/>
  <c r="K86" i="50"/>
  <c r="J86" i="50"/>
  <c r="I86" i="50"/>
  <c r="H86" i="50"/>
  <c r="G86" i="50"/>
  <c r="F86" i="50"/>
  <c r="V81" i="50"/>
  <c r="U81" i="50"/>
  <c r="S81" i="50"/>
  <c r="R81" i="50"/>
  <c r="J81" i="50"/>
  <c r="I81" i="50"/>
  <c r="G81" i="50"/>
  <c r="F81" i="50"/>
  <c r="V80" i="50"/>
  <c r="U80" i="50"/>
  <c r="S80" i="50"/>
  <c r="R80" i="50"/>
  <c r="J80" i="50"/>
  <c r="I80" i="50"/>
  <c r="G80" i="50"/>
  <c r="F80" i="50"/>
  <c r="X79" i="50"/>
  <c r="V79" i="50"/>
  <c r="U79" i="50"/>
  <c r="S79" i="50"/>
  <c r="R79" i="50"/>
  <c r="L79" i="50"/>
  <c r="J79" i="50"/>
  <c r="I79" i="50"/>
  <c r="G79" i="50"/>
  <c r="F79" i="50"/>
  <c r="V75" i="50"/>
  <c r="U75" i="50"/>
  <c r="S75" i="50"/>
  <c r="R75" i="50"/>
  <c r="K75" i="50"/>
  <c r="J75" i="50"/>
  <c r="I75" i="50"/>
  <c r="H75" i="50"/>
  <c r="G75" i="50"/>
  <c r="F75" i="50"/>
  <c r="V74" i="50"/>
  <c r="U74" i="50"/>
  <c r="S74" i="50"/>
  <c r="R74" i="50"/>
  <c r="K74" i="50"/>
  <c r="J74" i="50"/>
  <c r="I74" i="50"/>
  <c r="H74" i="50"/>
  <c r="G74" i="50"/>
  <c r="F74" i="50"/>
  <c r="X73" i="50"/>
  <c r="V73" i="50"/>
  <c r="U73" i="50"/>
  <c r="S73" i="50"/>
  <c r="R73" i="50"/>
  <c r="M73" i="50"/>
  <c r="L73" i="50"/>
  <c r="K73" i="50"/>
  <c r="J73" i="50"/>
  <c r="I73" i="50"/>
  <c r="H73" i="50"/>
  <c r="G73" i="50"/>
  <c r="F73" i="50"/>
  <c r="V263" i="35"/>
  <c r="U263" i="35"/>
  <c r="S263" i="35"/>
  <c r="R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X261" i="35"/>
  <c r="V261" i="35"/>
  <c r="U261" i="35"/>
  <c r="S261" i="35"/>
  <c r="R261" i="35"/>
  <c r="L261" i="35"/>
  <c r="J261" i="35"/>
  <c r="I261" i="35"/>
  <c r="G261" i="35"/>
  <c r="F261" i="35"/>
  <c r="V257" i="35"/>
  <c r="U257" i="35"/>
  <c r="S257" i="35"/>
  <c r="R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X255" i="35"/>
  <c r="V255" i="35"/>
  <c r="U255" i="35"/>
  <c r="S255" i="35"/>
  <c r="R255" i="35"/>
  <c r="M255" i="35"/>
  <c r="L255" i="35"/>
  <c r="K255" i="35"/>
  <c r="J255" i="35"/>
  <c r="I255" i="35"/>
  <c r="H255" i="35"/>
  <c r="G255" i="35"/>
  <c r="F255" i="35"/>
  <c r="V250" i="35"/>
  <c r="U250" i="35"/>
  <c r="S250" i="35"/>
  <c r="R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X248" i="35"/>
  <c r="V248" i="35"/>
  <c r="U248" i="35"/>
  <c r="S248" i="35"/>
  <c r="R248" i="35"/>
  <c r="L248" i="35"/>
  <c r="J248" i="35"/>
  <c r="I248" i="35"/>
  <c r="G248" i="35"/>
  <c r="F248" i="35"/>
  <c r="V244" i="35"/>
  <c r="U244" i="35"/>
  <c r="S244" i="35"/>
  <c r="R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X242" i="35"/>
  <c r="V242" i="35"/>
  <c r="U242" i="35"/>
  <c r="S242" i="35"/>
  <c r="R242" i="35"/>
  <c r="M242" i="35"/>
  <c r="L242" i="35"/>
  <c r="K242" i="35"/>
  <c r="J242" i="35"/>
  <c r="I242" i="35"/>
  <c r="H242" i="35"/>
  <c r="G242" i="35"/>
  <c r="F242" i="35"/>
  <c r="V237" i="35"/>
  <c r="U237" i="35"/>
  <c r="S237" i="35"/>
  <c r="R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X235" i="35"/>
  <c r="V235" i="35"/>
  <c r="U235" i="35"/>
  <c r="S235" i="35"/>
  <c r="R235" i="35"/>
  <c r="L235" i="35"/>
  <c r="J235" i="35"/>
  <c r="I235" i="35"/>
  <c r="G235" i="35"/>
  <c r="F235" i="35"/>
  <c r="V231" i="35"/>
  <c r="U231" i="35"/>
  <c r="S231" i="35"/>
  <c r="R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X229" i="35"/>
  <c r="V229" i="35"/>
  <c r="U229" i="35"/>
  <c r="S229" i="35"/>
  <c r="R229" i="35"/>
  <c r="M229" i="35"/>
  <c r="L229" i="35"/>
  <c r="K229" i="35"/>
  <c r="J229" i="35"/>
  <c r="I229" i="35"/>
  <c r="H229" i="35"/>
  <c r="G229" i="35"/>
  <c r="F229" i="35"/>
  <c r="V224" i="35"/>
  <c r="U224" i="35"/>
  <c r="S224" i="35"/>
  <c r="R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X222" i="35"/>
  <c r="V222" i="35"/>
  <c r="U222" i="35"/>
  <c r="S222" i="35"/>
  <c r="R222" i="35"/>
  <c r="L222" i="35"/>
  <c r="J222" i="35"/>
  <c r="I222" i="35"/>
  <c r="G222" i="35"/>
  <c r="F222" i="35"/>
  <c r="V218" i="35"/>
  <c r="U218" i="35"/>
  <c r="S218" i="35"/>
  <c r="R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X216" i="35"/>
  <c r="V216" i="35"/>
  <c r="U216" i="35"/>
  <c r="S216" i="35"/>
  <c r="R216" i="35"/>
  <c r="M216" i="35"/>
  <c r="L216" i="35"/>
  <c r="K216" i="35"/>
  <c r="J216" i="35"/>
  <c r="I216" i="35"/>
  <c r="H216" i="35"/>
  <c r="G216" i="35"/>
  <c r="F216" i="35"/>
  <c r="V211" i="35"/>
  <c r="U211" i="35"/>
  <c r="S211" i="35"/>
  <c r="R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X209" i="35"/>
  <c r="V209" i="35"/>
  <c r="U209" i="35"/>
  <c r="S209" i="35"/>
  <c r="R209" i="35"/>
  <c r="L209" i="35"/>
  <c r="J209" i="35"/>
  <c r="I209" i="35"/>
  <c r="G209" i="35"/>
  <c r="F209" i="35"/>
  <c r="V205" i="35"/>
  <c r="U205" i="35"/>
  <c r="S205" i="35"/>
  <c r="R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X203" i="35"/>
  <c r="V203" i="35"/>
  <c r="U203" i="35"/>
  <c r="S203" i="35"/>
  <c r="R203" i="35"/>
  <c r="M203" i="35"/>
  <c r="L203" i="35"/>
  <c r="K203" i="35"/>
  <c r="J203" i="35"/>
  <c r="I203" i="35"/>
  <c r="H203" i="35"/>
  <c r="G203" i="35"/>
  <c r="F203" i="35"/>
  <c r="V198" i="35"/>
  <c r="U198" i="35"/>
  <c r="S198" i="35"/>
  <c r="R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X196" i="35"/>
  <c r="V196" i="35"/>
  <c r="U196" i="35"/>
  <c r="S196" i="35"/>
  <c r="R196" i="35"/>
  <c r="L196" i="35"/>
  <c r="J196" i="35"/>
  <c r="I196" i="35"/>
  <c r="G196" i="35"/>
  <c r="F196" i="35"/>
  <c r="V192" i="35"/>
  <c r="U192" i="35"/>
  <c r="S192" i="35"/>
  <c r="R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X190" i="35"/>
  <c r="V190" i="35"/>
  <c r="U190" i="35"/>
  <c r="S190" i="35"/>
  <c r="R190" i="35"/>
  <c r="M190" i="35"/>
  <c r="L190" i="35"/>
  <c r="K190" i="35"/>
  <c r="J190" i="35"/>
  <c r="I190" i="35"/>
  <c r="H190" i="35"/>
  <c r="G190" i="35"/>
  <c r="F190" i="35"/>
  <c r="V185" i="35"/>
  <c r="U185" i="35"/>
  <c r="S185" i="35"/>
  <c r="R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X183" i="35"/>
  <c r="V183" i="35"/>
  <c r="U183" i="35"/>
  <c r="S183" i="35"/>
  <c r="R183" i="35"/>
  <c r="L183" i="35"/>
  <c r="J183" i="35"/>
  <c r="I183" i="35"/>
  <c r="G183" i="35"/>
  <c r="F183" i="35"/>
  <c r="V179" i="35"/>
  <c r="U179" i="35"/>
  <c r="S179" i="35"/>
  <c r="R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X177" i="35"/>
  <c r="V177" i="35"/>
  <c r="U177" i="35"/>
  <c r="S177" i="35"/>
  <c r="R177" i="35"/>
  <c r="M177" i="35"/>
  <c r="L177" i="35"/>
  <c r="K177" i="35"/>
  <c r="J177" i="35"/>
  <c r="I177" i="35"/>
  <c r="H177" i="35"/>
  <c r="G177" i="35"/>
  <c r="F177" i="35"/>
  <c r="V172" i="35"/>
  <c r="U172" i="35"/>
  <c r="S172" i="35"/>
  <c r="R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X170" i="35"/>
  <c r="V170" i="35"/>
  <c r="U170" i="35"/>
  <c r="S170" i="35"/>
  <c r="R170" i="35"/>
  <c r="L170" i="35"/>
  <c r="J170" i="35"/>
  <c r="I170" i="35"/>
  <c r="G170" i="35"/>
  <c r="F170" i="35"/>
  <c r="V166" i="35"/>
  <c r="U166" i="35"/>
  <c r="S166" i="35"/>
  <c r="R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X164" i="35"/>
  <c r="V164" i="35"/>
  <c r="U164" i="35"/>
  <c r="S164" i="35"/>
  <c r="R164" i="35"/>
  <c r="M164" i="35"/>
  <c r="L164" i="35"/>
  <c r="K164" i="35"/>
  <c r="J164" i="35"/>
  <c r="I164" i="35"/>
  <c r="H164" i="35"/>
  <c r="G164" i="35"/>
  <c r="F164" i="35"/>
  <c r="V159" i="35"/>
  <c r="U159" i="35"/>
  <c r="S159" i="35"/>
  <c r="R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X157" i="35"/>
  <c r="V157" i="35"/>
  <c r="U157" i="35"/>
  <c r="S157" i="35"/>
  <c r="R157" i="35"/>
  <c r="L157" i="35"/>
  <c r="J157" i="35"/>
  <c r="I157" i="35"/>
  <c r="G157" i="35"/>
  <c r="F157" i="35"/>
  <c r="V153" i="35"/>
  <c r="U153" i="35"/>
  <c r="S153" i="35"/>
  <c r="R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X151" i="35"/>
  <c r="V151" i="35"/>
  <c r="U151" i="35"/>
  <c r="S151" i="35"/>
  <c r="R151" i="35"/>
  <c r="M151" i="35"/>
  <c r="L151" i="35"/>
  <c r="K151" i="35"/>
  <c r="J151" i="35"/>
  <c r="I151" i="35"/>
  <c r="H151" i="35"/>
  <c r="G151" i="35"/>
  <c r="F151" i="35"/>
  <c r="V146" i="35"/>
  <c r="U146" i="35"/>
  <c r="S146" i="35"/>
  <c r="R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X144" i="35"/>
  <c r="V144" i="35"/>
  <c r="U144" i="35"/>
  <c r="S144" i="35"/>
  <c r="R144" i="35"/>
  <c r="L144" i="35"/>
  <c r="J144" i="35"/>
  <c r="I144" i="35"/>
  <c r="G144" i="35"/>
  <c r="F144" i="35"/>
  <c r="V140" i="35"/>
  <c r="U140" i="35"/>
  <c r="S140" i="35"/>
  <c r="R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X138" i="35"/>
  <c r="V138" i="35"/>
  <c r="U138" i="35"/>
  <c r="S138" i="35"/>
  <c r="R138" i="35"/>
  <c r="M138" i="35"/>
  <c r="L138" i="35"/>
  <c r="K138" i="35"/>
  <c r="J138" i="35"/>
  <c r="I138" i="35"/>
  <c r="H138" i="35"/>
  <c r="G138" i="35"/>
  <c r="F138" i="35"/>
  <c r="V133" i="35"/>
  <c r="U133" i="35"/>
  <c r="S133" i="35"/>
  <c r="R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X131" i="35"/>
  <c r="V131" i="35"/>
  <c r="U131" i="35"/>
  <c r="S131" i="35"/>
  <c r="R131" i="35"/>
  <c r="L131" i="35"/>
  <c r="J131" i="35"/>
  <c r="I131" i="35"/>
  <c r="G131" i="35"/>
  <c r="F131" i="35"/>
  <c r="V127" i="35"/>
  <c r="U127" i="35"/>
  <c r="S127" i="35"/>
  <c r="R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X125" i="35"/>
  <c r="V125" i="35"/>
  <c r="U125" i="35"/>
  <c r="S125" i="35"/>
  <c r="R125" i="35"/>
  <c r="M125" i="35"/>
  <c r="L125" i="35"/>
  <c r="K125" i="35"/>
  <c r="J125" i="35"/>
  <c r="I125" i="35"/>
  <c r="H125" i="35"/>
  <c r="G125" i="35"/>
  <c r="F125" i="35"/>
  <c r="V120" i="35"/>
  <c r="U120" i="35"/>
  <c r="S120" i="35"/>
  <c r="R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X118" i="35"/>
  <c r="V118" i="35"/>
  <c r="U118" i="35"/>
  <c r="S118" i="35"/>
  <c r="R118" i="35"/>
  <c r="L118" i="35"/>
  <c r="J118" i="35"/>
  <c r="I118" i="35"/>
  <c r="G118" i="35"/>
  <c r="F118" i="35"/>
  <c r="V114" i="35"/>
  <c r="U114" i="35"/>
  <c r="S114" i="35"/>
  <c r="R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X112" i="35"/>
  <c r="V112" i="35"/>
  <c r="U112" i="35"/>
  <c r="S112" i="35"/>
  <c r="R112" i="35"/>
  <c r="M112" i="35"/>
  <c r="L112" i="35"/>
  <c r="K112" i="35"/>
  <c r="J112" i="35"/>
  <c r="I112" i="35"/>
  <c r="H112" i="35"/>
  <c r="G112" i="35"/>
  <c r="F112" i="35"/>
  <c r="V107" i="35"/>
  <c r="U107" i="35"/>
  <c r="S107" i="35"/>
  <c r="R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X105" i="35"/>
  <c r="V105" i="35"/>
  <c r="U105" i="35"/>
  <c r="S105" i="35"/>
  <c r="R105" i="35"/>
  <c r="L105" i="35"/>
  <c r="J105" i="35"/>
  <c r="I105" i="35"/>
  <c r="G105" i="35"/>
  <c r="F105" i="35"/>
  <c r="V101" i="35"/>
  <c r="U101" i="35"/>
  <c r="S101" i="35"/>
  <c r="R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X99" i="35"/>
  <c r="V99" i="35"/>
  <c r="U99" i="35"/>
  <c r="S99" i="35"/>
  <c r="R99" i="35"/>
  <c r="M99" i="35"/>
  <c r="L99" i="35"/>
  <c r="K99" i="35"/>
  <c r="J99" i="35"/>
  <c r="I99" i="35"/>
  <c r="H99" i="35"/>
  <c r="G99" i="35"/>
  <c r="F99" i="35"/>
  <c r="V94" i="35"/>
  <c r="U94" i="35"/>
  <c r="S94" i="35"/>
  <c r="R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X92" i="35"/>
  <c r="V92" i="35"/>
  <c r="U92" i="35"/>
  <c r="S92" i="35"/>
  <c r="R92" i="35"/>
  <c r="L92" i="35"/>
  <c r="J92" i="35"/>
  <c r="I92" i="35"/>
  <c r="G92" i="35"/>
  <c r="F92" i="35"/>
  <c r="V88" i="35"/>
  <c r="U88" i="35"/>
  <c r="S88" i="35"/>
  <c r="R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X86" i="35"/>
  <c r="V86" i="35"/>
  <c r="U86" i="35"/>
  <c r="S86" i="35"/>
  <c r="R86" i="35"/>
  <c r="M86" i="35"/>
  <c r="L86" i="35"/>
  <c r="K86" i="35"/>
  <c r="J86" i="35"/>
  <c r="I86" i="35"/>
  <c r="H86" i="35"/>
  <c r="G86" i="35"/>
  <c r="F86" i="35"/>
  <c r="V81" i="35"/>
  <c r="U81" i="35"/>
  <c r="S81" i="35"/>
  <c r="R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X79" i="35"/>
  <c r="V79" i="35"/>
  <c r="U79" i="35"/>
  <c r="S79" i="35"/>
  <c r="R79" i="35"/>
  <c r="L79" i="35"/>
  <c r="J79" i="35"/>
  <c r="I79" i="35"/>
  <c r="G79" i="35"/>
  <c r="F79" i="35"/>
  <c r="V75" i="35"/>
  <c r="U75" i="35"/>
  <c r="S75" i="35"/>
  <c r="R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X73" i="35"/>
  <c r="V73" i="35"/>
  <c r="U73" i="35"/>
  <c r="S73" i="35"/>
  <c r="R73" i="35"/>
  <c r="M73" i="35"/>
  <c r="L73" i="35"/>
  <c r="K73" i="35"/>
  <c r="J73" i="35"/>
  <c r="I73" i="35"/>
  <c r="H73" i="35"/>
  <c r="G73" i="35"/>
  <c r="F73" i="35"/>
  <c r="V263" i="49"/>
  <c r="U263" i="49"/>
  <c r="S263" i="49"/>
  <c r="R263" i="49"/>
  <c r="J263" i="49"/>
  <c r="I263" i="49"/>
  <c r="G263" i="49"/>
  <c r="F263" i="49"/>
  <c r="V262" i="49"/>
  <c r="U262" i="49"/>
  <c r="S262" i="49"/>
  <c r="R262" i="49"/>
  <c r="J262" i="49"/>
  <c r="I262" i="49"/>
  <c r="G262" i="49"/>
  <c r="F262" i="49"/>
  <c r="X261" i="49"/>
  <c r="V261" i="49"/>
  <c r="U261" i="49"/>
  <c r="S261" i="49"/>
  <c r="R261" i="49"/>
  <c r="L261" i="49"/>
  <c r="J261" i="49"/>
  <c r="I261" i="49"/>
  <c r="G261" i="49"/>
  <c r="F261" i="49"/>
  <c r="V257" i="49"/>
  <c r="U257" i="49"/>
  <c r="S257" i="49"/>
  <c r="R257" i="49"/>
  <c r="K257" i="49"/>
  <c r="J257" i="49"/>
  <c r="I257" i="49"/>
  <c r="H257" i="49"/>
  <c r="G257" i="49"/>
  <c r="F257" i="49"/>
  <c r="V256" i="49"/>
  <c r="U256" i="49"/>
  <c r="S256" i="49"/>
  <c r="R256" i="49"/>
  <c r="K256" i="49"/>
  <c r="J256" i="49"/>
  <c r="I256" i="49"/>
  <c r="H256" i="49"/>
  <c r="G256" i="49"/>
  <c r="F256" i="49"/>
  <c r="X255" i="49"/>
  <c r="V255" i="49"/>
  <c r="U255" i="49"/>
  <c r="S255" i="49"/>
  <c r="R255" i="49"/>
  <c r="M255" i="49"/>
  <c r="L255" i="49"/>
  <c r="K255" i="49"/>
  <c r="J255" i="49"/>
  <c r="I255" i="49"/>
  <c r="H255" i="49"/>
  <c r="G255" i="49"/>
  <c r="F255" i="49"/>
  <c r="V250" i="49"/>
  <c r="U250" i="49"/>
  <c r="S250" i="49"/>
  <c r="R250" i="49"/>
  <c r="J250" i="49"/>
  <c r="I250" i="49"/>
  <c r="G250" i="49"/>
  <c r="F250" i="49"/>
  <c r="V249" i="49"/>
  <c r="U249" i="49"/>
  <c r="S249" i="49"/>
  <c r="R249" i="49"/>
  <c r="J249" i="49"/>
  <c r="I249" i="49"/>
  <c r="G249" i="49"/>
  <c r="F249" i="49"/>
  <c r="X248" i="49"/>
  <c r="V248" i="49"/>
  <c r="U248" i="49"/>
  <c r="S248" i="49"/>
  <c r="R248" i="49"/>
  <c r="L248" i="49"/>
  <c r="J248" i="49"/>
  <c r="I248" i="49"/>
  <c r="G248" i="49"/>
  <c r="F248" i="49"/>
  <c r="V244" i="49"/>
  <c r="U244" i="49"/>
  <c r="S244" i="49"/>
  <c r="R244" i="49"/>
  <c r="K244" i="49"/>
  <c r="J244" i="49"/>
  <c r="I244" i="49"/>
  <c r="H244" i="49"/>
  <c r="G244" i="49"/>
  <c r="F244" i="49"/>
  <c r="V243" i="49"/>
  <c r="U243" i="49"/>
  <c r="S243" i="49"/>
  <c r="R243" i="49"/>
  <c r="K243" i="49"/>
  <c r="J243" i="49"/>
  <c r="I243" i="49"/>
  <c r="H243" i="49"/>
  <c r="G243" i="49"/>
  <c r="F243" i="49"/>
  <c r="X242" i="49"/>
  <c r="V242" i="49"/>
  <c r="U242" i="49"/>
  <c r="S242" i="49"/>
  <c r="R242" i="49"/>
  <c r="M242" i="49"/>
  <c r="L242" i="49"/>
  <c r="K242" i="49"/>
  <c r="J242" i="49"/>
  <c r="I242" i="49"/>
  <c r="H242" i="49"/>
  <c r="G242" i="49"/>
  <c r="F242" i="49"/>
  <c r="V237" i="49"/>
  <c r="U237" i="49"/>
  <c r="S237" i="49"/>
  <c r="R237" i="49"/>
  <c r="J237" i="49"/>
  <c r="I237" i="49"/>
  <c r="G237" i="49"/>
  <c r="F237" i="49"/>
  <c r="V236" i="49"/>
  <c r="U236" i="49"/>
  <c r="S236" i="49"/>
  <c r="R236" i="49"/>
  <c r="J236" i="49"/>
  <c r="I236" i="49"/>
  <c r="G236" i="49"/>
  <c r="F236" i="49"/>
  <c r="X235" i="49"/>
  <c r="V235" i="49"/>
  <c r="U235" i="49"/>
  <c r="S235" i="49"/>
  <c r="R235" i="49"/>
  <c r="L235" i="49"/>
  <c r="J235" i="49"/>
  <c r="I235" i="49"/>
  <c r="G235" i="49"/>
  <c r="F235" i="49"/>
  <c r="V231" i="49"/>
  <c r="U231" i="49"/>
  <c r="S231" i="49"/>
  <c r="R231" i="49"/>
  <c r="K231" i="49"/>
  <c r="J231" i="49"/>
  <c r="I231" i="49"/>
  <c r="H231" i="49"/>
  <c r="G231" i="49"/>
  <c r="F231" i="49"/>
  <c r="V230" i="49"/>
  <c r="U230" i="49"/>
  <c r="S230" i="49"/>
  <c r="R230" i="49"/>
  <c r="K230" i="49"/>
  <c r="J230" i="49"/>
  <c r="I230" i="49"/>
  <c r="H230" i="49"/>
  <c r="G230" i="49"/>
  <c r="F230" i="49"/>
  <c r="X229" i="49"/>
  <c r="V229" i="49"/>
  <c r="U229" i="49"/>
  <c r="S229" i="49"/>
  <c r="R229" i="49"/>
  <c r="M229" i="49"/>
  <c r="L229" i="49"/>
  <c r="K229" i="49"/>
  <c r="J229" i="49"/>
  <c r="I229" i="49"/>
  <c r="H229" i="49"/>
  <c r="G229" i="49"/>
  <c r="F229" i="49"/>
  <c r="V224" i="49"/>
  <c r="U224" i="49"/>
  <c r="S224" i="49"/>
  <c r="R224" i="49"/>
  <c r="J224" i="49"/>
  <c r="I224" i="49"/>
  <c r="G224" i="49"/>
  <c r="F224" i="49"/>
  <c r="V223" i="49"/>
  <c r="U223" i="49"/>
  <c r="S223" i="49"/>
  <c r="R223" i="49"/>
  <c r="J223" i="49"/>
  <c r="I223" i="49"/>
  <c r="G223" i="49"/>
  <c r="F223" i="49"/>
  <c r="X222" i="49"/>
  <c r="V222" i="49"/>
  <c r="U222" i="49"/>
  <c r="S222" i="49"/>
  <c r="R222" i="49"/>
  <c r="L222" i="49"/>
  <c r="J222" i="49"/>
  <c r="I222" i="49"/>
  <c r="G222" i="49"/>
  <c r="F222" i="49"/>
  <c r="V218" i="49"/>
  <c r="U218" i="49"/>
  <c r="S218" i="49"/>
  <c r="R218" i="49"/>
  <c r="K218" i="49"/>
  <c r="J218" i="49"/>
  <c r="I218" i="49"/>
  <c r="H218" i="49"/>
  <c r="G218" i="49"/>
  <c r="F218" i="49"/>
  <c r="V217" i="49"/>
  <c r="U217" i="49"/>
  <c r="S217" i="49"/>
  <c r="R217" i="49"/>
  <c r="K217" i="49"/>
  <c r="J217" i="49"/>
  <c r="I217" i="49"/>
  <c r="H217" i="49"/>
  <c r="G217" i="49"/>
  <c r="F217" i="49"/>
  <c r="X216" i="49"/>
  <c r="V216" i="49"/>
  <c r="U216" i="49"/>
  <c r="S216" i="49"/>
  <c r="R216" i="49"/>
  <c r="M216" i="49"/>
  <c r="L216" i="49"/>
  <c r="K216" i="49"/>
  <c r="J216" i="49"/>
  <c r="I216" i="49"/>
  <c r="H216" i="49"/>
  <c r="G216" i="49"/>
  <c r="F216" i="49"/>
  <c r="V211" i="49"/>
  <c r="U211" i="49"/>
  <c r="S211" i="49"/>
  <c r="R211" i="49"/>
  <c r="J211" i="49"/>
  <c r="I211" i="49"/>
  <c r="G211" i="49"/>
  <c r="F211" i="49"/>
  <c r="V210" i="49"/>
  <c r="U210" i="49"/>
  <c r="S210" i="49"/>
  <c r="R210" i="49"/>
  <c r="J210" i="49"/>
  <c r="I210" i="49"/>
  <c r="G210" i="49"/>
  <c r="F210" i="49"/>
  <c r="X209" i="49"/>
  <c r="V209" i="49"/>
  <c r="U209" i="49"/>
  <c r="S209" i="49"/>
  <c r="R209" i="49"/>
  <c r="L209" i="49"/>
  <c r="J209" i="49"/>
  <c r="I209" i="49"/>
  <c r="G209" i="49"/>
  <c r="F209" i="49"/>
  <c r="V205" i="49"/>
  <c r="U205" i="49"/>
  <c r="S205" i="49"/>
  <c r="R205" i="49"/>
  <c r="K205" i="49"/>
  <c r="J205" i="49"/>
  <c r="I205" i="49"/>
  <c r="H205" i="49"/>
  <c r="G205" i="49"/>
  <c r="F205" i="49"/>
  <c r="V204" i="49"/>
  <c r="U204" i="49"/>
  <c r="S204" i="49"/>
  <c r="R204" i="49"/>
  <c r="K204" i="49"/>
  <c r="J204" i="49"/>
  <c r="I204" i="49"/>
  <c r="H204" i="49"/>
  <c r="G204" i="49"/>
  <c r="F204" i="49"/>
  <c r="X203" i="49"/>
  <c r="V203" i="49"/>
  <c r="U203" i="49"/>
  <c r="S203" i="49"/>
  <c r="R203" i="49"/>
  <c r="M203" i="49"/>
  <c r="L203" i="49"/>
  <c r="K203" i="49"/>
  <c r="J203" i="49"/>
  <c r="I203" i="49"/>
  <c r="H203" i="49"/>
  <c r="G203" i="49"/>
  <c r="F203" i="49"/>
  <c r="V198" i="49"/>
  <c r="U198" i="49"/>
  <c r="S198" i="49"/>
  <c r="R198" i="49"/>
  <c r="J198" i="49"/>
  <c r="I198" i="49"/>
  <c r="G198" i="49"/>
  <c r="F198" i="49"/>
  <c r="V197" i="49"/>
  <c r="U197" i="49"/>
  <c r="S197" i="49"/>
  <c r="R197" i="49"/>
  <c r="J197" i="49"/>
  <c r="I197" i="49"/>
  <c r="G197" i="49"/>
  <c r="F197" i="49"/>
  <c r="X196" i="49"/>
  <c r="V196" i="49"/>
  <c r="U196" i="49"/>
  <c r="S196" i="49"/>
  <c r="R196" i="49"/>
  <c r="L196" i="49"/>
  <c r="J196" i="49"/>
  <c r="I196" i="49"/>
  <c r="G196" i="49"/>
  <c r="F196" i="49"/>
  <c r="V192" i="49"/>
  <c r="U192" i="49"/>
  <c r="S192" i="49"/>
  <c r="R192" i="49"/>
  <c r="K192" i="49"/>
  <c r="J192" i="49"/>
  <c r="I192" i="49"/>
  <c r="H192" i="49"/>
  <c r="G192" i="49"/>
  <c r="F192" i="49"/>
  <c r="V191" i="49"/>
  <c r="U191" i="49"/>
  <c r="S191" i="49"/>
  <c r="R191" i="49"/>
  <c r="K191" i="49"/>
  <c r="J191" i="49"/>
  <c r="I191" i="49"/>
  <c r="H191" i="49"/>
  <c r="G191" i="49"/>
  <c r="F191" i="49"/>
  <c r="X190" i="49"/>
  <c r="V190" i="49"/>
  <c r="U190" i="49"/>
  <c r="S190" i="49"/>
  <c r="R190" i="49"/>
  <c r="M190" i="49"/>
  <c r="L190" i="49"/>
  <c r="K190" i="49"/>
  <c r="J190" i="49"/>
  <c r="I190" i="49"/>
  <c r="H190" i="49"/>
  <c r="G190" i="49"/>
  <c r="F190" i="49"/>
  <c r="V185" i="49"/>
  <c r="U185" i="49"/>
  <c r="S185" i="49"/>
  <c r="R185" i="49"/>
  <c r="J185" i="49"/>
  <c r="I185" i="49"/>
  <c r="G185" i="49"/>
  <c r="F185" i="49"/>
  <c r="V184" i="49"/>
  <c r="U184" i="49"/>
  <c r="S184" i="49"/>
  <c r="R184" i="49"/>
  <c r="J184" i="49"/>
  <c r="I184" i="49"/>
  <c r="G184" i="49"/>
  <c r="F184" i="49"/>
  <c r="X183" i="49"/>
  <c r="V183" i="49"/>
  <c r="U183" i="49"/>
  <c r="S183" i="49"/>
  <c r="R183" i="49"/>
  <c r="L183" i="49"/>
  <c r="J183" i="49"/>
  <c r="I183" i="49"/>
  <c r="G183" i="49"/>
  <c r="F183" i="49"/>
  <c r="V179" i="49"/>
  <c r="U179" i="49"/>
  <c r="S179" i="49"/>
  <c r="R179" i="49"/>
  <c r="K179" i="49"/>
  <c r="J179" i="49"/>
  <c r="I179" i="49"/>
  <c r="H179" i="49"/>
  <c r="G179" i="49"/>
  <c r="F179" i="49"/>
  <c r="V178" i="49"/>
  <c r="U178" i="49"/>
  <c r="S178" i="49"/>
  <c r="R178" i="49"/>
  <c r="K178" i="49"/>
  <c r="J178" i="49"/>
  <c r="I178" i="49"/>
  <c r="H178" i="49"/>
  <c r="G178" i="49"/>
  <c r="F178" i="49"/>
  <c r="X177" i="49"/>
  <c r="V177" i="49"/>
  <c r="U177" i="49"/>
  <c r="S177" i="49"/>
  <c r="R177" i="49"/>
  <c r="M177" i="49"/>
  <c r="L177" i="49"/>
  <c r="K177" i="49"/>
  <c r="J177" i="49"/>
  <c r="I177" i="49"/>
  <c r="H177" i="49"/>
  <c r="G177" i="49"/>
  <c r="F177" i="49"/>
  <c r="V172" i="49"/>
  <c r="U172" i="49"/>
  <c r="S172" i="49"/>
  <c r="R172" i="49"/>
  <c r="J172" i="49"/>
  <c r="I172" i="49"/>
  <c r="G172" i="49"/>
  <c r="F172" i="49"/>
  <c r="V171" i="49"/>
  <c r="U171" i="49"/>
  <c r="S171" i="49"/>
  <c r="R171" i="49"/>
  <c r="J171" i="49"/>
  <c r="I171" i="49"/>
  <c r="G171" i="49"/>
  <c r="F171" i="49"/>
  <c r="X170" i="49"/>
  <c r="V170" i="49"/>
  <c r="U170" i="49"/>
  <c r="S170" i="49"/>
  <c r="R170" i="49"/>
  <c r="L170" i="49"/>
  <c r="J170" i="49"/>
  <c r="I170" i="49"/>
  <c r="G170" i="49"/>
  <c r="F170" i="49"/>
  <c r="V166" i="49"/>
  <c r="U166" i="49"/>
  <c r="S166" i="49"/>
  <c r="R166" i="49"/>
  <c r="K166" i="49"/>
  <c r="J166" i="49"/>
  <c r="I166" i="49"/>
  <c r="H166" i="49"/>
  <c r="G166" i="49"/>
  <c r="F166" i="49"/>
  <c r="V165" i="49"/>
  <c r="U165" i="49"/>
  <c r="S165" i="49"/>
  <c r="R165" i="49"/>
  <c r="K165" i="49"/>
  <c r="J165" i="49"/>
  <c r="I165" i="49"/>
  <c r="H165" i="49"/>
  <c r="G165" i="49"/>
  <c r="F165" i="49"/>
  <c r="X164" i="49"/>
  <c r="V164" i="49"/>
  <c r="U164" i="49"/>
  <c r="S164" i="49"/>
  <c r="R164" i="49"/>
  <c r="M164" i="49"/>
  <c r="L164" i="49"/>
  <c r="K164" i="49"/>
  <c r="J164" i="49"/>
  <c r="I164" i="49"/>
  <c r="H164" i="49"/>
  <c r="G164" i="49"/>
  <c r="F164" i="49"/>
  <c r="V159" i="49"/>
  <c r="U159" i="49"/>
  <c r="S159" i="49"/>
  <c r="R159" i="49"/>
  <c r="J159" i="49"/>
  <c r="I159" i="49"/>
  <c r="G159" i="49"/>
  <c r="F159" i="49"/>
  <c r="V158" i="49"/>
  <c r="U158" i="49"/>
  <c r="S158" i="49"/>
  <c r="R158" i="49"/>
  <c r="J158" i="49"/>
  <c r="I158" i="49"/>
  <c r="G158" i="49"/>
  <c r="F158" i="49"/>
  <c r="X157" i="49"/>
  <c r="V157" i="49"/>
  <c r="U157" i="49"/>
  <c r="S157" i="49"/>
  <c r="R157" i="49"/>
  <c r="L157" i="49"/>
  <c r="J157" i="49"/>
  <c r="I157" i="49"/>
  <c r="G157" i="49"/>
  <c r="F157" i="49"/>
  <c r="V153" i="49"/>
  <c r="U153" i="49"/>
  <c r="S153" i="49"/>
  <c r="R153" i="49"/>
  <c r="K153" i="49"/>
  <c r="J153" i="49"/>
  <c r="I153" i="49"/>
  <c r="H153" i="49"/>
  <c r="G153" i="49"/>
  <c r="F153" i="49"/>
  <c r="V152" i="49"/>
  <c r="U152" i="49"/>
  <c r="S152" i="49"/>
  <c r="R152" i="49"/>
  <c r="K152" i="49"/>
  <c r="J152" i="49"/>
  <c r="I152" i="49"/>
  <c r="H152" i="49"/>
  <c r="G152" i="49"/>
  <c r="F152" i="49"/>
  <c r="X151" i="49"/>
  <c r="V151" i="49"/>
  <c r="U151" i="49"/>
  <c r="S151" i="49"/>
  <c r="R151" i="49"/>
  <c r="M151" i="49"/>
  <c r="L151" i="49"/>
  <c r="K151" i="49"/>
  <c r="J151" i="49"/>
  <c r="I151" i="49"/>
  <c r="H151" i="49"/>
  <c r="G151" i="49"/>
  <c r="F151" i="49"/>
  <c r="V146" i="49"/>
  <c r="U146" i="49"/>
  <c r="S146" i="49"/>
  <c r="R146" i="49"/>
  <c r="J146" i="49"/>
  <c r="I146" i="49"/>
  <c r="G146" i="49"/>
  <c r="F146" i="49"/>
  <c r="V145" i="49"/>
  <c r="U145" i="49"/>
  <c r="S145" i="49"/>
  <c r="R145" i="49"/>
  <c r="J145" i="49"/>
  <c r="I145" i="49"/>
  <c r="G145" i="49"/>
  <c r="F145" i="49"/>
  <c r="X144" i="49"/>
  <c r="V144" i="49"/>
  <c r="U144" i="49"/>
  <c r="S144" i="49"/>
  <c r="R144" i="49"/>
  <c r="L144" i="49"/>
  <c r="J144" i="49"/>
  <c r="I144" i="49"/>
  <c r="G144" i="49"/>
  <c r="F144" i="49"/>
  <c r="V140" i="49"/>
  <c r="U140" i="49"/>
  <c r="S140" i="49"/>
  <c r="R140" i="49"/>
  <c r="K140" i="49"/>
  <c r="J140" i="49"/>
  <c r="I140" i="49"/>
  <c r="H140" i="49"/>
  <c r="G140" i="49"/>
  <c r="F140" i="49"/>
  <c r="V139" i="49"/>
  <c r="U139" i="49"/>
  <c r="S139" i="49"/>
  <c r="R139" i="49"/>
  <c r="K139" i="49"/>
  <c r="J139" i="49"/>
  <c r="I139" i="49"/>
  <c r="H139" i="49"/>
  <c r="G139" i="49"/>
  <c r="F139" i="49"/>
  <c r="X138" i="49"/>
  <c r="V138" i="49"/>
  <c r="U138" i="49"/>
  <c r="S138" i="49"/>
  <c r="R138" i="49"/>
  <c r="M138" i="49"/>
  <c r="L138" i="49"/>
  <c r="K138" i="49"/>
  <c r="J138" i="49"/>
  <c r="I138" i="49"/>
  <c r="H138" i="49"/>
  <c r="G138" i="49"/>
  <c r="F138" i="49"/>
  <c r="V133" i="49"/>
  <c r="U133" i="49"/>
  <c r="S133" i="49"/>
  <c r="R133" i="49"/>
  <c r="J133" i="49"/>
  <c r="I133" i="49"/>
  <c r="G133" i="49"/>
  <c r="F133" i="49"/>
  <c r="V132" i="49"/>
  <c r="U132" i="49"/>
  <c r="S132" i="49"/>
  <c r="R132" i="49"/>
  <c r="J132" i="49"/>
  <c r="I132" i="49"/>
  <c r="G132" i="49"/>
  <c r="F132" i="49"/>
  <c r="X131" i="49"/>
  <c r="V131" i="49"/>
  <c r="U131" i="49"/>
  <c r="S131" i="49"/>
  <c r="R131" i="49"/>
  <c r="L131" i="49"/>
  <c r="J131" i="49"/>
  <c r="I131" i="49"/>
  <c r="G131" i="49"/>
  <c r="F131" i="49"/>
  <c r="V127" i="49"/>
  <c r="U127" i="49"/>
  <c r="S127" i="49"/>
  <c r="R127" i="49"/>
  <c r="K127" i="49"/>
  <c r="J127" i="49"/>
  <c r="I127" i="49"/>
  <c r="H127" i="49"/>
  <c r="G127" i="49"/>
  <c r="F127" i="49"/>
  <c r="V126" i="49"/>
  <c r="U126" i="49"/>
  <c r="S126" i="49"/>
  <c r="R126" i="49"/>
  <c r="K126" i="49"/>
  <c r="J126" i="49"/>
  <c r="I126" i="49"/>
  <c r="H126" i="49"/>
  <c r="G126" i="49"/>
  <c r="F126" i="49"/>
  <c r="X125" i="49"/>
  <c r="V125" i="49"/>
  <c r="U125" i="49"/>
  <c r="S125" i="49"/>
  <c r="R125" i="49"/>
  <c r="M125" i="49"/>
  <c r="L125" i="49"/>
  <c r="K125" i="49"/>
  <c r="J125" i="49"/>
  <c r="I125" i="49"/>
  <c r="H125" i="49"/>
  <c r="G125" i="49"/>
  <c r="F125" i="49"/>
  <c r="V120" i="49"/>
  <c r="U120" i="49"/>
  <c r="S120" i="49"/>
  <c r="R120" i="49"/>
  <c r="J120" i="49"/>
  <c r="I120" i="49"/>
  <c r="G120" i="49"/>
  <c r="F120" i="49"/>
  <c r="V119" i="49"/>
  <c r="U119" i="49"/>
  <c r="S119" i="49"/>
  <c r="R119" i="49"/>
  <c r="J119" i="49"/>
  <c r="I119" i="49"/>
  <c r="G119" i="49"/>
  <c r="F119" i="49"/>
  <c r="X118" i="49"/>
  <c r="V118" i="49"/>
  <c r="U118" i="49"/>
  <c r="S118" i="49"/>
  <c r="R118" i="49"/>
  <c r="L118" i="49"/>
  <c r="J118" i="49"/>
  <c r="I118" i="49"/>
  <c r="G118" i="49"/>
  <c r="F118" i="49"/>
  <c r="V114" i="49"/>
  <c r="U114" i="49"/>
  <c r="S114" i="49"/>
  <c r="R114" i="49"/>
  <c r="K114" i="49"/>
  <c r="J114" i="49"/>
  <c r="I114" i="49"/>
  <c r="H114" i="49"/>
  <c r="G114" i="49"/>
  <c r="F114" i="49"/>
  <c r="V113" i="49"/>
  <c r="U113" i="49"/>
  <c r="S113" i="49"/>
  <c r="R113" i="49"/>
  <c r="K113" i="49"/>
  <c r="J113" i="49"/>
  <c r="I113" i="49"/>
  <c r="H113" i="49"/>
  <c r="G113" i="49"/>
  <c r="F113" i="49"/>
  <c r="X112" i="49"/>
  <c r="V112" i="49"/>
  <c r="U112" i="49"/>
  <c r="S112" i="49"/>
  <c r="R112" i="49"/>
  <c r="M112" i="49"/>
  <c r="L112" i="49"/>
  <c r="K112" i="49"/>
  <c r="J112" i="49"/>
  <c r="I112" i="49"/>
  <c r="H112" i="49"/>
  <c r="G112" i="49"/>
  <c r="F112" i="49"/>
  <c r="V107" i="49"/>
  <c r="U107" i="49"/>
  <c r="S107" i="49"/>
  <c r="R107" i="49"/>
  <c r="J107" i="49"/>
  <c r="I107" i="49"/>
  <c r="G107" i="49"/>
  <c r="F107" i="49"/>
  <c r="V106" i="49"/>
  <c r="U106" i="49"/>
  <c r="S106" i="49"/>
  <c r="R106" i="49"/>
  <c r="J106" i="49"/>
  <c r="I106" i="49"/>
  <c r="G106" i="49"/>
  <c r="F106" i="49"/>
  <c r="X105" i="49"/>
  <c r="V105" i="49"/>
  <c r="U105" i="49"/>
  <c r="S105" i="49"/>
  <c r="R105" i="49"/>
  <c r="L105" i="49"/>
  <c r="J105" i="49"/>
  <c r="I105" i="49"/>
  <c r="G105" i="49"/>
  <c r="F105" i="49"/>
  <c r="V101" i="49"/>
  <c r="U101" i="49"/>
  <c r="S101" i="49"/>
  <c r="R101" i="49"/>
  <c r="K101" i="49"/>
  <c r="J101" i="49"/>
  <c r="I101" i="49"/>
  <c r="H101" i="49"/>
  <c r="G101" i="49"/>
  <c r="F101" i="49"/>
  <c r="V100" i="49"/>
  <c r="U100" i="49"/>
  <c r="S100" i="49"/>
  <c r="R100" i="49"/>
  <c r="K100" i="49"/>
  <c r="J100" i="49"/>
  <c r="I100" i="49"/>
  <c r="H100" i="49"/>
  <c r="G100" i="49"/>
  <c r="F100" i="49"/>
  <c r="X99" i="49"/>
  <c r="V99" i="49"/>
  <c r="U99" i="49"/>
  <c r="S99" i="49"/>
  <c r="R99" i="49"/>
  <c r="M99" i="49"/>
  <c r="L99" i="49"/>
  <c r="K99" i="49"/>
  <c r="J99" i="49"/>
  <c r="I99" i="49"/>
  <c r="H99" i="49"/>
  <c r="G99" i="49"/>
  <c r="F99" i="49"/>
  <c r="V94" i="49"/>
  <c r="U94" i="49"/>
  <c r="S94" i="49"/>
  <c r="R94" i="49"/>
  <c r="J94" i="49"/>
  <c r="I94" i="49"/>
  <c r="G94" i="49"/>
  <c r="F94" i="49"/>
  <c r="V93" i="49"/>
  <c r="U93" i="49"/>
  <c r="S93" i="49"/>
  <c r="R93" i="49"/>
  <c r="J93" i="49"/>
  <c r="I93" i="49"/>
  <c r="G93" i="49"/>
  <c r="F93" i="49"/>
  <c r="X92" i="49"/>
  <c r="V92" i="49"/>
  <c r="U92" i="49"/>
  <c r="S92" i="49"/>
  <c r="R92" i="49"/>
  <c r="L92" i="49"/>
  <c r="J92" i="49"/>
  <c r="I92" i="49"/>
  <c r="G92" i="49"/>
  <c r="F92" i="49"/>
  <c r="V88" i="49"/>
  <c r="U88" i="49"/>
  <c r="S88" i="49"/>
  <c r="R88" i="49"/>
  <c r="K88" i="49"/>
  <c r="J88" i="49"/>
  <c r="I88" i="49"/>
  <c r="H88" i="49"/>
  <c r="G88" i="49"/>
  <c r="F88" i="49"/>
  <c r="V87" i="49"/>
  <c r="U87" i="49"/>
  <c r="S87" i="49"/>
  <c r="R87" i="49"/>
  <c r="K87" i="49"/>
  <c r="J87" i="49"/>
  <c r="I87" i="49"/>
  <c r="H87" i="49"/>
  <c r="G87" i="49"/>
  <c r="F87" i="49"/>
  <c r="X86" i="49"/>
  <c r="V86" i="49"/>
  <c r="U86" i="49"/>
  <c r="S86" i="49"/>
  <c r="R86" i="49"/>
  <c r="M86" i="49"/>
  <c r="L86" i="49"/>
  <c r="K86" i="49"/>
  <c r="J86" i="49"/>
  <c r="I86" i="49"/>
  <c r="H86" i="49"/>
  <c r="G86" i="49"/>
  <c r="F86" i="49"/>
  <c r="V81" i="49"/>
  <c r="U81" i="49"/>
  <c r="S81" i="49"/>
  <c r="R81" i="49"/>
  <c r="J81" i="49"/>
  <c r="I81" i="49"/>
  <c r="G81" i="49"/>
  <c r="F81" i="49"/>
  <c r="V80" i="49"/>
  <c r="U80" i="49"/>
  <c r="S80" i="49"/>
  <c r="R80" i="49"/>
  <c r="J80" i="49"/>
  <c r="I80" i="49"/>
  <c r="G80" i="49"/>
  <c r="F80" i="49"/>
  <c r="X79" i="49"/>
  <c r="V79" i="49"/>
  <c r="U79" i="49"/>
  <c r="S79" i="49"/>
  <c r="R79" i="49"/>
  <c r="L79" i="49"/>
  <c r="J79" i="49"/>
  <c r="I79" i="49"/>
  <c r="G79" i="49"/>
  <c r="F79" i="49"/>
  <c r="V75" i="49"/>
  <c r="U75" i="49"/>
  <c r="S75" i="49"/>
  <c r="R75" i="49"/>
  <c r="K75" i="49"/>
  <c r="J75" i="49"/>
  <c r="I75" i="49"/>
  <c r="H75" i="49"/>
  <c r="G75" i="49"/>
  <c r="F75" i="49"/>
  <c r="V74" i="49"/>
  <c r="U74" i="49"/>
  <c r="S74" i="49"/>
  <c r="R74" i="49"/>
  <c r="K74" i="49"/>
  <c r="J74" i="49"/>
  <c r="I74" i="49"/>
  <c r="H74" i="49"/>
  <c r="G74" i="49"/>
  <c r="F74" i="49"/>
  <c r="X73" i="49"/>
  <c r="V73" i="49"/>
  <c r="U73" i="49"/>
  <c r="S73" i="49"/>
  <c r="R73" i="49"/>
  <c r="M73" i="49"/>
  <c r="L73" i="49"/>
  <c r="K73" i="49"/>
  <c r="J73" i="49"/>
  <c r="I73" i="49"/>
  <c r="H73" i="49"/>
  <c r="G73" i="49"/>
  <c r="F73" i="49"/>
  <c r="V263" i="34"/>
  <c r="U263" i="34"/>
  <c r="S263" i="34"/>
  <c r="R263" i="34"/>
  <c r="J263" i="34"/>
  <c r="I263" i="34"/>
  <c r="G263" i="34"/>
  <c r="F263" i="34"/>
  <c r="V262" i="34"/>
  <c r="U262" i="34"/>
  <c r="S262" i="34"/>
  <c r="R262" i="34"/>
  <c r="J262" i="34"/>
  <c r="I262" i="34"/>
  <c r="G262" i="34"/>
  <c r="F262" i="34"/>
  <c r="X261" i="34"/>
  <c r="V261" i="34"/>
  <c r="U261" i="34"/>
  <c r="S261" i="34"/>
  <c r="R261" i="34"/>
  <c r="L261" i="34"/>
  <c r="J261" i="34"/>
  <c r="I261" i="34"/>
  <c r="G261" i="34"/>
  <c r="F261" i="34"/>
  <c r="V257" i="34"/>
  <c r="U257" i="34"/>
  <c r="S257" i="34"/>
  <c r="R257" i="34"/>
  <c r="K257" i="34"/>
  <c r="J257" i="34"/>
  <c r="I257" i="34"/>
  <c r="H257" i="34"/>
  <c r="G257" i="34"/>
  <c r="F257" i="34"/>
  <c r="V256" i="34"/>
  <c r="U256" i="34"/>
  <c r="S256" i="34"/>
  <c r="R256" i="34"/>
  <c r="K256" i="34"/>
  <c r="J256" i="34"/>
  <c r="I256" i="34"/>
  <c r="H256" i="34"/>
  <c r="G256" i="34"/>
  <c r="F256" i="34"/>
  <c r="X255" i="34"/>
  <c r="V255" i="34"/>
  <c r="U255" i="34"/>
  <c r="S255" i="34"/>
  <c r="R255" i="34"/>
  <c r="M255" i="34"/>
  <c r="L255" i="34"/>
  <c r="K255" i="34"/>
  <c r="J255" i="34"/>
  <c r="I255" i="34"/>
  <c r="H255" i="34"/>
  <c r="G255" i="34"/>
  <c r="F255" i="34"/>
  <c r="V250" i="34"/>
  <c r="U250" i="34"/>
  <c r="S250" i="34"/>
  <c r="R250" i="34"/>
  <c r="J250" i="34"/>
  <c r="I250" i="34"/>
  <c r="G250" i="34"/>
  <c r="F250" i="34"/>
  <c r="V249" i="34"/>
  <c r="U249" i="34"/>
  <c r="S249" i="34"/>
  <c r="R249" i="34"/>
  <c r="J249" i="34"/>
  <c r="I249" i="34"/>
  <c r="G249" i="34"/>
  <c r="F249" i="34"/>
  <c r="X248" i="34"/>
  <c r="V248" i="34"/>
  <c r="U248" i="34"/>
  <c r="S248" i="34"/>
  <c r="R248" i="34"/>
  <c r="L248" i="34"/>
  <c r="J248" i="34"/>
  <c r="I248" i="34"/>
  <c r="G248" i="34"/>
  <c r="F248" i="34"/>
  <c r="V244" i="34"/>
  <c r="U244" i="34"/>
  <c r="S244" i="34"/>
  <c r="R244" i="34"/>
  <c r="K244" i="34"/>
  <c r="J244" i="34"/>
  <c r="I244" i="34"/>
  <c r="H244" i="34"/>
  <c r="G244" i="34"/>
  <c r="F244" i="34"/>
  <c r="V243" i="34"/>
  <c r="U243" i="34"/>
  <c r="S243" i="34"/>
  <c r="R243" i="34"/>
  <c r="K243" i="34"/>
  <c r="J243" i="34"/>
  <c r="I243" i="34"/>
  <c r="H243" i="34"/>
  <c r="G243" i="34"/>
  <c r="F243" i="34"/>
  <c r="X242" i="34"/>
  <c r="V242" i="34"/>
  <c r="U242" i="34"/>
  <c r="S242" i="34"/>
  <c r="R242" i="34"/>
  <c r="M242" i="34"/>
  <c r="L242" i="34"/>
  <c r="K242" i="34"/>
  <c r="J242" i="34"/>
  <c r="I242" i="34"/>
  <c r="H242" i="34"/>
  <c r="G242" i="34"/>
  <c r="F242" i="34"/>
  <c r="V237" i="34"/>
  <c r="U237" i="34"/>
  <c r="S237" i="34"/>
  <c r="R237" i="34"/>
  <c r="J237" i="34"/>
  <c r="I237" i="34"/>
  <c r="G237" i="34"/>
  <c r="F237" i="34"/>
  <c r="V236" i="34"/>
  <c r="U236" i="34"/>
  <c r="S236" i="34"/>
  <c r="R236" i="34"/>
  <c r="J236" i="34"/>
  <c r="I236" i="34"/>
  <c r="G236" i="34"/>
  <c r="F236" i="34"/>
  <c r="X235" i="34"/>
  <c r="V235" i="34"/>
  <c r="U235" i="34"/>
  <c r="S235" i="34"/>
  <c r="R235" i="34"/>
  <c r="L235" i="34"/>
  <c r="J235" i="34"/>
  <c r="I235" i="34"/>
  <c r="G235" i="34"/>
  <c r="F235" i="34"/>
  <c r="V231" i="34"/>
  <c r="U231" i="34"/>
  <c r="S231" i="34"/>
  <c r="R231" i="34"/>
  <c r="K231" i="34"/>
  <c r="J231" i="34"/>
  <c r="I231" i="34"/>
  <c r="H231" i="34"/>
  <c r="G231" i="34"/>
  <c r="F231" i="34"/>
  <c r="V230" i="34"/>
  <c r="U230" i="34"/>
  <c r="S230" i="34"/>
  <c r="R230" i="34"/>
  <c r="K230" i="34"/>
  <c r="J230" i="34"/>
  <c r="I230" i="34"/>
  <c r="H230" i="34"/>
  <c r="G230" i="34"/>
  <c r="F230" i="34"/>
  <c r="X229" i="34"/>
  <c r="V229" i="34"/>
  <c r="U229" i="34"/>
  <c r="S229" i="34"/>
  <c r="R229" i="34"/>
  <c r="M229" i="34"/>
  <c r="L229" i="34"/>
  <c r="K229" i="34"/>
  <c r="J229" i="34"/>
  <c r="I229" i="34"/>
  <c r="H229" i="34"/>
  <c r="G229" i="34"/>
  <c r="F229" i="34"/>
  <c r="V224" i="34"/>
  <c r="U224" i="34"/>
  <c r="S224" i="34"/>
  <c r="R224" i="34"/>
  <c r="J224" i="34"/>
  <c r="I224" i="34"/>
  <c r="G224" i="34"/>
  <c r="F224" i="34"/>
  <c r="V223" i="34"/>
  <c r="U223" i="34"/>
  <c r="S223" i="34"/>
  <c r="R223" i="34"/>
  <c r="J223" i="34"/>
  <c r="I223" i="34"/>
  <c r="G223" i="34"/>
  <c r="F223" i="34"/>
  <c r="X222" i="34"/>
  <c r="V222" i="34"/>
  <c r="U222" i="34"/>
  <c r="S222" i="34"/>
  <c r="R222" i="34"/>
  <c r="L222" i="34"/>
  <c r="J222" i="34"/>
  <c r="I222" i="34"/>
  <c r="G222" i="34"/>
  <c r="F222" i="34"/>
  <c r="V218" i="34"/>
  <c r="U218" i="34"/>
  <c r="S218" i="34"/>
  <c r="R218" i="34"/>
  <c r="K218" i="34"/>
  <c r="J218" i="34"/>
  <c r="I218" i="34"/>
  <c r="H218" i="34"/>
  <c r="G218" i="34"/>
  <c r="F218" i="34"/>
  <c r="V217" i="34"/>
  <c r="U217" i="34"/>
  <c r="S217" i="34"/>
  <c r="R217" i="34"/>
  <c r="K217" i="34"/>
  <c r="J217" i="34"/>
  <c r="I217" i="34"/>
  <c r="H217" i="34"/>
  <c r="G217" i="34"/>
  <c r="F217" i="34"/>
  <c r="X216" i="34"/>
  <c r="V216" i="34"/>
  <c r="U216" i="34"/>
  <c r="S216" i="34"/>
  <c r="R216" i="34"/>
  <c r="M216" i="34"/>
  <c r="L216" i="34"/>
  <c r="K216" i="34"/>
  <c r="J216" i="34"/>
  <c r="I216" i="34"/>
  <c r="H216" i="34"/>
  <c r="G216" i="34"/>
  <c r="F216" i="34"/>
  <c r="V211" i="34"/>
  <c r="U211" i="34"/>
  <c r="S211" i="34"/>
  <c r="R211" i="34"/>
  <c r="J211" i="34"/>
  <c r="I211" i="34"/>
  <c r="G211" i="34"/>
  <c r="F211" i="34"/>
  <c r="V210" i="34"/>
  <c r="U210" i="34"/>
  <c r="S210" i="34"/>
  <c r="R210" i="34"/>
  <c r="J210" i="34"/>
  <c r="I210" i="34"/>
  <c r="G210" i="34"/>
  <c r="F210" i="34"/>
  <c r="X209" i="34"/>
  <c r="V209" i="34"/>
  <c r="U209" i="34"/>
  <c r="S209" i="34"/>
  <c r="R209" i="34"/>
  <c r="L209" i="34"/>
  <c r="J209" i="34"/>
  <c r="I209" i="34"/>
  <c r="G209" i="34"/>
  <c r="F209" i="34"/>
  <c r="V205" i="34"/>
  <c r="U205" i="34"/>
  <c r="S205" i="34"/>
  <c r="R205" i="34"/>
  <c r="K205" i="34"/>
  <c r="J205" i="34"/>
  <c r="I205" i="34"/>
  <c r="H205" i="34"/>
  <c r="G205" i="34"/>
  <c r="F205" i="34"/>
  <c r="V204" i="34"/>
  <c r="U204" i="34"/>
  <c r="S204" i="34"/>
  <c r="R204" i="34"/>
  <c r="K204" i="34"/>
  <c r="J204" i="34"/>
  <c r="I204" i="34"/>
  <c r="H204" i="34"/>
  <c r="G204" i="34"/>
  <c r="F204" i="34"/>
  <c r="X203" i="34"/>
  <c r="V203" i="34"/>
  <c r="U203" i="34"/>
  <c r="S203" i="34"/>
  <c r="R203" i="34"/>
  <c r="M203" i="34"/>
  <c r="L203" i="34"/>
  <c r="K203" i="34"/>
  <c r="J203" i="34"/>
  <c r="I203" i="34"/>
  <c r="H203" i="34"/>
  <c r="G203" i="34"/>
  <c r="F203" i="34"/>
  <c r="V198" i="34"/>
  <c r="U198" i="34"/>
  <c r="S198" i="34"/>
  <c r="R198" i="34"/>
  <c r="J198" i="34"/>
  <c r="I198" i="34"/>
  <c r="G198" i="34"/>
  <c r="F198" i="34"/>
  <c r="V197" i="34"/>
  <c r="U197" i="34"/>
  <c r="S197" i="34"/>
  <c r="R197" i="34"/>
  <c r="J197" i="34"/>
  <c r="I197" i="34"/>
  <c r="G197" i="34"/>
  <c r="F197" i="34"/>
  <c r="X196" i="34"/>
  <c r="V196" i="34"/>
  <c r="U196" i="34"/>
  <c r="S196" i="34"/>
  <c r="R196" i="34"/>
  <c r="L196" i="34"/>
  <c r="J196" i="34"/>
  <c r="I196" i="34"/>
  <c r="G196" i="34"/>
  <c r="F196" i="34"/>
  <c r="V192" i="34"/>
  <c r="U192" i="34"/>
  <c r="S192" i="34"/>
  <c r="R192" i="34"/>
  <c r="K192" i="34"/>
  <c r="J192" i="34"/>
  <c r="I192" i="34"/>
  <c r="H192" i="34"/>
  <c r="G192" i="34"/>
  <c r="F192" i="34"/>
  <c r="V191" i="34"/>
  <c r="U191" i="34"/>
  <c r="S191" i="34"/>
  <c r="R191" i="34"/>
  <c r="K191" i="34"/>
  <c r="J191" i="34"/>
  <c r="I191" i="34"/>
  <c r="H191" i="34"/>
  <c r="G191" i="34"/>
  <c r="F191" i="34"/>
  <c r="X190" i="34"/>
  <c r="V190" i="34"/>
  <c r="U190" i="34"/>
  <c r="S190" i="34"/>
  <c r="R190" i="34"/>
  <c r="M190" i="34"/>
  <c r="L190" i="34"/>
  <c r="K190" i="34"/>
  <c r="J190" i="34"/>
  <c r="I190" i="34"/>
  <c r="H190" i="34"/>
  <c r="G190" i="34"/>
  <c r="F190" i="34"/>
  <c r="V185" i="34"/>
  <c r="U185" i="34"/>
  <c r="S185" i="34"/>
  <c r="R185" i="34"/>
  <c r="J185" i="34"/>
  <c r="I185" i="34"/>
  <c r="G185" i="34"/>
  <c r="F185" i="34"/>
  <c r="V184" i="34"/>
  <c r="U184" i="34"/>
  <c r="S184" i="34"/>
  <c r="R184" i="34"/>
  <c r="J184" i="34"/>
  <c r="I184" i="34"/>
  <c r="G184" i="34"/>
  <c r="F184" i="34"/>
  <c r="X183" i="34"/>
  <c r="V183" i="34"/>
  <c r="U183" i="34"/>
  <c r="S183" i="34"/>
  <c r="R183" i="34"/>
  <c r="L183" i="34"/>
  <c r="J183" i="34"/>
  <c r="I183" i="34"/>
  <c r="G183" i="34"/>
  <c r="F183" i="34"/>
  <c r="V179" i="34"/>
  <c r="U179" i="34"/>
  <c r="S179" i="34"/>
  <c r="R179" i="34"/>
  <c r="K179" i="34"/>
  <c r="J179" i="34"/>
  <c r="I179" i="34"/>
  <c r="H179" i="34"/>
  <c r="G179" i="34"/>
  <c r="F179" i="34"/>
  <c r="V178" i="34"/>
  <c r="U178" i="34"/>
  <c r="S178" i="34"/>
  <c r="R178" i="34"/>
  <c r="K178" i="34"/>
  <c r="J178" i="34"/>
  <c r="I178" i="34"/>
  <c r="H178" i="34"/>
  <c r="G178" i="34"/>
  <c r="F178" i="34"/>
  <c r="X177" i="34"/>
  <c r="V177" i="34"/>
  <c r="U177" i="34"/>
  <c r="S177" i="34"/>
  <c r="R177" i="34"/>
  <c r="M177" i="34"/>
  <c r="L177" i="34"/>
  <c r="K177" i="34"/>
  <c r="J177" i="34"/>
  <c r="I177" i="34"/>
  <c r="H177" i="34"/>
  <c r="G177" i="34"/>
  <c r="F177" i="34"/>
  <c r="V172" i="34"/>
  <c r="U172" i="34"/>
  <c r="S172" i="34"/>
  <c r="R172" i="34"/>
  <c r="J172" i="34"/>
  <c r="I172" i="34"/>
  <c r="G172" i="34"/>
  <c r="F172" i="34"/>
  <c r="V171" i="34"/>
  <c r="U171" i="34"/>
  <c r="S171" i="34"/>
  <c r="R171" i="34"/>
  <c r="J171" i="34"/>
  <c r="I171" i="34"/>
  <c r="G171" i="34"/>
  <c r="F171" i="34"/>
  <c r="X170" i="34"/>
  <c r="V170" i="34"/>
  <c r="U170" i="34"/>
  <c r="S170" i="34"/>
  <c r="R170" i="34"/>
  <c r="L170" i="34"/>
  <c r="J170" i="34"/>
  <c r="I170" i="34"/>
  <c r="G170" i="34"/>
  <c r="F170" i="34"/>
  <c r="V166" i="34"/>
  <c r="U166" i="34"/>
  <c r="S166" i="34"/>
  <c r="R166" i="34"/>
  <c r="K166" i="34"/>
  <c r="J166" i="34"/>
  <c r="I166" i="34"/>
  <c r="H166" i="34"/>
  <c r="G166" i="34"/>
  <c r="F166" i="34"/>
  <c r="V165" i="34"/>
  <c r="U165" i="34"/>
  <c r="S165" i="34"/>
  <c r="R165" i="34"/>
  <c r="K165" i="34"/>
  <c r="J165" i="34"/>
  <c r="I165" i="34"/>
  <c r="H165" i="34"/>
  <c r="G165" i="34"/>
  <c r="F165" i="34"/>
  <c r="X164" i="34"/>
  <c r="V164" i="34"/>
  <c r="U164" i="34"/>
  <c r="S164" i="34"/>
  <c r="R164" i="34"/>
  <c r="M164" i="34"/>
  <c r="L164" i="34"/>
  <c r="K164" i="34"/>
  <c r="J164" i="34"/>
  <c r="I164" i="34"/>
  <c r="H164" i="34"/>
  <c r="G164" i="34"/>
  <c r="F164" i="34"/>
  <c r="V159" i="34"/>
  <c r="U159" i="34"/>
  <c r="S159" i="34"/>
  <c r="R159" i="34"/>
  <c r="J159" i="34"/>
  <c r="I159" i="34"/>
  <c r="G159" i="34"/>
  <c r="F159" i="34"/>
  <c r="V158" i="34"/>
  <c r="U158" i="34"/>
  <c r="S158" i="34"/>
  <c r="R158" i="34"/>
  <c r="J158" i="34"/>
  <c r="I158" i="34"/>
  <c r="G158" i="34"/>
  <c r="F158" i="34"/>
  <c r="X157" i="34"/>
  <c r="V157" i="34"/>
  <c r="U157" i="34"/>
  <c r="S157" i="34"/>
  <c r="R157" i="34"/>
  <c r="L157" i="34"/>
  <c r="J157" i="34"/>
  <c r="I157" i="34"/>
  <c r="G157" i="34"/>
  <c r="F157" i="34"/>
  <c r="V153" i="34"/>
  <c r="U153" i="34"/>
  <c r="S153" i="34"/>
  <c r="R153" i="34"/>
  <c r="K153" i="34"/>
  <c r="J153" i="34"/>
  <c r="I153" i="34"/>
  <c r="H153" i="34"/>
  <c r="G153" i="34"/>
  <c r="F153" i="34"/>
  <c r="V152" i="34"/>
  <c r="U152" i="34"/>
  <c r="S152" i="34"/>
  <c r="R152" i="34"/>
  <c r="K152" i="34"/>
  <c r="J152" i="34"/>
  <c r="I152" i="34"/>
  <c r="H152" i="34"/>
  <c r="G152" i="34"/>
  <c r="F152" i="34"/>
  <c r="X151" i="34"/>
  <c r="V151" i="34"/>
  <c r="U151" i="34"/>
  <c r="S151" i="34"/>
  <c r="R151" i="34"/>
  <c r="M151" i="34"/>
  <c r="L151" i="34"/>
  <c r="K151" i="34"/>
  <c r="J151" i="34"/>
  <c r="I151" i="34"/>
  <c r="H151" i="34"/>
  <c r="G151" i="34"/>
  <c r="F151" i="34"/>
  <c r="V146" i="34"/>
  <c r="U146" i="34"/>
  <c r="S146" i="34"/>
  <c r="R146" i="34"/>
  <c r="J146" i="34"/>
  <c r="I146" i="34"/>
  <c r="G146" i="34"/>
  <c r="F146" i="34"/>
  <c r="V145" i="34"/>
  <c r="U145" i="34"/>
  <c r="S145" i="34"/>
  <c r="R145" i="34"/>
  <c r="J145" i="34"/>
  <c r="I145" i="34"/>
  <c r="G145" i="34"/>
  <c r="F145" i="34"/>
  <c r="X144" i="34"/>
  <c r="V144" i="34"/>
  <c r="U144" i="34"/>
  <c r="S144" i="34"/>
  <c r="R144" i="34"/>
  <c r="L144" i="34"/>
  <c r="J144" i="34"/>
  <c r="I144" i="34"/>
  <c r="G144" i="34"/>
  <c r="F144" i="34"/>
  <c r="V140" i="34"/>
  <c r="U140" i="34"/>
  <c r="S140" i="34"/>
  <c r="R140" i="34"/>
  <c r="K140" i="34"/>
  <c r="J140" i="34"/>
  <c r="I140" i="34"/>
  <c r="H140" i="34"/>
  <c r="G140" i="34"/>
  <c r="F140" i="34"/>
  <c r="V139" i="34"/>
  <c r="U139" i="34"/>
  <c r="S139" i="34"/>
  <c r="R139" i="34"/>
  <c r="K139" i="34"/>
  <c r="J139" i="34"/>
  <c r="I139" i="34"/>
  <c r="H139" i="34"/>
  <c r="G139" i="34"/>
  <c r="F139" i="34"/>
  <c r="X138" i="34"/>
  <c r="V138" i="34"/>
  <c r="U138" i="34"/>
  <c r="S138" i="34"/>
  <c r="R138" i="34"/>
  <c r="M138" i="34"/>
  <c r="L138" i="34"/>
  <c r="K138" i="34"/>
  <c r="J138" i="34"/>
  <c r="I138" i="34"/>
  <c r="H138" i="34"/>
  <c r="G138" i="34"/>
  <c r="F138" i="34"/>
  <c r="V133" i="34"/>
  <c r="U133" i="34"/>
  <c r="S133" i="34"/>
  <c r="R133" i="34"/>
  <c r="J133" i="34"/>
  <c r="I133" i="34"/>
  <c r="G133" i="34"/>
  <c r="F133" i="34"/>
  <c r="V132" i="34"/>
  <c r="U132" i="34"/>
  <c r="S132" i="34"/>
  <c r="R132" i="34"/>
  <c r="J132" i="34"/>
  <c r="I132" i="34"/>
  <c r="G132" i="34"/>
  <c r="F132" i="34"/>
  <c r="X131" i="34"/>
  <c r="V131" i="34"/>
  <c r="U131" i="34"/>
  <c r="S131" i="34"/>
  <c r="R131" i="34"/>
  <c r="L131" i="34"/>
  <c r="J131" i="34"/>
  <c r="I131" i="34"/>
  <c r="G131" i="34"/>
  <c r="F131" i="34"/>
  <c r="V127" i="34"/>
  <c r="U127" i="34"/>
  <c r="S127" i="34"/>
  <c r="R127" i="34"/>
  <c r="K127" i="34"/>
  <c r="J127" i="34"/>
  <c r="I127" i="34"/>
  <c r="H127" i="34"/>
  <c r="G127" i="34"/>
  <c r="F127" i="34"/>
  <c r="V126" i="34"/>
  <c r="U126" i="34"/>
  <c r="S126" i="34"/>
  <c r="R126" i="34"/>
  <c r="K126" i="34"/>
  <c r="J126" i="34"/>
  <c r="I126" i="34"/>
  <c r="H126" i="34"/>
  <c r="G126" i="34"/>
  <c r="F126" i="34"/>
  <c r="X125" i="34"/>
  <c r="V125" i="34"/>
  <c r="U125" i="34"/>
  <c r="S125" i="34"/>
  <c r="R125" i="34"/>
  <c r="M125" i="34"/>
  <c r="L125" i="34"/>
  <c r="K125" i="34"/>
  <c r="J125" i="34"/>
  <c r="I125" i="34"/>
  <c r="H125" i="34"/>
  <c r="G125" i="34"/>
  <c r="F125" i="34"/>
  <c r="V120" i="34"/>
  <c r="U120" i="34"/>
  <c r="S120" i="34"/>
  <c r="R120" i="34"/>
  <c r="J120" i="34"/>
  <c r="I120" i="34"/>
  <c r="G120" i="34"/>
  <c r="F120" i="34"/>
  <c r="V119" i="34"/>
  <c r="U119" i="34"/>
  <c r="S119" i="34"/>
  <c r="R119" i="34"/>
  <c r="J119" i="34"/>
  <c r="I119" i="34"/>
  <c r="G119" i="34"/>
  <c r="F119" i="34"/>
  <c r="X118" i="34"/>
  <c r="V118" i="34"/>
  <c r="U118" i="34"/>
  <c r="S118" i="34"/>
  <c r="R118" i="34"/>
  <c r="L118" i="34"/>
  <c r="J118" i="34"/>
  <c r="I118" i="34"/>
  <c r="G118" i="34"/>
  <c r="F118" i="34"/>
  <c r="V114" i="34"/>
  <c r="U114" i="34"/>
  <c r="S114" i="34"/>
  <c r="R114" i="34"/>
  <c r="K114" i="34"/>
  <c r="J114" i="34"/>
  <c r="I114" i="34"/>
  <c r="H114" i="34"/>
  <c r="G114" i="34"/>
  <c r="F114" i="34"/>
  <c r="V113" i="34"/>
  <c r="U113" i="34"/>
  <c r="S113" i="34"/>
  <c r="R113" i="34"/>
  <c r="K113" i="34"/>
  <c r="J113" i="34"/>
  <c r="I113" i="34"/>
  <c r="H113" i="34"/>
  <c r="G113" i="34"/>
  <c r="F113" i="34"/>
  <c r="X112" i="34"/>
  <c r="V112" i="34"/>
  <c r="U112" i="34"/>
  <c r="S112" i="34"/>
  <c r="R112" i="34"/>
  <c r="M112" i="34"/>
  <c r="L112" i="34"/>
  <c r="K112" i="34"/>
  <c r="J112" i="34"/>
  <c r="I112" i="34"/>
  <c r="H112" i="34"/>
  <c r="G112" i="34"/>
  <c r="F112" i="34"/>
  <c r="V107" i="34"/>
  <c r="U107" i="34"/>
  <c r="S107" i="34"/>
  <c r="R107" i="34"/>
  <c r="J107" i="34"/>
  <c r="I107" i="34"/>
  <c r="G107" i="34"/>
  <c r="F107" i="34"/>
  <c r="V106" i="34"/>
  <c r="U106" i="34"/>
  <c r="S106" i="34"/>
  <c r="R106" i="34"/>
  <c r="J106" i="34"/>
  <c r="I106" i="34"/>
  <c r="G106" i="34"/>
  <c r="F106" i="34"/>
  <c r="X105" i="34"/>
  <c r="V105" i="34"/>
  <c r="U105" i="34"/>
  <c r="S105" i="34"/>
  <c r="R105" i="34"/>
  <c r="L105" i="34"/>
  <c r="J105" i="34"/>
  <c r="I105" i="34"/>
  <c r="G105" i="34"/>
  <c r="F105" i="34"/>
  <c r="V101" i="34"/>
  <c r="U101" i="34"/>
  <c r="S101" i="34"/>
  <c r="R101" i="34"/>
  <c r="K101" i="34"/>
  <c r="J101" i="34"/>
  <c r="I101" i="34"/>
  <c r="H101" i="34"/>
  <c r="G101" i="34"/>
  <c r="F101" i="34"/>
  <c r="V100" i="34"/>
  <c r="U100" i="34"/>
  <c r="S100" i="34"/>
  <c r="R100" i="34"/>
  <c r="K100" i="34"/>
  <c r="J100" i="34"/>
  <c r="I100" i="34"/>
  <c r="H100" i="34"/>
  <c r="G100" i="34"/>
  <c r="F100" i="34"/>
  <c r="X99" i="34"/>
  <c r="V99" i="34"/>
  <c r="U99" i="34"/>
  <c r="S99" i="34"/>
  <c r="R99" i="34"/>
  <c r="M99" i="34"/>
  <c r="L99" i="34"/>
  <c r="K99" i="34"/>
  <c r="J99" i="34"/>
  <c r="I99" i="34"/>
  <c r="H99" i="34"/>
  <c r="G99" i="34"/>
  <c r="F99" i="34"/>
  <c r="V94" i="34"/>
  <c r="U94" i="34"/>
  <c r="S94" i="34"/>
  <c r="R94" i="34"/>
  <c r="J94" i="34"/>
  <c r="I94" i="34"/>
  <c r="G94" i="34"/>
  <c r="F94" i="34"/>
  <c r="V93" i="34"/>
  <c r="U93" i="34"/>
  <c r="S93" i="34"/>
  <c r="R93" i="34"/>
  <c r="J93" i="34"/>
  <c r="I93" i="34"/>
  <c r="G93" i="34"/>
  <c r="F93" i="34"/>
  <c r="X92" i="34"/>
  <c r="V92" i="34"/>
  <c r="U92" i="34"/>
  <c r="S92" i="34"/>
  <c r="R92" i="34"/>
  <c r="L92" i="34"/>
  <c r="J92" i="34"/>
  <c r="I92" i="34"/>
  <c r="G92" i="34"/>
  <c r="F92" i="34"/>
  <c r="V88" i="34"/>
  <c r="U88" i="34"/>
  <c r="S88" i="34"/>
  <c r="R88" i="34"/>
  <c r="K88" i="34"/>
  <c r="J88" i="34"/>
  <c r="I88" i="34"/>
  <c r="H88" i="34"/>
  <c r="G88" i="34"/>
  <c r="F88" i="34"/>
  <c r="V87" i="34"/>
  <c r="U87" i="34"/>
  <c r="S87" i="34"/>
  <c r="R87" i="34"/>
  <c r="K87" i="34"/>
  <c r="J87" i="34"/>
  <c r="I87" i="34"/>
  <c r="H87" i="34"/>
  <c r="G87" i="34"/>
  <c r="F87" i="34"/>
  <c r="X86" i="34"/>
  <c r="V86" i="34"/>
  <c r="U86" i="34"/>
  <c r="S86" i="34"/>
  <c r="R86" i="34"/>
  <c r="M86" i="34"/>
  <c r="L86" i="34"/>
  <c r="K86" i="34"/>
  <c r="J86" i="34"/>
  <c r="I86" i="34"/>
  <c r="H86" i="34"/>
  <c r="G86" i="34"/>
  <c r="F86" i="34"/>
  <c r="V81" i="34"/>
  <c r="U81" i="34"/>
  <c r="S81" i="34"/>
  <c r="R81" i="34"/>
  <c r="J81" i="34"/>
  <c r="I81" i="34"/>
  <c r="G81" i="34"/>
  <c r="F81" i="34"/>
  <c r="V80" i="34"/>
  <c r="U80" i="34"/>
  <c r="S80" i="34"/>
  <c r="R80" i="34"/>
  <c r="J80" i="34"/>
  <c r="I80" i="34"/>
  <c r="G80" i="34"/>
  <c r="F80" i="34"/>
  <c r="X79" i="34"/>
  <c r="V79" i="34"/>
  <c r="U79" i="34"/>
  <c r="S79" i="34"/>
  <c r="R79" i="34"/>
  <c r="L79" i="34"/>
  <c r="J79" i="34"/>
  <c r="I79" i="34"/>
  <c r="G79" i="34"/>
  <c r="F79" i="34"/>
  <c r="V75" i="34"/>
  <c r="U75" i="34"/>
  <c r="S75" i="34"/>
  <c r="R75" i="34"/>
  <c r="K75" i="34"/>
  <c r="J75" i="34"/>
  <c r="I75" i="34"/>
  <c r="H75" i="34"/>
  <c r="G75" i="34"/>
  <c r="F75" i="34"/>
  <c r="V74" i="34"/>
  <c r="U74" i="34"/>
  <c r="S74" i="34"/>
  <c r="R74" i="34"/>
  <c r="K74" i="34"/>
  <c r="J74" i="34"/>
  <c r="I74" i="34"/>
  <c r="H74" i="34"/>
  <c r="G74" i="34"/>
  <c r="F74" i="34"/>
  <c r="X73" i="34"/>
  <c r="V73" i="34"/>
  <c r="U73" i="34"/>
  <c r="S73" i="34"/>
  <c r="R73" i="34"/>
  <c r="M73" i="34"/>
  <c r="L73" i="34"/>
  <c r="K73" i="34"/>
  <c r="J73" i="34"/>
  <c r="I73" i="34"/>
  <c r="H73" i="34"/>
  <c r="G73" i="34"/>
  <c r="F73" i="34"/>
  <c r="V263" i="48"/>
  <c r="U263" i="48"/>
  <c r="S263" i="48"/>
  <c r="R263" i="48"/>
  <c r="J263" i="48"/>
  <c r="I263" i="48"/>
  <c r="G263" i="48"/>
  <c r="F263" i="48"/>
  <c r="V262" i="48"/>
  <c r="U262" i="48"/>
  <c r="S262" i="48"/>
  <c r="R262" i="48"/>
  <c r="J262" i="48"/>
  <c r="I262" i="48"/>
  <c r="G262" i="48"/>
  <c r="F262" i="48"/>
  <c r="X261" i="48"/>
  <c r="V261" i="48"/>
  <c r="U261" i="48"/>
  <c r="S261" i="48"/>
  <c r="R261" i="48"/>
  <c r="L261" i="48"/>
  <c r="J261" i="48"/>
  <c r="I261" i="48"/>
  <c r="G261" i="48"/>
  <c r="F261" i="48"/>
  <c r="V257" i="48"/>
  <c r="U257" i="48"/>
  <c r="S257" i="48"/>
  <c r="R257" i="48"/>
  <c r="K257" i="48"/>
  <c r="J257" i="48"/>
  <c r="I257" i="48"/>
  <c r="H257" i="48"/>
  <c r="G257" i="48"/>
  <c r="F257" i="48"/>
  <c r="V256" i="48"/>
  <c r="U256" i="48"/>
  <c r="S256" i="48"/>
  <c r="R256" i="48"/>
  <c r="K256" i="48"/>
  <c r="J256" i="48"/>
  <c r="I256" i="48"/>
  <c r="H256" i="48"/>
  <c r="G256" i="48"/>
  <c r="F256" i="48"/>
  <c r="X255" i="48"/>
  <c r="V255" i="48"/>
  <c r="U255" i="48"/>
  <c r="S255" i="48"/>
  <c r="R255" i="48"/>
  <c r="M255" i="48"/>
  <c r="L255" i="48"/>
  <c r="K255" i="48"/>
  <c r="J255" i="48"/>
  <c r="I255" i="48"/>
  <c r="H255" i="48"/>
  <c r="G255" i="48"/>
  <c r="F255" i="48"/>
  <c r="V250" i="48"/>
  <c r="U250" i="48"/>
  <c r="S250" i="48"/>
  <c r="R250" i="48"/>
  <c r="J250" i="48"/>
  <c r="I250" i="48"/>
  <c r="G250" i="48"/>
  <c r="F250" i="48"/>
  <c r="V249" i="48"/>
  <c r="U249" i="48"/>
  <c r="S249" i="48"/>
  <c r="R249" i="48"/>
  <c r="J249" i="48"/>
  <c r="I249" i="48"/>
  <c r="G249" i="48"/>
  <c r="F249" i="48"/>
  <c r="X248" i="48"/>
  <c r="V248" i="48"/>
  <c r="U248" i="48"/>
  <c r="S248" i="48"/>
  <c r="R248" i="48"/>
  <c r="L248" i="48"/>
  <c r="J248" i="48"/>
  <c r="I248" i="48"/>
  <c r="G248" i="48"/>
  <c r="F248" i="48"/>
  <c r="V244" i="48"/>
  <c r="U244" i="48"/>
  <c r="S244" i="48"/>
  <c r="R244" i="48"/>
  <c r="K244" i="48"/>
  <c r="J244" i="48"/>
  <c r="I244" i="48"/>
  <c r="H244" i="48"/>
  <c r="G244" i="48"/>
  <c r="F244" i="48"/>
  <c r="V243" i="48"/>
  <c r="U243" i="48"/>
  <c r="S243" i="48"/>
  <c r="R243" i="48"/>
  <c r="K243" i="48"/>
  <c r="J243" i="48"/>
  <c r="I243" i="48"/>
  <c r="H243" i="48"/>
  <c r="G243" i="48"/>
  <c r="F243" i="48"/>
  <c r="X242" i="48"/>
  <c r="V242" i="48"/>
  <c r="U242" i="48"/>
  <c r="S242" i="48"/>
  <c r="R242" i="48"/>
  <c r="M242" i="48"/>
  <c r="L242" i="48"/>
  <c r="K242" i="48"/>
  <c r="J242" i="48"/>
  <c r="I242" i="48"/>
  <c r="H242" i="48"/>
  <c r="G242" i="48"/>
  <c r="F242" i="48"/>
  <c r="V237" i="48"/>
  <c r="U237" i="48"/>
  <c r="S237" i="48"/>
  <c r="R237" i="48"/>
  <c r="J237" i="48"/>
  <c r="I237" i="48"/>
  <c r="G237" i="48"/>
  <c r="F237" i="48"/>
  <c r="V236" i="48"/>
  <c r="U236" i="48"/>
  <c r="S236" i="48"/>
  <c r="R236" i="48"/>
  <c r="J236" i="48"/>
  <c r="I236" i="48"/>
  <c r="G236" i="48"/>
  <c r="F236" i="48"/>
  <c r="X235" i="48"/>
  <c r="V235" i="48"/>
  <c r="U235" i="48"/>
  <c r="S235" i="48"/>
  <c r="R235" i="48"/>
  <c r="L235" i="48"/>
  <c r="J235" i="48"/>
  <c r="I235" i="48"/>
  <c r="G235" i="48"/>
  <c r="F235" i="48"/>
  <c r="V231" i="48"/>
  <c r="U231" i="48"/>
  <c r="S231" i="48"/>
  <c r="R231" i="48"/>
  <c r="K231" i="48"/>
  <c r="J231" i="48"/>
  <c r="I231" i="48"/>
  <c r="H231" i="48"/>
  <c r="G231" i="48"/>
  <c r="F231" i="48"/>
  <c r="V230" i="48"/>
  <c r="U230" i="48"/>
  <c r="S230" i="48"/>
  <c r="R230" i="48"/>
  <c r="K230" i="48"/>
  <c r="J230" i="48"/>
  <c r="I230" i="48"/>
  <c r="H230" i="48"/>
  <c r="G230" i="48"/>
  <c r="F230" i="48"/>
  <c r="X229" i="48"/>
  <c r="V229" i="48"/>
  <c r="U229" i="48"/>
  <c r="S229" i="48"/>
  <c r="R229" i="48"/>
  <c r="M229" i="48"/>
  <c r="L229" i="48"/>
  <c r="K229" i="48"/>
  <c r="J229" i="48"/>
  <c r="I229" i="48"/>
  <c r="H229" i="48"/>
  <c r="G229" i="48"/>
  <c r="F229" i="48"/>
  <c r="V224" i="48"/>
  <c r="U224" i="48"/>
  <c r="S224" i="48"/>
  <c r="R224" i="48"/>
  <c r="J224" i="48"/>
  <c r="I224" i="48"/>
  <c r="G224" i="48"/>
  <c r="F224" i="48"/>
  <c r="V223" i="48"/>
  <c r="U223" i="48"/>
  <c r="S223" i="48"/>
  <c r="R223" i="48"/>
  <c r="J223" i="48"/>
  <c r="I223" i="48"/>
  <c r="G223" i="48"/>
  <c r="F223" i="48"/>
  <c r="X222" i="48"/>
  <c r="V222" i="48"/>
  <c r="U222" i="48"/>
  <c r="S222" i="48"/>
  <c r="R222" i="48"/>
  <c r="L222" i="48"/>
  <c r="J222" i="48"/>
  <c r="I222" i="48"/>
  <c r="G222" i="48"/>
  <c r="F222" i="48"/>
  <c r="V218" i="48"/>
  <c r="U218" i="48"/>
  <c r="S218" i="48"/>
  <c r="R218" i="48"/>
  <c r="K218" i="48"/>
  <c r="J218" i="48"/>
  <c r="I218" i="48"/>
  <c r="H218" i="48"/>
  <c r="G218" i="48"/>
  <c r="F218" i="48"/>
  <c r="V217" i="48"/>
  <c r="U217" i="48"/>
  <c r="S217" i="48"/>
  <c r="R217" i="48"/>
  <c r="K217" i="48"/>
  <c r="J217" i="48"/>
  <c r="I217" i="48"/>
  <c r="H217" i="48"/>
  <c r="G217" i="48"/>
  <c r="F217" i="48"/>
  <c r="X216" i="48"/>
  <c r="V216" i="48"/>
  <c r="U216" i="48"/>
  <c r="S216" i="48"/>
  <c r="R216" i="48"/>
  <c r="M216" i="48"/>
  <c r="L216" i="48"/>
  <c r="K216" i="48"/>
  <c r="J216" i="48"/>
  <c r="I216" i="48"/>
  <c r="H216" i="48"/>
  <c r="G216" i="48"/>
  <c r="F216" i="48"/>
  <c r="V211" i="48"/>
  <c r="U211" i="48"/>
  <c r="S211" i="48"/>
  <c r="R211" i="48"/>
  <c r="J211" i="48"/>
  <c r="I211" i="48"/>
  <c r="G211" i="48"/>
  <c r="F211" i="48"/>
  <c r="V210" i="48"/>
  <c r="U210" i="48"/>
  <c r="S210" i="48"/>
  <c r="R210" i="48"/>
  <c r="J210" i="48"/>
  <c r="I210" i="48"/>
  <c r="G210" i="48"/>
  <c r="F210" i="48"/>
  <c r="X209" i="48"/>
  <c r="V209" i="48"/>
  <c r="U209" i="48"/>
  <c r="S209" i="48"/>
  <c r="R209" i="48"/>
  <c r="L209" i="48"/>
  <c r="J209" i="48"/>
  <c r="I209" i="48"/>
  <c r="G209" i="48"/>
  <c r="F209" i="48"/>
  <c r="V205" i="48"/>
  <c r="U205" i="48"/>
  <c r="S205" i="48"/>
  <c r="R205" i="48"/>
  <c r="K205" i="48"/>
  <c r="J205" i="48"/>
  <c r="I205" i="48"/>
  <c r="H205" i="48"/>
  <c r="G205" i="48"/>
  <c r="F205" i="48"/>
  <c r="V204" i="48"/>
  <c r="U204" i="48"/>
  <c r="S204" i="48"/>
  <c r="R204" i="48"/>
  <c r="K204" i="48"/>
  <c r="J204" i="48"/>
  <c r="I204" i="48"/>
  <c r="H204" i="48"/>
  <c r="G204" i="48"/>
  <c r="F204" i="48"/>
  <c r="X203" i="48"/>
  <c r="V203" i="48"/>
  <c r="U203" i="48"/>
  <c r="S203" i="48"/>
  <c r="R203" i="48"/>
  <c r="M203" i="48"/>
  <c r="L203" i="48"/>
  <c r="K203" i="48"/>
  <c r="J203" i="48"/>
  <c r="I203" i="48"/>
  <c r="H203" i="48"/>
  <c r="G203" i="48"/>
  <c r="F203" i="48"/>
  <c r="V198" i="48"/>
  <c r="U198" i="48"/>
  <c r="S198" i="48"/>
  <c r="R198" i="48"/>
  <c r="J198" i="48"/>
  <c r="I198" i="48"/>
  <c r="G198" i="48"/>
  <c r="F198" i="48"/>
  <c r="V197" i="48"/>
  <c r="U197" i="48"/>
  <c r="S197" i="48"/>
  <c r="R197" i="48"/>
  <c r="J197" i="48"/>
  <c r="I197" i="48"/>
  <c r="G197" i="48"/>
  <c r="F197" i="48"/>
  <c r="X196" i="48"/>
  <c r="V196" i="48"/>
  <c r="U196" i="48"/>
  <c r="S196" i="48"/>
  <c r="R196" i="48"/>
  <c r="L196" i="48"/>
  <c r="J196" i="48"/>
  <c r="I196" i="48"/>
  <c r="G196" i="48"/>
  <c r="F196" i="48"/>
  <c r="V192" i="48"/>
  <c r="U192" i="48"/>
  <c r="S192" i="48"/>
  <c r="R192" i="48"/>
  <c r="K192" i="48"/>
  <c r="J192" i="48"/>
  <c r="I192" i="48"/>
  <c r="H192" i="48"/>
  <c r="G192" i="48"/>
  <c r="F192" i="48"/>
  <c r="V191" i="48"/>
  <c r="U191" i="48"/>
  <c r="S191" i="48"/>
  <c r="R191" i="48"/>
  <c r="K191" i="48"/>
  <c r="J191" i="48"/>
  <c r="I191" i="48"/>
  <c r="H191" i="48"/>
  <c r="G191" i="48"/>
  <c r="F191" i="48"/>
  <c r="X190" i="48"/>
  <c r="V190" i="48"/>
  <c r="U190" i="48"/>
  <c r="S190" i="48"/>
  <c r="R190" i="48"/>
  <c r="M190" i="48"/>
  <c r="L190" i="48"/>
  <c r="K190" i="48"/>
  <c r="J190" i="48"/>
  <c r="I190" i="48"/>
  <c r="H190" i="48"/>
  <c r="G190" i="48"/>
  <c r="F190" i="48"/>
  <c r="V185" i="48"/>
  <c r="U185" i="48"/>
  <c r="S185" i="48"/>
  <c r="R185" i="48"/>
  <c r="J185" i="48"/>
  <c r="I185" i="48"/>
  <c r="G185" i="48"/>
  <c r="F185" i="48"/>
  <c r="V184" i="48"/>
  <c r="U184" i="48"/>
  <c r="S184" i="48"/>
  <c r="R184" i="48"/>
  <c r="J184" i="48"/>
  <c r="I184" i="48"/>
  <c r="G184" i="48"/>
  <c r="F184" i="48"/>
  <c r="X183" i="48"/>
  <c r="V183" i="48"/>
  <c r="U183" i="48"/>
  <c r="S183" i="48"/>
  <c r="R183" i="48"/>
  <c r="L183" i="48"/>
  <c r="J183" i="48"/>
  <c r="I183" i="48"/>
  <c r="G183" i="48"/>
  <c r="F183" i="48"/>
  <c r="V179" i="48"/>
  <c r="U179" i="48"/>
  <c r="S179" i="48"/>
  <c r="R179" i="48"/>
  <c r="K179" i="48"/>
  <c r="J179" i="48"/>
  <c r="I179" i="48"/>
  <c r="H179" i="48"/>
  <c r="G179" i="48"/>
  <c r="F179" i="48"/>
  <c r="V178" i="48"/>
  <c r="U178" i="48"/>
  <c r="S178" i="48"/>
  <c r="R178" i="48"/>
  <c r="K178" i="48"/>
  <c r="J178" i="48"/>
  <c r="I178" i="48"/>
  <c r="H178" i="48"/>
  <c r="G178" i="48"/>
  <c r="F178" i="48"/>
  <c r="X177" i="48"/>
  <c r="V177" i="48"/>
  <c r="U177" i="48"/>
  <c r="S177" i="48"/>
  <c r="R177" i="48"/>
  <c r="M177" i="48"/>
  <c r="L177" i="48"/>
  <c r="K177" i="48"/>
  <c r="J177" i="48"/>
  <c r="I177" i="48"/>
  <c r="H177" i="48"/>
  <c r="G177" i="48"/>
  <c r="F177" i="48"/>
  <c r="V172" i="48"/>
  <c r="U172" i="48"/>
  <c r="S172" i="48"/>
  <c r="R172" i="48"/>
  <c r="J172" i="48"/>
  <c r="I172" i="48"/>
  <c r="G172" i="48"/>
  <c r="F172" i="48"/>
  <c r="V171" i="48"/>
  <c r="U171" i="48"/>
  <c r="S171" i="48"/>
  <c r="R171" i="48"/>
  <c r="J171" i="48"/>
  <c r="I171" i="48"/>
  <c r="G171" i="48"/>
  <c r="F171" i="48"/>
  <c r="X170" i="48"/>
  <c r="V170" i="48"/>
  <c r="U170" i="48"/>
  <c r="S170" i="48"/>
  <c r="R170" i="48"/>
  <c r="L170" i="48"/>
  <c r="J170" i="48"/>
  <c r="I170" i="48"/>
  <c r="G170" i="48"/>
  <c r="F170" i="48"/>
  <c r="V166" i="48"/>
  <c r="U166" i="48"/>
  <c r="S166" i="48"/>
  <c r="R166" i="48"/>
  <c r="K166" i="48"/>
  <c r="J166" i="48"/>
  <c r="I166" i="48"/>
  <c r="H166" i="48"/>
  <c r="G166" i="48"/>
  <c r="F166" i="48"/>
  <c r="V165" i="48"/>
  <c r="U165" i="48"/>
  <c r="S165" i="48"/>
  <c r="R165" i="48"/>
  <c r="K165" i="48"/>
  <c r="J165" i="48"/>
  <c r="I165" i="48"/>
  <c r="H165" i="48"/>
  <c r="G165" i="48"/>
  <c r="F165" i="48"/>
  <c r="X164" i="48"/>
  <c r="V164" i="48"/>
  <c r="U164" i="48"/>
  <c r="S164" i="48"/>
  <c r="R164" i="48"/>
  <c r="M164" i="48"/>
  <c r="L164" i="48"/>
  <c r="K164" i="48"/>
  <c r="J164" i="48"/>
  <c r="I164" i="48"/>
  <c r="H164" i="48"/>
  <c r="G164" i="48"/>
  <c r="F164" i="48"/>
  <c r="V159" i="48"/>
  <c r="U159" i="48"/>
  <c r="S159" i="48"/>
  <c r="R159" i="48"/>
  <c r="J159" i="48"/>
  <c r="I159" i="48"/>
  <c r="G159" i="48"/>
  <c r="F159" i="48"/>
  <c r="V158" i="48"/>
  <c r="U158" i="48"/>
  <c r="S158" i="48"/>
  <c r="R158" i="48"/>
  <c r="J158" i="48"/>
  <c r="I158" i="48"/>
  <c r="G158" i="48"/>
  <c r="F158" i="48"/>
  <c r="X157" i="48"/>
  <c r="V157" i="48"/>
  <c r="U157" i="48"/>
  <c r="S157" i="48"/>
  <c r="R157" i="48"/>
  <c r="L157" i="48"/>
  <c r="J157" i="48"/>
  <c r="I157" i="48"/>
  <c r="G157" i="48"/>
  <c r="F157" i="48"/>
  <c r="V153" i="48"/>
  <c r="U153" i="48"/>
  <c r="S153" i="48"/>
  <c r="R153" i="48"/>
  <c r="K153" i="48"/>
  <c r="J153" i="48"/>
  <c r="I153" i="48"/>
  <c r="H153" i="48"/>
  <c r="G153" i="48"/>
  <c r="F153" i="48"/>
  <c r="V152" i="48"/>
  <c r="U152" i="48"/>
  <c r="S152" i="48"/>
  <c r="R152" i="48"/>
  <c r="K152" i="48"/>
  <c r="J152" i="48"/>
  <c r="I152" i="48"/>
  <c r="H152" i="48"/>
  <c r="G152" i="48"/>
  <c r="F152" i="48"/>
  <c r="X151" i="48"/>
  <c r="V151" i="48"/>
  <c r="U151" i="48"/>
  <c r="S151" i="48"/>
  <c r="R151" i="48"/>
  <c r="M151" i="48"/>
  <c r="L151" i="48"/>
  <c r="K151" i="48"/>
  <c r="J151" i="48"/>
  <c r="I151" i="48"/>
  <c r="H151" i="48"/>
  <c r="G151" i="48"/>
  <c r="F151" i="48"/>
  <c r="V146" i="48"/>
  <c r="U146" i="48"/>
  <c r="S146" i="48"/>
  <c r="R146" i="48"/>
  <c r="J146" i="48"/>
  <c r="I146" i="48"/>
  <c r="G146" i="48"/>
  <c r="F146" i="48"/>
  <c r="V145" i="48"/>
  <c r="U145" i="48"/>
  <c r="S145" i="48"/>
  <c r="R145" i="48"/>
  <c r="J145" i="48"/>
  <c r="I145" i="48"/>
  <c r="G145" i="48"/>
  <c r="F145" i="48"/>
  <c r="X144" i="48"/>
  <c r="V144" i="48"/>
  <c r="U144" i="48"/>
  <c r="S144" i="48"/>
  <c r="R144" i="48"/>
  <c r="L144" i="48"/>
  <c r="J144" i="48"/>
  <c r="I144" i="48"/>
  <c r="G144" i="48"/>
  <c r="F144" i="48"/>
  <c r="V140" i="48"/>
  <c r="U140" i="48"/>
  <c r="S140" i="48"/>
  <c r="R140" i="48"/>
  <c r="K140" i="48"/>
  <c r="J140" i="48"/>
  <c r="I140" i="48"/>
  <c r="H140" i="48"/>
  <c r="G140" i="48"/>
  <c r="F140" i="48"/>
  <c r="V139" i="48"/>
  <c r="U139" i="48"/>
  <c r="S139" i="48"/>
  <c r="R139" i="48"/>
  <c r="K139" i="48"/>
  <c r="J139" i="48"/>
  <c r="I139" i="48"/>
  <c r="H139" i="48"/>
  <c r="G139" i="48"/>
  <c r="F139" i="48"/>
  <c r="X138" i="48"/>
  <c r="V138" i="48"/>
  <c r="U138" i="48"/>
  <c r="S138" i="48"/>
  <c r="R138" i="48"/>
  <c r="M138" i="48"/>
  <c r="L138" i="48"/>
  <c r="K138" i="48"/>
  <c r="J138" i="48"/>
  <c r="I138" i="48"/>
  <c r="H138" i="48"/>
  <c r="G138" i="48"/>
  <c r="F138" i="48"/>
  <c r="V133" i="48"/>
  <c r="U133" i="48"/>
  <c r="S133" i="48"/>
  <c r="R133" i="48"/>
  <c r="J133" i="48"/>
  <c r="I133" i="48"/>
  <c r="G133" i="48"/>
  <c r="F133" i="48"/>
  <c r="V132" i="48"/>
  <c r="U132" i="48"/>
  <c r="S132" i="48"/>
  <c r="R132" i="48"/>
  <c r="J132" i="48"/>
  <c r="I132" i="48"/>
  <c r="G132" i="48"/>
  <c r="F132" i="48"/>
  <c r="X131" i="48"/>
  <c r="V131" i="48"/>
  <c r="U131" i="48"/>
  <c r="S131" i="48"/>
  <c r="R131" i="48"/>
  <c r="L131" i="48"/>
  <c r="J131" i="48"/>
  <c r="I131" i="48"/>
  <c r="G131" i="48"/>
  <c r="F131" i="48"/>
  <c r="V127" i="48"/>
  <c r="U127" i="48"/>
  <c r="S127" i="48"/>
  <c r="R127" i="48"/>
  <c r="K127" i="48"/>
  <c r="J127" i="48"/>
  <c r="I127" i="48"/>
  <c r="H127" i="48"/>
  <c r="G127" i="48"/>
  <c r="F127" i="48"/>
  <c r="V126" i="48"/>
  <c r="U126" i="48"/>
  <c r="S126" i="48"/>
  <c r="R126" i="48"/>
  <c r="K126" i="48"/>
  <c r="J126" i="48"/>
  <c r="I126" i="48"/>
  <c r="H126" i="48"/>
  <c r="G126" i="48"/>
  <c r="F126" i="48"/>
  <c r="X125" i="48"/>
  <c r="V125" i="48"/>
  <c r="U125" i="48"/>
  <c r="S125" i="48"/>
  <c r="R125" i="48"/>
  <c r="M125" i="48"/>
  <c r="L125" i="48"/>
  <c r="K125" i="48"/>
  <c r="J125" i="48"/>
  <c r="I125" i="48"/>
  <c r="H125" i="48"/>
  <c r="G125" i="48"/>
  <c r="F125" i="48"/>
  <c r="V120" i="48"/>
  <c r="U120" i="48"/>
  <c r="S120" i="48"/>
  <c r="R120" i="48"/>
  <c r="J120" i="48"/>
  <c r="I120" i="48"/>
  <c r="G120" i="48"/>
  <c r="F120" i="48"/>
  <c r="V119" i="48"/>
  <c r="U119" i="48"/>
  <c r="S119" i="48"/>
  <c r="R119" i="48"/>
  <c r="J119" i="48"/>
  <c r="I119" i="48"/>
  <c r="G119" i="48"/>
  <c r="F119" i="48"/>
  <c r="X118" i="48"/>
  <c r="V118" i="48"/>
  <c r="U118" i="48"/>
  <c r="S118" i="48"/>
  <c r="R118" i="48"/>
  <c r="L118" i="48"/>
  <c r="J118" i="48"/>
  <c r="I118" i="48"/>
  <c r="G118" i="48"/>
  <c r="F118" i="48"/>
  <c r="V114" i="48"/>
  <c r="U114" i="48"/>
  <c r="S114" i="48"/>
  <c r="R114" i="48"/>
  <c r="K114" i="48"/>
  <c r="J114" i="48"/>
  <c r="I114" i="48"/>
  <c r="H114" i="48"/>
  <c r="G114" i="48"/>
  <c r="F114" i="48"/>
  <c r="V113" i="48"/>
  <c r="U113" i="48"/>
  <c r="S113" i="48"/>
  <c r="R113" i="48"/>
  <c r="K113" i="48"/>
  <c r="J113" i="48"/>
  <c r="I113" i="48"/>
  <c r="H113" i="48"/>
  <c r="G113" i="48"/>
  <c r="F113" i="48"/>
  <c r="X112" i="48"/>
  <c r="V112" i="48"/>
  <c r="U112" i="48"/>
  <c r="S112" i="48"/>
  <c r="R112" i="48"/>
  <c r="M112" i="48"/>
  <c r="L112" i="48"/>
  <c r="K112" i="48"/>
  <c r="J112" i="48"/>
  <c r="I112" i="48"/>
  <c r="H112" i="48"/>
  <c r="G112" i="48"/>
  <c r="F112" i="48"/>
  <c r="V107" i="48"/>
  <c r="U107" i="48"/>
  <c r="S107" i="48"/>
  <c r="R107" i="48"/>
  <c r="J107" i="48"/>
  <c r="I107" i="48"/>
  <c r="G107" i="48"/>
  <c r="F107" i="48"/>
  <c r="V106" i="48"/>
  <c r="U106" i="48"/>
  <c r="S106" i="48"/>
  <c r="R106" i="48"/>
  <c r="J106" i="48"/>
  <c r="I106" i="48"/>
  <c r="G106" i="48"/>
  <c r="F106" i="48"/>
  <c r="X105" i="48"/>
  <c r="V105" i="48"/>
  <c r="U105" i="48"/>
  <c r="S105" i="48"/>
  <c r="R105" i="48"/>
  <c r="L105" i="48"/>
  <c r="J105" i="48"/>
  <c r="I105" i="48"/>
  <c r="G105" i="48"/>
  <c r="F105" i="48"/>
  <c r="V101" i="48"/>
  <c r="U101" i="48"/>
  <c r="S101" i="48"/>
  <c r="R101" i="48"/>
  <c r="K101" i="48"/>
  <c r="J101" i="48"/>
  <c r="I101" i="48"/>
  <c r="H101" i="48"/>
  <c r="G101" i="48"/>
  <c r="F101" i="48"/>
  <c r="V100" i="48"/>
  <c r="U100" i="48"/>
  <c r="S100" i="48"/>
  <c r="R100" i="48"/>
  <c r="K100" i="48"/>
  <c r="J100" i="48"/>
  <c r="I100" i="48"/>
  <c r="H100" i="48"/>
  <c r="G100" i="48"/>
  <c r="F100" i="48"/>
  <c r="X99" i="48"/>
  <c r="V99" i="48"/>
  <c r="U99" i="48"/>
  <c r="S99" i="48"/>
  <c r="R99" i="48"/>
  <c r="M99" i="48"/>
  <c r="L99" i="48"/>
  <c r="K99" i="48"/>
  <c r="J99" i="48"/>
  <c r="I99" i="48"/>
  <c r="H99" i="48"/>
  <c r="G99" i="48"/>
  <c r="F99" i="48"/>
  <c r="V94" i="48"/>
  <c r="U94" i="48"/>
  <c r="S94" i="48"/>
  <c r="R94" i="48"/>
  <c r="J94" i="48"/>
  <c r="I94" i="48"/>
  <c r="G94" i="48"/>
  <c r="F94" i="48"/>
  <c r="V93" i="48"/>
  <c r="U93" i="48"/>
  <c r="S93" i="48"/>
  <c r="R93" i="48"/>
  <c r="J93" i="48"/>
  <c r="I93" i="48"/>
  <c r="G93" i="48"/>
  <c r="F93" i="48"/>
  <c r="X92" i="48"/>
  <c r="V92" i="48"/>
  <c r="U92" i="48"/>
  <c r="S92" i="48"/>
  <c r="R92" i="48"/>
  <c r="L92" i="48"/>
  <c r="J92" i="48"/>
  <c r="I92" i="48"/>
  <c r="G92" i="48"/>
  <c r="F92" i="48"/>
  <c r="V88" i="48"/>
  <c r="U88" i="48"/>
  <c r="S88" i="48"/>
  <c r="R88" i="48"/>
  <c r="K88" i="48"/>
  <c r="J88" i="48"/>
  <c r="I88" i="48"/>
  <c r="H88" i="48"/>
  <c r="G88" i="48"/>
  <c r="F88" i="48"/>
  <c r="V87" i="48"/>
  <c r="U87" i="48"/>
  <c r="S87" i="48"/>
  <c r="R87" i="48"/>
  <c r="K87" i="48"/>
  <c r="J87" i="48"/>
  <c r="I87" i="48"/>
  <c r="H87" i="48"/>
  <c r="G87" i="48"/>
  <c r="F87" i="48"/>
  <c r="X86" i="48"/>
  <c r="V86" i="48"/>
  <c r="U86" i="48"/>
  <c r="S86" i="48"/>
  <c r="R86" i="48"/>
  <c r="M86" i="48"/>
  <c r="L86" i="48"/>
  <c r="K86" i="48"/>
  <c r="J86" i="48"/>
  <c r="I86" i="48"/>
  <c r="H86" i="48"/>
  <c r="G86" i="48"/>
  <c r="F86" i="48"/>
  <c r="V81" i="48"/>
  <c r="U81" i="48"/>
  <c r="S81" i="48"/>
  <c r="R81" i="48"/>
  <c r="J81" i="48"/>
  <c r="I81" i="48"/>
  <c r="G81" i="48"/>
  <c r="F81" i="48"/>
  <c r="V80" i="48"/>
  <c r="U80" i="48"/>
  <c r="S80" i="48"/>
  <c r="R80" i="48"/>
  <c r="J80" i="48"/>
  <c r="I80" i="48"/>
  <c r="G80" i="48"/>
  <c r="F80" i="48"/>
  <c r="X79" i="48"/>
  <c r="V79" i="48"/>
  <c r="U79" i="48"/>
  <c r="S79" i="48"/>
  <c r="R79" i="48"/>
  <c r="L79" i="48"/>
  <c r="J79" i="48"/>
  <c r="I79" i="48"/>
  <c r="G79" i="48"/>
  <c r="F79" i="48"/>
  <c r="V75" i="48"/>
  <c r="U75" i="48"/>
  <c r="S75" i="48"/>
  <c r="R75" i="48"/>
  <c r="K75" i="48"/>
  <c r="J75" i="48"/>
  <c r="I75" i="48"/>
  <c r="H75" i="48"/>
  <c r="G75" i="48"/>
  <c r="F75" i="48"/>
  <c r="V74" i="48"/>
  <c r="U74" i="48"/>
  <c r="S74" i="48"/>
  <c r="R74" i="48"/>
  <c r="K74" i="48"/>
  <c r="J74" i="48"/>
  <c r="I74" i="48"/>
  <c r="H74" i="48"/>
  <c r="G74" i="48"/>
  <c r="F74" i="48"/>
  <c r="X73" i="48"/>
  <c r="V73" i="48"/>
  <c r="U73" i="48"/>
  <c r="S73" i="48"/>
  <c r="R73" i="48"/>
  <c r="M73" i="48"/>
  <c r="L73" i="48"/>
  <c r="K73" i="48"/>
  <c r="J73" i="48"/>
  <c r="I73" i="48"/>
  <c r="H73" i="48"/>
  <c r="G73" i="48"/>
  <c r="F73" i="48"/>
  <c r="V263" i="23"/>
  <c r="U263" i="23"/>
  <c r="S263" i="23"/>
  <c r="R263" i="23"/>
  <c r="J263" i="23"/>
  <c r="I263" i="23"/>
  <c r="G263" i="23"/>
  <c r="F263" i="23"/>
  <c r="V262" i="23"/>
  <c r="U262" i="23"/>
  <c r="S262" i="23"/>
  <c r="R262" i="23"/>
  <c r="J262" i="23"/>
  <c r="I262" i="23"/>
  <c r="G262" i="23"/>
  <c r="F262" i="23"/>
  <c r="X261" i="23"/>
  <c r="V261" i="23"/>
  <c r="U261" i="23"/>
  <c r="S261" i="23"/>
  <c r="R261" i="23"/>
  <c r="L261" i="23"/>
  <c r="J261" i="23"/>
  <c r="I261" i="23"/>
  <c r="G261" i="23"/>
  <c r="F261" i="23"/>
  <c r="V257" i="23"/>
  <c r="U257" i="23"/>
  <c r="S257" i="23"/>
  <c r="R257" i="23"/>
  <c r="K257" i="23"/>
  <c r="J257" i="23"/>
  <c r="I257" i="23"/>
  <c r="H257" i="23"/>
  <c r="G257" i="23"/>
  <c r="F257" i="23"/>
  <c r="V256" i="23"/>
  <c r="U256" i="23"/>
  <c r="S256" i="23"/>
  <c r="R256" i="23"/>
  <c r="K256" i="23"/>
  <c r="J256" i="23"/>
  <c r="I256" i="23"/>
  <c r="H256" i="23"/>
  <c r="G256" i="23"/>
  <c r="F256" i="23"/>
  <c r="X255" i="23"/>
  <c r="V255" i="23"/>
  <c r="U255" i="23"/>
  <c r="S255" i="23"/>
  <c r="R255" i="23"/>
  <c r="M255" i="23"/>
  <c r="L255" i="23"/>
  <c r="K255" i="23"/>
  <c r="J255" i="23"/>
  <c r="I255" i="23"/>
  <c r="H255" i="23"/>
  <c r="G255" i="23"/>
  <c r="F255" i="23"/>
  <c r="V250" i="23"/>
  <c r="U250" i="23"/>
  <c r="S250" i="23"/>
  <c r="R250" i="23"/>
  <c r="J250" i="23"/>
  <c r="I250" i="23"/>
  <c r="G250" i="23"/>
  <c r="F250" i="23"/>
  <c r="V249" i="23"/>
  <c r="U249" i="23"/>
  <c r="S249" i="23"/>
  <c r="R249" i="23"/>
  <c r="J249" i="23"/>
  <c r="I249" i="23"/>
  <c r="G249" i="23"/>
  <c r="F249" i="23"/>
  <c r="X248" i="23"/>
  <c r="V248" i="23"/>
  <c r="U248" i="23"/>
  <c r="S248" i="23"/>
  <c r="R248" i="23"/>
  <c r="L248" i="23"/>
  <c r="J248" i="23"/>
  <c r="I248" i="23"/>
  <c r="G248" i="23"/>
  <c r="F248" i="23"/>
  <c r="V244" i="23"/>
  <c r="U244" i="23"/>
  <c r="S244" i="23"/>
  <c r="R244" i="23"/>
  <c r="K244" i="23"/>
  <c r="J244" i="23"/>
  <c r="I244" i="23"/>
  <c r="H244" i="23"/>
  <c r="G244" i="23"/>
  <c r="F244" i="23"/>
  <c r="V243" i="23"/>
  <c r="U243" i="23"/>
  <c r="S243" i="23"/>
  <c r="R243" i="23"/>
  <c r="K243" i="23"/>
  <c r="J243" i="23"/>
  <c r="I243" i="23"/>
  <c r="H243" i="23"/>
  <c r="G243" i="23"/>
  <c r="F243" i="23"/>
  <c r="X242" i="23"/>
  <c r="V242" i="23"/>
  <c r="U242" i="23"/>
  <c r="S242" i="23"/>
  <c r="R242" i="23"/>
  <c r="M242" i="23"/>
  <c r="L242" i="23"/>
  <c r="K242" i="23"/>
  <c r="J242" i="23"/>
  <c r="I242" i="23"/>
  <c r="H242" i="23"/>
  <c r="G242" i="23"/>
  <c r="F242" i="23"/>
  <c r="V237" i="23"/>
  <c r="U237" i="23"/>
  <c r="S237" i="23"/>
  <c r="R237" i="23"/>
  <c r="J237" i="23"/>
  <c r="I237" i="23"/>
  <c r="G237" i="23"/>
  <c r="F237" i="23"/>
  <c r="V236" i="23"/>
  <c r="U236" i="23"/>
  <c r="S236" i="23"/>
  <c r="R236" i="23"/>
  <c r="J236" i="23"/>
  <c r="I236" i="23"/>
  <c r="G236" i="23"/>
  <c r="F236" i="23"/>
  <c r="X235" i="23"/>
  <c r="V235" i="23"/>
  <c r="U235" i="23"/>
  <c r="S235" i="23"/>
  <c r="R235" i="23"/>
  <c r="L235" i="23"/>
  <c r="J235" i="23"/>
  <c r="I235" i="23"/>
  <c r="G235" i="23"/>
  <c r="F235" i="23"/>
  <c r="V231" i="23"/>
  <c r="U231" i="23"/>
  <c r="S231" i="23"/>
  <c r="R231" i="23"/>
  <c r="K231" i="23"/>
  <c r="J231" i="23"/>
  <c r="I231" i="23"/>
  <c r="H231" i="23"/>
  <c r="G231" i="23"/>
  <c r="F231" i="23"/>
  <c r="V230" i="23"/>
  <c r="U230" i="23"/>
  <c r="S230" i="23"/>
  <c r="R230" i="23"/>
  <c r="K230" i="23"/>
  <c r="J230" i="23"/>
  <c r="I230" i="23"/>
  <c r="H230" i="23"/>
  <c r="G230" i="23"/>
  <c r="F230" i="23"/>
  <c r="X229" i="23"/>
  <c r="V229" i="23"/>
  <c r="U229" i="23"/>
  <c r="S229" i="23"/>
  <c r="R229" i="23"/>
  <c r="M229" i="23"/>
  <c r="L229" i="23"/>
  <c r="K229" i="23"/>
  <c r="J229" i="23"/>
  <c r="I229" i="23"/>
  <c r="H229" i="23"/>
  <c r="G229" i="23"/>
  <c r="F229" i="23"/>
  <c r="V224" i="23"/>
  <c r="U224" i="23"/>
  <c r="S224" i="23"/>
  <c r="R224" i="23"/>
  <c r="J224" i="23"/>
  <c r="I224" i="23"/>
  <c r="G224" i="23"/>
  <c r="F224" i="23"/>
  <c r="V223" i="23"/>
  <c r="U223" i="23"/>
  <c r="S223" i="23"/>
  <c r="R223" i="23"/>
  <c r="J223" i="23"/>
  <c r="I223" i="23"/>
  <c r="G223" i="23"/>
  <c r="F223" i="23"/>
  <c r="X222" i="23"/>
  <c r="V222" i="23"/>
  <c r="U222" i="23"/>
  <c r="S222" i="23"/>
  <c r="R222" i="23"/>
  <c r="L222" i="23"/>
  <c r="J222" i="23"/>
  <c r="I222" i="23"/>
  <c r="G222" i="23"/>
  <c r="F222" i="23"/>
  <c r="V218" i="23"/>
  <c r="U218" i="23"/>
  <c r="S218" i="23"/>
  <c r="R218" i="23"/>
  <c r="K218" i="23"/>
  <c r="J218" i="23"/>
  <c r="I218" i="23"/>
  <c r="H218" i="23"/>
  <c r="G218" i="23"/>
  <c r="F218" i="23"/>
  <c r="V217" i="23"/>
  <c r="U217" i="23"/>
  <c r="S217" i="23"/>
  <c r="R217" i="23"/>
  <c r="K217" i="23"/>
  <c r="J217" i="23"/>
  <c r="I217" i="23"/>
  <c r="H217" i="23"/>
  <c r="G217" i="23"/>
  <c r="F217" i="23"/>
  <c r="X216" i="23"/>
  <c r="V216" i="23"/>
  <c r="U216" i="23"/>
  <c r="S216" i="23"/>
  <c r="R216" i="23"/>
  <c r="M216" i="23"/>
  <c r="L216" i="23"/>
  <c r="K216" i="23"/>
  <c r="J216" i="23"/>
  <c r="I216" i="23"/>
  <c r="H216" i="23"/>
  <c r="G216" i="23"/>
  <c r="F216" i="23"/>
  <c r="V211" i="23"/>
  <c r="U211" i="23"/>
  <c r="S211" i="23"/>
  <c r="R211" i="23"/>
  <c r="J211" i="23"/>
  <c r="I211" i="23"/>
  <c r="G211" i="23"/>
  <c r="F211" i="23"/>
  <c r="V210" i="23"/>
  <c r="U210" i="23"/>
  <c r="S210" i="23"/>
  <c r="R210" i="23"/>
  <c r="J210" i="23"/>
  <c r="I210" i="23"/>
  <c r="G210" i="23"/>
  <c r="F210" i="23"/>
  <c r="X209" i="23"/>
  <c r="V209" i="23"/>
  <c r="U209" i="23"/>
  <c r="S209" i="23"/>
  <c r="R209" i="23"/>
  <c r="L209" i="23"/>
  <c r="J209" i="23"/>
  <c r="I209" i="23"/>
  <c r="G209" i="23"/>
  <c r="F209" i="23"/>
  <c r="V205" i="23"/>
  <c r="U205" i="23"/>
  <c r="S205" i="23"/>
  <c r="R205" i="23"/>
  <c r="K205" i="23"/>
  <c r="J205" i="23"/>
  <c r="I205" i="23"/>
  <c r="H205" i="23"/>
  <c r="G205" i="23"/>
  <c r="F205" i="23"/>
  <c r="V204" i="23"/>
  <c r="U204" i="23"/>
  <c r="S204" i="23"/>
  <c r="R204" i="23"/>
  <c r="K204" i="23"/>
  <c r="J204" i="23"/>
  <c r="I204" i="23"/>
  <c r="H204" i="23"/>
  <c r="G204" i="23"/>
  <c r="F204" i="23"/>
  <c r="X203" i="23"/>
  <c r="V203" i="23"/>
  <c r="U203" i="23"/>
  <c r="S203" i="23"/>
  <c r="R203" i="23"/>
  <c r="M203" i="23"/>
  <c r="L203" i="23"/>
  <c r="K203" i="23"/>
  <c r="J203" i="23"/>
  <c r="I203" i="23"/>
  <c r="H203" i="23"/>
  <c r="G203" i="23"/>
  <c r="F203" i="23"/>
  <c r="V198" i="23"/>
  <c r="U198" i="23"/>
  <c r="S198" i="23"/>
  <c r="R198" i="23"/>
  <c r="J198" i="23"/>
  <c r="I198" i="23"/>
  <c r="G198" i="23"/>
  <c r="F198" i="23"/>
  <c r="V197" i="23"/>
  <c r="U197" i="23"/>
  <c r="S197" i="23"/>
  <c r="R197" i="23"/>
  <c r="J197" i="23"/>
  <c r="I197" i="23"/>
  <c r="G197" i="23"/>
  <c r="F197" i="23"/>
  <c r="X196" i="23"/>
  <c r="V196" i="23"/>
  <c r="U196" i="23"/>
  <c r="S196" i="23"/>
  <c r="R196" i="23"/>
  <c r="L196" i="23"/>
  <c r="J196" i="23"/>
  <c r="I196" i="23"/>
  <c r="G196" i="23"/>
  <c r="F196" i="23"/>
  <c r="V192" i="23"/>
  <c r="U192" i="23"/>
  <c r="S192" i="23"/>
  <c r="R192" i="23"/>
  <c r="K192" i="23"/>
  <c r="J192" i="23"/>
  <c r="I192" i="23"/>
  <c r="H192" i="23"/>
  <c r="G192" i="23"/>
  <c r="F192" i="23"/>
  <c r="V191" i="23"/>
  <c r="U191" i="23"/>
  <c r="S191" i="23"/>
  <c r="R191" i="23"/>
  <c r="K191" i="23"/>
  <c r="J191" i="23"/>
  <c r="I191" i="23"/>
  <c r="H191" i="23"/>
  <c r="G191" i="23"/>
  <c r="F191" i="23"/>
  <c r="X190" i="23"/>
  <c r="V190" i="23"/>
  <c r="U190" i="23"/>
  <c r="S190" i="23"/>
  <c r="R190" i="23"/>
  <c r="M190" i="23"/>
  <c r="L190" i="23"/>
  <c r="K190" i="23"/>
  <c r="J190" i="23"/>
  <c r="I190" i="23"/>
  <c r="H190" i="23"/>
  <c r="G190" i="23"/>
  <c r="F190" i="23"/>
  <c r="V185" i="23"/>
  <c r="U185" i="23"/>
  <c r="S185" i="23"/>
  <c r="R185" i="23"/>
  <c r="J185" i="23"/>
  <c r="I185" i="23"/>
  <c r="G185" i="23"/>
  <c r="F185" i="23"/>
  <c r="V184" i="23"/>
  <c r="U184" i="23"/>
  <c r="S184" i="23"/>
  <c r="R184" i="23"/>
  <c r="J184" i="23"/>
  <c r="I184" i="23"/>
  <c r="G184" i="23"/>
  <c r="F184" i="23"/>
  <c r="X183" i="23"/>
  <c r="V183" i="23"/>
  <c r="U183" i="23"/>
  <c r="S183" i="23"/>
  <c r="R183" i="23"/>
  <c r="L183" i="23"/>
  <c r="J183" i="23"/>
  <c r="I183" i="23"/>
  <c r="G183" i="23"/>
  <c r="F183" i="23"/>
  <c r="V179" i="23"/>
  <c r="U179" i="23"/>
  <c r="S179" i="23"/>
  <c r="R179" i="23"/>
  <c r="K179" i="23"/>
  <c r="J179" i="23"/>
  <c r="I179" i="23"/>
  <c r="H179" i="23"/>
  <c r="G179" i="23"/>
  <c r="F179" i="23"/>
  <c r="V178" i="23"/>
  <c r="U178" i="23"/>
  <c r="S178" i="23"/>
  <c r="R178" i="23"/>
  <c r="K178" i="23"/>
  <c r="J178" i="23"/>
  <c r="I178" i="23"/>
  <c r="H178" i="23"/>
  <c r="G178" i="23"/>
  <c r="F178" i="23"/>
  <c r="X177" i="23"/>
  <c r="V177" i="23"/>
  <c r="U177" i="23"/>
  <c r="S177" i="23"/>
  <c r="R177" i="23"/>
  <c r="M177" i="23"/>
  <c r="L177" i="23"/>
  <c r="K177" i="23"/>
  <c r="J177" i="23"/>
  <c r="I177" i="23"/>
  <c r="H177" i="23"/>
  <c r="G177" i="23"/>
  <c r="F177" i="23"/>
  <c r="V172" i="23"/>
  <c r="U172" i="23"/>
  <c r="S172" i="23"/>
  <c r="R172" i="23"/>
  <c r="J172" i="23"/>
  <c r="I172" i="23"/>
  <c r="G172" i="23"/>
  <c r="F172" i="23"/>
  <c r="V171" i="23"/>
  <c r="U171" i="23"/>
  <c r="S171" i="23"/>
  <c r="R171" i="23"/>
  <c r="J171" i="23"/>
  <c r="I171" i="23"/>
  <c r="G171" i="23"/>
  <c r="F171" i="23"/>
  <c r="X170" i="23"/>
  <c r="V170" i="23"/>
  <c r="U170" i="23"/>
  <c r="S170" i="23"/>
  <c r="R170" i="23"/>
  <c r="L170" i="23"/>
  <c r="J170" i="23"/>
  <c r="I170" i="23"/>
  <c r="G170" i="23"/>
  <c r="F170" i="23"/>
  <c r="V166" i="23"/>
  <c r="U166" i="23"/>
  <c r="S166" i="23"/>
  <c r="R166" i="23"/>
  <c r="K166" i="23"/>
  <c r="J166" i="23"/>
  <c r="I166" i="23"/>
  <c r="H166" i="23"/>
  <c r="G166" i="23"/>
  <c r="F166" i="23"/>
  <c r="V165" i="23"/>
  <c r="U165" i="23"/>
  <c r="S165" i="23"/>
  <c r="R165" i="23"/>
  <c r="K165" i="23"/>
  <c r="J165" i="23"/>
  <c r="I165" i="23"/>
  <c r="H165" i="23"/>
  <c r="G165" i="23"/>
  <c r="F165" i="23"/>
  <c r="X164" i="23"/>
  <c r="V164" i="23"/>
  <c r="U164" i="23"/>
  <c r="S164" i="23"/>
  <c r="R164" i="23"/>
  <c r="M164" i="23"/>
  <c r="L164" i="23"/>
  <c r="K164" i="23"/>
  <c r="J164" i="23"/>
  <c r="I164" i="23"/>
  <c r="H164" i="23"/>
  <c r="G164" i="23"/>
  <c r="F164" i="23"/>
  <c r="V159" i="23"/>
  <c r="U159" i="23"/>
  <c r="S159" i="23"/>
  <c r="R159" i="23"/>
  <c r="J159" i="23"/>
  <c r="I159" i="23"/>
  <c r="G159" i="23"/>
  <c r="F159" i="23"/>
  <c r="V158" i="23"/>
  <c r="U158" i="23"/>
  <c r="S158" i="23"/>
  <c r="R158" i="23"/>
  <c r="J158" i="23"/>
  <c r="I158" i="23"/>
  <c r="G158" i="23"/>
  <c r="F158" i="23"/>
  <c r="X157" i="23"/>
  <c r="V157" i="23"/>
  <c r="U157" i="23"/>
  <c r="S157" i="23"/>
  <c r="R157" i="23"/>
  <c r="L157" i="23"/>
  <c r="J157" i="23"/>
  <c r="I157" i="23"/>
  <c r="G157" i="23"/>
  <c r="F157" i="23"/>
  <c r="V153" i="23"/>
  <c r="U153" i="23"/>
  <c r="S153" i="23"/>
  <c r="R153" i="23"/>
  <c r="K153" i="23"/>
  <c r="J153" i="23"/>
  <c r="I153" i="23"/>
  <c r="H153" i="23"/>
  <c r="G153" i="23"/>
  <c r="F153" i="23"/>
  <c r="V152" i="23"/>
  <c r="U152" i="23"/>
  <c r="S152" i="23"/>
  <c r="R152" i="23"/>
  <c r="K152" i="23"/>
  <c r="J152" i="23"/>
  <c r="I152" i="23"/>
  <c r="H152" i="23"/>
  <c r="G152" i="23"/>
  <c r="F152" i="23"/>
  <c r="X151" i="23"/>
  <c r="V151" i="23"/>
  <c r="U151" i="23"/>
  <c r="S151" i="23"/>
  <c r="R151" i="23"/>
  <c r="M151" i="23"/>
  <c r="L151" i="23"/>
  <c r="K151" i="23"/>
  <c r="J151" i="23"/>
  <c r="I151" i="23"/>
  <c r="H151" i="23"/>
  <c r="G151" i="23"/>
  <c r="F151" i="23"/>
  <c r="V146" i="23"/>
  <c r="U146" i="23"/>
  <c r="S146" i="23"/>
  <c r="R146" i="23"/>
  <c r="J146" i="23"/>
  <c r="I146" i="23"/>
  <c r="G146" i="23"/>
  <c r="F146" i="23"/>
  <c r="V145" i="23"/>
  <c r="U145" i="23"/>
  <c r="S145" i="23"/>
  <c r="R145" i="23"/>
  <c r="J145" i="23"/>
  <c r="I145" i="23"/>
  <c r="G145" i="23"/>
  <c r="F145" i="23"/>
  <c r="X144" i="23"/>
  <c r="V144" i="23"/>
  <c r="U144" i="23"/>
  <c r="S144" i="23"/>
  <c r="R144" i="23"/>
  <c r="L144" i="23"/>
  <c r="J144" i="23"/>
  <c r="I144" i="23"/>
  <c r="G144" i="23"/>
  <c r="F144" i="23"/>
  <c r="V140" i="23"/>
  <c r="U140" i="23"/>
  <c r="S140" i="23"/>
  <c r="R140" i="23"/>
  <c r="K140" i="23"/>
  <c r="J140" i="23"/>
  <c r="I140" i="23"/>
  <c r="H140" i="23"/>
  <c r="G140" i="23"/>
  <c r="F140" i="23"/>
  <c r="V139" i="23"/>
  <c r="U139" i="23"/>
  <c r="S139" i="23"/>
  <c r="R139" i="23"/>
  <c r="K139" i="23"/>
  <c r="J139" i="23"/>
  <c r="I139" i="23"/>
  <c r="H139" i="23"/>
  <c r="G139" i="23"/>
  <c r="F139" i="23"/>
  <c r="X138" i="23"/>
  <c r="V138" i="23"/>
  <c r="U138" i="23"/>
  <c r="S138" i="23"/>
  <c r="R138" i="23"/>
  <c r="M138" i="23"/>
  <c r="L138" i="23"/>
  <c r="K138" i="23"/>
  <c r="J138" i="23"/>
  <c r="I138" i="23"/>
  <c r="H138" i="23"/>
  <c r="G138" i="23"/>
  <c r="F138" i="23"/>
  <c r="V133" i="23"/>
  <c r="U133" i="23"/>
  <c r="S133" i="23"/>
  <c r="R133" i="23"/>
  <c r="J133" i="23"/>
  <c r="I133" i="23"/>
  <c r="G133" i="23"/>
  <c r="F133" i="23"/>
  <c r="V132" i="23"/>
  <c r="U132" i="23"/>
  <c r="S132" i="23"/>
  <c r="R132" i="23"/>
  <c r="J132" i="23"/>
  <c r="I132" i="23"/>
  <c r="G132" i="23"/>
  <c r="F132" i="23"/>
  <c r="X131" i="23"/>
  <c r="V131" i="23"/>
  <c r="U131" i="23"/>
  <c r="S131" i="23"/>
  <c r="R131" i="23"/>
  <c r="L131" i="23"/>
  <c r="J131" i="23"/>
  <c r="I131" i="23"/>
  <c r="G131" i="23"/>
  <c r="F131" i="23"/>
  <c r="V127" i="23"/>
  <c r="U127" i="23"/>
  <c r="S127" i="23"/>
  <c r="R127" i="23"/>
  <c r="K127" i="23"/>
  <c r="J127" i="23"/>
  <c r="I127" i="23"/>
  <c r="H127" i="23"/>
  <c r="G127" i="23"/>
  <c r="F127" i="23"/>
  <c r="V126" i="23"/>
  <c r="U126" i="23"/>
  <c r="S126" i="23"/>
  <c r="R126" i="23"/>
  <c r="K126" i="23"/>
  <c r="J126" i="23"/>
  <c r="I126" i="23"/>
  <c r="H126" i="23"/>
  <c r="G126" i="23"/>
  <c r="F126" i="23"/>
  <c r="X125" i="23"/>
  <c r="V125" i="23"/>
  <c r="U125" i="23"/>
  <c r="S125" i="23"/>
  <c r="R125" i="23"/>
  <c r="M125" i="23"/>
  <c r="L125" i="23"/>
  <c r="K125" i="23"/>
  <c r="J125" i="23"/>
  <c r="I125" i="23"/>
  <c r="H125" i="23"/>
  <c r="G125" i="23"/>
  <c r="F125" i="23"/>
  <c r="V120" i="23"/>
  <c r="U120" i="23"/>
  <c r="S120" i="23"/>
  <c r="R120" i="23"/>
  <c r="J120" i="23"/>
  <c r="I120" i="23"/>
  <c r="G120" i="23"/>
  <c r="F120" i="23"/>
  <c r="V119" i="23"/>
  <c r="U119" i="23"/>
  <c r="S119" i="23"/>
  <c r="R119" i="23"/>
  <c r="J119" i="23"/>
  <c r="I119" i="23"/>
  <c r="G119" i="23"/>
  <c r="F119" i="23"/>
  <c r="X118" i="23"/>
  <c r="V118" i="23"/>
  <c r="U118" i="23"/>
  <c r="S118" i="23"/>
  <c r="R118" i="23"/>
  <c r="L118" i="23"/>
  <c r="J118" i="23"/>
  <c r="I118" i="23"/>
  <c r="G118" i="23"/>
  <c r="F118" i="23"/>
  <c r="V114" i="23"/>
  <c r="U114" i="23"/>
  <c r="S114" i="23"/>
  <c r="R114" i="23"/>
  <c r="K114" i="23"/>
  <c r="J114" i="23"/>
  <c r="I114" i="23"/>
  <c r="H114" i="23"/>
  <c r="G114" i="23"/>
  <c r="F114" i="23"/>
  <c r="V113" i="23"/>
  <c r="U113" i="23"/>
  <c r="S113" i="23"/>
  <c r="R113" i="23"/>
  <c r="K113" i="23"/>
  <c r="J113" i="23"/>
  <c r="I113" i="23"/>
  <c r="H113" i="23"/>
  <c r="G113" i="23"/>
  <c r="F113" i="23"/>
  <c r="X112" i="23"/>
  <c r="V112" i="23"/>
  <c r="U112" i="23"/>
  <c r="S112" i="23"/>
  <c r="R112" i="23"/>
  <c r="M112" i="23"/>
  <c r="L112" i="23"/>
  <c r="K112" i="23"/>
  <c r="J112" i="23"/>
  <c r="I112" i="23"/>
  <c r="H112" i="23"/>
  <c r="G112" i="23"/>
  <c r="F112" i="23"/>
  <c r="V107" i="23"/>
  <c r="U107" i="23"/>
  <c r="S107" i="23"/>
  <c r="R107" i="23"/>
  <c r="J107" i="23"/>
  <c r="I107" i="23"/>
  <c r="G107" i="23"/>
  <c r="F107" i="23"/>
  <c r="V106" i="23"/>
  <c r="U106" i="23"/>
  <c r="S106" i="23"/>
  <c r="R106" i="23"/>
  <c r="J106" i="23"/>
  <c r="I106" i="23"/>
  <c r="G106" i="23"/>
  <c r="F106" i="23"/>
  <c r="X105" i="23"/>
  <c r="V105" i="23"/>
  <c r="U105" i="23"/>
  <c r="S105" i="23"/>
  <c r="R105" i="23"/>
  <c r="L105" i="23"/>
  <c r="J105" i="23"/>
  <c r="I105" i="23"/>
  <c r="G105" i="23"/>
  <c r="F105" i="23"/>
  <c r="V101" i="23"/>
  <c r="U101" i="23"/>
  <c r="S101" i="23"/>
  <c r="R101" i="23"/>
  <c r="K101" i="23"/>
  <c r="J101" i="23"/>
  <c r="I101" i="23"/>
  <c r="H101" i="23"/>
  <c r="G101" i="23"/>
  <c r="F101" i="23"/>
  <c r="V100" i="23"/>
  <c r="U100" i="23"/>
  <c r="S100" i="23"/>
  <c r="R100" i="23"/>
  <c r="K100" i="23"/>
  <c r="J100" i="23"/>
  <c r="I100" i="23"/>
  <c r="H100" i="23"/>
  <c r="G100" i="23"/>
  <c r="F100" i="23"/>
  <c r="X99" i="23"/>
  <c r="V99" i="23"/>
  <c r="U99" i="23"/>
  <c r="S99" i="23"/>
  <c r="R99" i="23"/>
  <c r="M99" i="23"/>
  <c r="L99" i="23"/>
  <c r="K99" i="23"/>
  <c r="J99" i="23"/>
  <c r="I99" i="23"/>
  <c r="H99" i="23"/>
  <c r="G99" i="23"/>
  <c r="F99" i="23"/>
  <c r="V94" i="23"/>
  <c r="U94" i="23"/>
  <c r="S94" i="23"/>
  <c r="R94" i="23"/>
  <c r="J94" i="23"/>
  <c r="I94" i="23"/>
  <c r="G94" i="23"/>
  <c r="F94" i="23"/>
  <c r="V93" i="23"/>
  <c r="U93" i="23"/>
  <c r="S93" i="23"/>
  <c r="R93" i="23"/>
  <c r="J93" i="23"/>
  <c r="I93" i="23"/>
  <c r="G93" i="23"/>
  <c r="F93" i="23"/>
  <c r="X92" i="23"/>
  <c r="V92" i="23"/>
  <c r="U92" i="23"/>
  <c r="S92" i="23"/>
  <c r="R92" i="23"/>
  <c r="L92" i="23"/>
  <c r="J92" i="23"/>
  <c r="I92" i="23"/>
  <c r="G92" i="23"/>
  <c r="F92" i="23"/>
  <c r="V88" i="23"/>
  <c r="U88" i="23"/>
  <c r="S88" i="23"/>
  <c r="R88" i="23"/>
  <c r="K88" i="23"/>
  <c r="J88" i="23"/>
  <c r="I88" i="23"/>
  <c r="H88" i="23"/>
  <c r="G88" i="23"/>
  <c r="F88" i="23"/>
  <c r="V87" i="23"/>
  <c r="U87" i="23"/>
  <c r="S87" i="23"/>
  <c r="R87" i="23"/>
  <c r="K87" i="23"/>
  <c r="J87" i="23"/>
  <c r="I87" i="23"/>
  <c r="H87" i="23"/>
  <c r="G87" i="23"/>
  <c r="F87" i="23"/>
  <c r="X86" i="23"/>
  <c r="V86" i="23"/>
  <c r="U86" i="23"/>
  <c r="S86" i="23"/>
  <c r="R86" i="23"/>
  <c r="M86" i="23"/>
  <c r="L86" i="23"/>
  <c r="K86" i="23"/>
  <c r="J86" i="23"/>
  <c r="I86" i="23"/>
  <c r="H86" i="23"/>
  <c r="G86" i="23"/>
  <c r="F86" i="23"/>
  <c r="V81" i="23"/>
  <c r="U81" i="23"/>
  <c r="S81" i="23"/>
  <c r="R81" i="23"/>
  <c r="J81" i="23"/>
  <c r="I81" i="23"/>
  <c r="G81" i="23"/>
  <c r="F81" i="23"/>
  <c r="V80" i="23"/>
  <c r="U80" i="23"/>
  <c r="S80" i="23"/>
  <c r="R80" i="23"/>
  <c r="J80" i="23"/>
  <c r="I80" i="23"/>
  <c r="G80" i="23"/>
  <c r="F80" i="23"/>
  <c r="X79" i="23"/>
  <c r="V79" i="23"/>
  <c r="U79" i="23"/>
  <c r="S79" i="23"/>
  <c r="R79" i="23"/>
  <c r="L79" i="23"/>
  <c r="J79" i="23"/>
  <c r="I79" i="23"/>
  <c r="G79" i="23"/>
  <c r="F79" i="23"/>
  <c r="V75" i="23"/>
  <c r="U75" i="23"/>
  <c r="S75" i="23"/>
  <c r="R75" i="23"/>
  <c r="K75" i="23"/>
  <c r="J75" i="23"/>
  <c r="I75" i="23"/>
  <c r="H75" i="23"/>
  <c r="G75" i="23"/>
  <c r="F75" i="23"/>
  <c r="V74" i="23"/>
  <c r="U74" i="23"/>
  <c r="S74" i="23"/>
  <c r="R74" i="23"/>
  <c r="K74" i="23"/>
  <c r="J74" i="23"/>
  <c r="I74" i="23"/>
  <c r="H74" i="23"/>
  <c r="G74" i="23"/>
  <c r="F74" i="23"/>
  <c r="X73" i="23"/>
  <c r="V73" i="23"/>
  <c r="U73" i="23"/>
  <c r="S73" i="23"/>
  <c r="R73" i="23"/>
  <c r="M73" i="23"/>
  <c r="L73" i="23"/>
  <c r="K73" i="23"/>
  <c r="J73" i="23"/>
  <c r="I73" i="23"/>
  <c r="H73" i="23"/>
  <c r="G73" i="23"/>
  <c r="F73" i="23"/>
  <c r="V263" i="47"/>
  <c r="U263" i="47"/>
  <c r="S263" i="47"/>
  <c r="R263" i="47"/>
  <c r="J263" i="47"/>
  <c r="I263" i="47"/>
  <c r="G263" i="47"/>
  <c r="F263" i="47"/>
  <c r="V262" i="47"/>
  <c r="U262" i="47"/>
  <c r="S262" i="47"/>
  <c r="R262" i="47"/>
  <c r="J262" i="47"/>
  <c r="I262" i="47"/>
  <c r="G262" i="47"/>
  <c r="F262" i="47"/>
  <c r="X261" i="47"/>
  <c r="V261" i="47"/>
  <c r="U261" i="47"/>
  <c r="S261" i="47"/>
  <c r="R261" i="47"/>
  <c r="L261" i="47"/>
  <c r="J261" i="47"/>
  <c r="I261" i="47"/>
  <c r="G261" i="47"/>
  <c r="F261" i="47"/>
  <c r="V257" i="47"/>
  <c r="U257" i="47"/>
  <c r="S257" i="47"/>
  <c r="R257" i="47"/>
  <c r="K257" i="47"/>
  <c r="J257" i="47"/>
  <c r="I257" i="47"/>
  <c r="H257" i="47"/>
  <c r="G257" i="47"/>
  <c r="F257" i="47"/>
  <c r="V256" i="47"/>
  <c r="U256" i="47"/>
  <c r="S256" i="47"/>
  <c r="R256" i="47"/>
  <c r="K256" i="47"/>
  <c r="J256" i="47"/>
  <c r="I256" i="47"/>
  <c r="H256" i="47"/>
  <c r="G256" i="47"/>
  <c r="F256" i="47"/>
  <c r="X255" i="47"/>
  <c r="V255" i="47"/>
  <c r="U255" i="47"/>
  <c r="S255" i="47"/>
  <c r="R255" i="47"/>
  <c r="M255" i="47"/>
  <c r="L255" i="47"/>
  <c r="K255" i="47"/>
  <c r="J255" i="47"/>
  <c r="I255" i="47"/>
  <c r="H255" i="47"/>
  <c r="G255" i="47"/>
  <c r="F255" i="47"/>
  <c r="V250" i="47"/>
  <c r="U250" i="47"/>
  <c r="S250" i="47"/>
  <c r="R250" i="47"/>
  <c r="J250" i="47"/>
  <c r="I250" i="47"/>
  <c r="G250" i="47"/>
  <c r="F250" i="47"/>
  <c r="V249" i="47"/>
  <c r="U249" i="47"/>
  <c r="S249" i="47"/>
  <c r="R249" i="47"/>
  <c r="J249" i="47"/>
  <c r="I249" i="47"/>
  <c r="G249" i="47"/>
  <c r="F249" i="47"/>
  <c r="X248" i="47"/>
  <c r="V248" i="47"/>
  <c r="U248" i="47"/>
  <c r="S248" i="47"/>
  <c r="R248" i="47"/>
  <c r="L248" i="47"/>
  <c r="J248" i="47"/>
  <c r="I248" i="47"/>
  <c r="G248" i="47"/>
  <c r="F248" i="47"/>
  <c r="V244" i="47"/>
  <c r="U244" i="47"/>
  <c r="S244" i="47"/>
  <c r="R244" i="47"/>
  <c r="K244" i="47"/>
  <c r="J244" i="47"/>
  <c r="I244" i="47"/>
  <c r="H244" i="47"/>
  <c r="G244" i="47"/>
  <c r="F244" i="47"/>
  <c r="V243" i="47"/>
  <c r="U243" i="47"/>
  <c r="S243" i="47"/>
  <c r="R243" i="47"/>
  <c r="K243" i="47"/>
  <c r="J243" i="47"/>
  <c r="I243" i="47"/>
  <c r="H243" i="47"/>
  <c r="G243" i="47"/>
  <c r="F243" i="47"/>
  <c r="X242" i="47"/>
  <c r="V242" i="47"/>
  <c r="U242" i="47"/>
  <c r="S242" i="47"/>
  <c r="R242" i="47"/>
  <c r="M242" i="47"/>
  <c r="L242" i="47"/>
  <c r="K242" i="47"/>
  <c r="J242" i="47"/>
  <c r="I242" i="47"/>
  <c r="H242" i="47"/>
  <c r="G242" i="47"/>
  <c r="F242" i="47"/>
  <c r="V237" i="47"/>
  <c r="U237" i="47"/>
  <c r="S237" i="47"/>
  <c r="R237" i="47"/>
  <c r="J237" i="47"/>
  <c r="I237" i="47"/>
  <c r="G237" i="47"/>
  <c r="F237" i="47"/>
  <c r="V236" i="47"/>
  <c r="U236" i="47"/>
  <c r="S236" i="47"/>
  <c r="R236" i="47"/>
  <c r="J236" i="47"/>
  <c r="I236" i="47"/>
  <c r="G236" i="47"/>
  <c r="F236" i="47"/>
  <c r="X235" i="47"/>
  <c r="V235" i="47"/>
  <c r="U235" i="47"/>
  <c r="S235" i="47"/>
  <c r="R235" i="47"/>
  <c r="L235" i="47"/>
  <c r="J235" i="47"/>
  <c r="I235" i="47"/>
  <c r="G235" i="47"/>
  <c r="F235" i="47"/>
  <c r="V231" i="47"/>
  <c r="U231" i="47"/>
  <c r="S231" i="47"/>
  <c r="R231" i="47"/>
  <c r="K231" i="47"/>
  <c r="J231" i="47"/>
  <c r="I231" i="47"/>
  <c r="H231" i="47"/>
  <c r="G231" i="47"/>
  <c r="F231" i="47"/>
  <c r="V230" i="47"/>
  <c r="U230" i="47"/>
  <c r="S230" i="47"/>
  <c r="R230" i="47"/>
  <c r="K230" i="47"/>
  <c r="J230" i="47"/>
  <c r="I230" i="47"/>
  <c r="H230" i="47"/>
  <c r="G230" i="47"/>
  <c r="F230" i="47"/>
  <c r="X229" i="47"/>
  <c r="V229" i="47"/>
  <c r="U229" i="47"/>
  <c r="S229" i="47"/>
  <c r="R229" i="47"/>
  <c r="M229" i="47"/>
  <c r="L229" i="47"/>
  <c r="K229" i="47"/>
  <c r="J229" i="47"/>
  <c r="I229" i="47"/>
  <c r="H229" i="47"/>
  <c r="G229" i="47"/>
  <c r="F229" i="47"/>
  <c r="V224" i="47"/>
  <c r="U224" i="47"/>
  <c r="S224" i="47"/>
  <c r="R224" i="47"/>
  <c r="J224" i="47"/>
  <c r="I224" i="47"/>
  <c r="G224" i="47"/>
  <c r="F224" i="47"/>
  <c r="V223" i="47"/>
  <c r="U223" i="47"/>
  <c r="S223" i="47"/>
  <c r="R223" i="47"/>
  <c r="J223" i="47"/>
  <c r="I223" i="47"/>
  <c r="G223" i="47"/>
  <c r="F223" i="47"/>
  <c r="X222" i="47"/>
  <c r="V222" i="47"/>
  <c r="U222" i="47"/>
  <c r="S222" i="47"/>
  <c r="R222" i="47"/>
  <c r="L222" i="47"/>
  <c r="J222" i="47"/>
  <c r="I222" i="47"/>
  <c r="G222" i="47"/>
  <c r="F222" i="47"/>
  <c r="V218" i="47"/>
  <c r="U218" i="47"/>
  <c r="S218" i="47"/>
  <c r="R218" i="47"/>
  <c r="K218" i="47"/>
  <c r="J218" i="47"/>
  <c r="I218" i="47"/>
  <c r="H218" i="47"/>
  <c r="G218" i="47"/>
  <c r="F218" i="47"/>
  <c r="V217" i="47"/>
  <c r="U217" i="47"/>
  <c r="S217" i="47"/>
  <c r="R217" i="47"/>
  <c r="K217" i="47"/>
  <c r="J217" i="47"/>
  <c r="I217" i="47"/>
  <c r="H217" i="47"/>
  <c r="G217" i="47"/>
  <c r="F217" i="47"/>
  <c r="X216" i="47"/>
  <c r="V216" i="47"/>
  <c r="U216" i="47"/>
  <c r="S216" i="47"/>
  <c r="R216" i="47"/>
  <c r="M216" i="47"/>
  <c r="L216" i="47"/>
  <c r="K216" i="47"/>
  <c r="J216" i="47"/>
  <c r="I216" i="47"/>
  <c r="H216" i="47"/>
  <c r="G216" i="47"/>
  <c r="F216" i="47"/>
  <c r="V211" i="47"/>
  <c r="U211" i="47"/>
  <c r="S211" i="47"/>
  <c r="R211" i="47"/>
  <c r="J211" i="47"/>
  <c r="I211" i="47"/>
  <c r="G211" i="47"/>
  <c r="F211" i="47"/>
  <c r="V210" i="47"/>
  <c r="U210" i="47"/>
  <c r="S210" i="47"/>
  <c r="R210" i="47"/>
  <c r="J210" i="47"/>
  <c r="I210" i="47"/>
  <c r="G210" i="47"/>
  <c r="F210" i="47"/>
  <c r="X209" i="47"/>
  <c r="V209" i="47"/>
  <c r="U209" i="47"/>
  <c r="S209" i="47"/>
  <c r="R209" i="47"/>
  <c r="L209" i="47"/>
  <c r="J209" i="47"/>
  <c r="I209" i="47"/>
  <c r="G209" i="47"/>
  <c r="F209" i="47"/>
  <c r="V205" i="47"/>
  <c r="U205" i="47"/>
  <c r="S205" i="47"/>
  <c r="R205" i="47"/>
  <c r="K205" i="47"/>
  <c r="J205" i="47"/>
  <c r="I205" i="47"/>
  <c r="H205" i="47"/>
  <c r="G205" i="47"/>
  <c r="F205" i="47"/>
  <c r="V204" i="47"/>
  <c r="U204" i="47"/>
  <c r="S204" i="47"/>
  <c r="R204" i="47"/>
  <c r="K204" i="47"/>
  <c r="J204" i="47"/>
  <c r="I204" i="47"/>
  <c r="H204" i="47"/>
  <c r="G204" i="47"/>
  <c r="F204" i="47"/>
  <c r="X203" i="47"/>
  <c r="V203" i="47"/>
  <c r="U203" i="47"/>
  <c r="S203" i="47"/>
  <c r="R203" i="47"/>
  <c r="M203" i="47"/>
  <c r="L203" i="47"/>
  <c r="K203" i="47"/>
  <c r="J203" i="47"/>
  <c r="I203" i="47"/>
  <c r="H203" i="47"/>
  <c r="G203" i="47"/>
  <c r="F203" i="47"/>
  <c r="V198" i="47"/>
  <c r="U198" i="47"/>
  <c r="S198" i="47"/>
  <c r="R198" i="47"/>
  <c r="J198" i="47"/>
  <c r="I198" i="47"/>
  <c r="G198" i="47"/>
  <c r="F198" i="47"/>
  <c r="V197" i="47"/>
  <c r="U197" i="47"/>
  <c r="S197" i="47"/>
  <c r="R197" i="47"/>
  <c r="J197" i="47"/>
  <c r="I197" i="47"/>
  <c r="G197" i="47"/>
  <c r="F197" i="47"/>
  <c r="X196" i="47"/>
  <c r="V196" i="47"/>
  <c r="U196" i="47"/>
  <c r="S196" i="47"/>
  <c r="R196" i="47"/>
  <c r="L196" i="47"/>
  <c r="J196" i="47"/>
  <c r="I196" i="47"/>
  <c r="G196" i="47"/>
  <c r="F196" i="47"/>
  <c r="V192" i="47"/>
  <c r="U192" i="47"/>
  <c r="S192" i="47"/>
  <c r="R192" i="47"/>
  <c r="K192" i="47"/>
  <c r="J192" i="47"/>
  <c r="I192" i="47"/>
  <c r="H192" i="47"/>
  <c r="G192" i="47"/>
  <c r="F192" i="47"/>
  <c r="V191" i="47"/>
  <c r="U191" i="47"/>
  <c r="S191" i="47"/>
  <c r="R191" i="47"/>
  <c r="K191" i="47"/>
  <c r="J191" i="47"/>
  <c r="I191" i="47"/>
  <c r="H191" i="47"/>
  <c r="G191" i="47"/>
  <c r="F191" i="47"/>
  <c r="X190" i="47"/>
  <c r="V190" i="47"/>
  <c r="U190" i="47"/>
  <c r="S190" i="47"/>
  <c r="R190" i="47"/>
  <c r="M190" i="47"/>
  <c r="L190" i="47"/>
  <c r="K190" i="47"/>
  <c r="J190" i="47"/>
  <c r="I190" i="47"/>
  <c r="H190" i="47"/>
  <c r="G190" i="47"/>
  <c r="F190" i="47"/>
  <c r="V185" i="47"/>
  <c r="U185" i="47"/>
  <c r="S185" i="47"/>
  <c r="R185" i="47"/>
  <c r="J185" i="47"/>
  <c r="I185" i="47"/>
  <c r="G185" i="47"/>
  <c r="F185" i="47"/>
  <c r="V184" i="47"/>
  <c r="U184" i="47"/>
  <c r="S184" i="47"/>
  <c r="R184" i="47"/>
  <c r="J184" i="47"/>
  <c r="I184" i="47"/>
  <c r="G184" i="47"/>
  <c r="F184" i="47"/>
  <c r="X183" i="47"/>
  <c r="V183" i="47"/>
  <c r="U183" i="47"/>
  <c r="S183" i="47"/>
  <c r="R183" i="47"/>
  <c r="L183" i="47"/>
  <c r="J183" i="47"/>
  <c r="I183" i="47"/>
  <c r="G183" i="47"/>
  <c r="F183" i="47"/>
  <c r="V179" i="47"/>
  <c r="U179" i="47"/>
  <c r="S179" i="47"/>
  <c r="R179" i="47"/>
  <c r="K179" i="47"/>
  <c r="J179" i="47"/>
  <c r="I179" i="47"/>
  <c r="H179" i="47"/>
  <c r="G179" i="47"/>
  <c r="F179" i="47"/>
  <c r="V178" i="47"/>
  <c r="U178" i="47"/>
  <c r="S178" i="47"/>
  <c r="R178" i="47"/>
  <c r="K178" i="47"/>
  <c r="J178" i="47"/>
  <c r="I178" i="47"/>
  <c r="H178" i="47"/>
  <c r="G178" i="47"/>
  <c r="F178" i="47"/>
  <c r="X177" i="47"/>
  <c r="V177" i="47"/>
  <c r="U177" i="47"/>
  <c r="S177" i="47"/>
  <c r="R177" i="47"/>
  <c r="M177" i="47"/>
  <c r="L177" i="47"/>
  <c r="K177" i="47"/>
  <c r="J177" i="47"/>
  <c r="I177" i="47"/>
  <c r="H177" i="47"/>
  <c r="G177" i="47"/>
  <c r="F177" i="47"/>
  <c r="V172" i="47"/>
  <c r="U172" i="47"/>
  <c r="S172" i="47"/>
  <c r="R172" i="47"/>
  <c r="J172" i="47"/>
  <c r="I172" i="47"/>
  <c r="G172" i="47"/>
  <c r="F172" i="47"/>
  <c r="V171" i="47"/>
  <c r="U171" i="47"/>
  <c r="S171" i="47"/>
  <c r="R171" i="47"/>
  <c r="J171" i="47"/>
  <c r="I171" i="47"/>
  <c r="G171" i="47"/>
  <c r="F171" i="47"/>
  <c r="X170" i="47"/>
  <c r="V170" i="47"/>
  <c r="U170" i="47"/>
  <c r="S170" i="47"/>
  <c r="R170" i="47"/>
  <c r="L170" i="47"/>
  <c r="J170" i="47"/>
  <c r="I170" i="47"/>
  <c r="G170" i="47"/>
  <c r="F170" i="47"/>
  <c r="V166" i="47"/>
  <c r="U166" i="47"/>
  <c r="S166" i="47"/>
  <c r="R166" i="47"/>
  <c r="K166" i="47"/>
  <c r="J166" i="47"/>
  <c r="I166" i="47"/>
  <c r="H166" i="47"/>
  <c r="G166" i="47"/>
  <c r="F166" i="47"/>
  <c r="V165" i="47"/>
  <c r="U165" i="47"/>
  <c r="S165" i="47"/>
  <c r="R165" i="47"/>
  <c r="K165" i="47"/>
  <c r="J165" i="47"/>
  <c r="I165" i="47"/>
  <c r="H165" i="47"/>
  <c r="G165" i="47"/>
  <c r="F165" i="47"/>
  <c r="X164" i="47"/>
  <c r="V164" i="47"/>
  <c r="U164" i="47"/>
  <c r="S164" i="47"/>
  <c r="R164" i="47"/>
  <c r="M164" i="47"/>
  <c r="L164" i="47"/>
  <c r="K164" i="47"/>
  <c r="J164" i="47"/>
  <c r="I164" i="47"/>
  <c r="H164" i="47"/>
  <c r="G164" i="47"/>
  <c r="F164" i="47"/>
  <c r="V159" i="47"/>
  <c r="U159" i="47"/>
  <c r="S159" i="47"/>
  <c r="R159" i="47"/>
  <c r="J159" i="47"/>
  <c r="I159" i="47"/>
  <c r="G159" i="47"/>
  <c r="F159" i="47"/>
  <c r="V158" i="47"/>
  <c r="U158" i="47"/>
  <c r="S158" i="47"/>
  <c r="R158" i="47"/>
  <c r="J158" i="47"/>
  <c r="I158" i="47"/>
  <c r="G158" i="47"/>
  <c r="F158" i="47"/>
  <c r="X157" i="47"/>
  <c r="V157" i="47"/>
  <c r="U157" i="47"/>
  <c r="S157" i="47"/>
  <c r="R157" i="47"/>
  <c r="L157" i="47"/>
  <c r="J157" i="47"/>
  <c r="I157" i="47"/>
  <c r="G157" i="47"/>
  <c r="F157" i="47"/>
  <c r="V153" i="47"/>
  <c r="U153" i="47"/>
  <c r="S153" i="47"/>
  <c r="R153" i="47"/>
  <c r="K153" i="47"/>
  <c r="J153" i="47"/>
  <c r="I153" i="47"/>
  <c r="H153" i="47"/>
  <c r="G153" i="47"/>
  <c r="F153" i="47"/>
  <c r="V152" i="47"/>
  <c r="U152" i="47"/>
  <c r="S152" i="47"/>
  <c r="R152" i="47"/>
  <c r="K152" i="47"/>
  <c r="J152" i="47"/>
  <c r="I152" i="47"/>
  <c r="H152" i="47"/>
  <c r="G152" i="47"/>
  <c r="F152" i="47"/>
  <c r="X151" i="47"/>
  <c r="V151" i="47"/>
  <c r="U151" i="47"/>
  <c r="S151" i="47"/>
  <c r="R151" i="47"/>
  <c r="M151" i="47"/>
  <c r="L151" i="47"/>
  <c r="K151" i="47"/>
  <c r="J151" i="47"/>
  <c r="I151" i="47"/>
  <c r="H151" i="47"/>
  <c r="G151" i="47"/>
  <c r="F151" i="47"/>
  <c r="V146" i="47"/>
  <c r="U146" i="47"/>
  <c r="S146" i="47"/>
  <c r="R146" i="47"/>
  <c r="J146" i="47"/>
  <c r="I146" i="47"/>
  <c r="G146" i="47"/>
  <c r="F146" i="47"/>
  <c r="V145" i="47"/>
  <c r="U145" i="47"/>
  <c r="S145" i="47"/>
  <c r="R145" i="47"/>
  <c r="J145" i="47"/>
  <c r="I145" i="47"/>
  <c r="G145" i="47"/>
  <c r="F145" i="47"/>
  <c r="X144" i="47"/>
  <c r="V144" i="47"/>
  <c r="U144" i="47"/>
  <c r="S144" i="47"/>
  <c r="R144" i="47"/>
  <c r="L144" i="47"/>
  <c r="J144" i="47"/>
  <c r="I144" i="47"/>
  <c r="G144" i="47"/>
  <c r="F144" i="47"/>
  <c r="V140" i="47"/>
  <c r="U140" i="47"/>
  <c r="S140" i="47"/>
  <c r="R140" i="47"/>
  <c r="K140" i="47"/>
  <c r="J140" i="47"/>
  <c r="I140" i="47"/>
  <c r="H140" i="47"/>
  <c r="G140" i="47"/>
  <c r="F140" i="47"/>
  <c r="V139" i="47"/>
  <c r="U139" i="47"/>
  <c r="S139" i="47"/>
  <c r="R139" i="47"/>
  <c r="K139" i="47"/>
  <c r="J139" i="47"/>
  <c r="I139" i="47"/>
  <c r="H139" i="47"/>
  <c r="G139" i="47"/>
  <c r="F139" i="47"/>
  <c r="X138" i="47"/>
  <c r="V138" i="47"/>
  <c r="U138" i="47"/>
  <c r="S138" i="47"/>
  <c r="R138" i="47"/>
  <c r="M138" i="47"/>
  <c r="L138" i="47"/>
  <c r="K138" i="47"/>
  <c r="J138" i="47"/>
  <c r="I138" i="47"/>
  <c r="H138" i="47"/>
  <c r="G138" i="47"/>
  <c r="F138" i="47"/>
  <c r="V133" i="47"/>
  <c r="U133" i="47"/>
  <c r="S133" i="47"/>
  <c r="R133" i="47"/>
  <c r="J133" i="47"/>
  <c r="I133" i="47"/>
  <c r="G133" i="47"/>
  <c r="F133" i="47"/>
  <c r="V132" i="47"/>
  <c r="U132" i="47"/>
  <c r="S132" i="47"/>
  <c r="R132" i="47"/>
  <c r="J132" i="47"/>
  <c r="I132" i="47"/>
  <c r="G132" i="47"/>
  <c r="F132" i="47"/>
  <c r="X131" i="47"/>
  <c r="V131" i="47"/>
  <c r="U131" i="47"/>
  <c r="S131" i="47"/>
  <c r="R131" i="47"/>
  <c r="L131" i="47"/>
  <c r="J131" i="47"/>
  <c r="I131" i="47"/>
  <c r="G131" i="47"/>
  <c r="F131" i="47"/>
  <c r="V127" i="47"/>
  <c r="U127" i="47"/>
  <c r="S127" i="47"/>
  <c r="R127" i="47"/>
  <c r="K127" i="47"/>
  <c r="J127" i="47"/>
  <c r="I127" i="47"/>
  <c r="H127" i="47"/>
  <c r="G127" i="47"/>
  <c r="F127" i="47"/>
  <c r="V126" i="47"/>
  <c r="U126" i="47"/>
  <c r="S126" i="47"/>
  <c r="R126" i="47"/>
  <c r="K126" i="47"/>
  <c r="J126" i="47"/>
  <c r="I126" i="47"/>
  <c r="H126" i="47"/>
  <c r="G126" i="47"/>
  <c r="F126" i="47"/>
  <c r="X125" i="47"/>
  <c r="V125" i="47"/>
  <c r="U125" i="47"/>
  <c r="S125" i="47"/>
  <c r="R125" i="47"/>
  <c r="M125" i="47"/>
  <c r="L125" i="47"/>
  <c r="K125" i="47"/>
  <c r="J125" i="47"/>
  <c r="I125" i="47"/>
  <c r="H125" i="47"/>
  <c r="G125" i="47"/>
  <c r="F125" i="47"/>
  <c r="V120" i="47"/>
  <c r="U120" i="47"/>
  <c r="S120" i="47"/>
  <c r="R120" i="47"/>
  <c r="J120" i="47"/>
  <c r="I120" i="47"/>
  <c r="G120" i="47"/>
  <c r="F120" i="47"/>
  <c r="V119" i="47"/>
  <c r="U119" i="47"/>
  <c r="S119" i="47"/>
  <c r="R119" i="47"/>
  <c r="J119" i="47"/>
  <c r="I119" i="47"/>
  <c r="G119" i="47"/>
  <c r="F119" i="47"/>
  <c r="X118" i="47"/>
  <c r="V118" i="47"/>
  <c r="U118" i="47"/>
  <c r="S118" i="47"/>
  <c r="R118" i="47"/>
  <c r="L118" i="47"/>
  <c r="J118" i="47"/>
  <c r="I118" i="47"/>
  <c r="G118" i="47"/>
  <c r="F118" i="47"/>
  <c r="V114" i="47"/>
  <c r="U114" i="47"/>
  <c r="S114" i="47"/>
  <c r="R114" i="47"/>
  <c r="K114" i="47"/>
  <c r="J114" i="47"/>
  <c r="I114" i="47"/>
  <c r="H114" i="47"/>
  <c r="G114" i="47"/>
  <c r="F114" i="47"/>
  <c r="V113" i="47"/>
  <c r="U113" i="47"/>
  <c r="S113" i="47"/>
  <c r="R113" i="47"/>
  <c r="K113" i="47"/>
  <c r="J113" i="47"/>
  <c r="I113" i="47"/>
  <c r="H113" i="47"/>
  <c r="G113" i="47"/>
  <c r="F113" i="47"/>
  <c r="X112" i="47"/>
  <c r="V112" i="47"/>
  <c r="U112" i="47"/>
  <c r="S112" i="47"/>
  <c r="R112" i="47"/>
  <c r="M112" i="47"/>
  <c r="L112" i="47"/>
  <c r="K112" i="47"/>
  <c r="J112" i="47"/>
  <c r="I112" i="47"/>
  <c r="H112" i="47"/>
  <c r="G112" i="47"/>
  <c r="F112" i="47"/>
  <c r="V107" i="47"/>
  <c r="U107" i="47"/>
  <c r="S107" i="47"/>
  <c r="R107" i="47"/>
  <c r="J107" i="47"/>
  <c r="I107" i="47"/>
  <c r="G107" i="47"/>
  <c r="F107" i="47"/>
  <c r="V106" i="47"/>
  <c r="U106" i="47"/>
  <c r="S106" i="47"/>
  <c r="R106" i="47"/>
  <c r="J106" i="47"/>
  <c r="I106" i="47"/>
  <c r="G106" i="47"/>
  <c r="F106" i="47"/>
  <c r="X105" i="47"/>
  <c r="V105" i="47"/>
  <c r="U105" i="47"/>
  <c r="S105" i="47"/>
  <c r="R105" i="47"/>
  <c r="L105" i="47"/>
  <c r="J105" i="47"/>
  <c r="I105" i="47"/>
  <c r="G105" i="47"/>
  <c r="F105" i="47"/>
  <c r="V101" i="47"/>
  <c r="U101" i="47"/>
  <c r="S101" i="47"/>
  <c r="R101" i="47"/>
  <c r="K101" i="47"/>
  <c r="J101" i="47"/>
  <c r="I101" i="47"/>
  <c r="H101" i="47"/>
  <c r="G101" i="47"/>
  <c r="F101" i="47"/>
  <c r="V100" i="47"/>
  <c r="U100" i="47"/>
  <c r="S100" i="47"/>
  <c r="R100" i="47"/>
  <c r="K100" i="47"/>
  <c r="J100" i="47"/>
  <c r="I100" i="47"/>
  <c r="H100" i="47"/>
  <c r="G100" i="47"/>
  <c r="F100" i="47"/>
  <c r="X99" i="47"/>
  <c r="V99" i="47"/>
  <c r="U99" i="47"/>
  <c r="S99" i="47"/>
  <c r="R99" i="47"/>
  <c r="M99" i="47"/>
  <c r="L99" i="47"/>
  <c r="K99" i="47"/>
  <c r="J99" i="47"/>
  <c r="I99" i="47"/>
  <c r="H99" i="47"/>
  <c r="G99" i="47"/>
  <c r="F99" i="47"/>
  <c r="V94" i="47"/>
  <c r="U94" i="47"/>
  <c r="S94" i="47"/>
  <c r="R94" i="47"/>
  <c r="J94" i="47"/>
  <c r="I94" i="47"/>
  <c r="G94" i="47"/>
  <c r="F94" i="47"/>
  <c r="V93" i="47"/>
  <c r="U93" i="47"/>
  <c r="S93" i="47"/>
  <c r="R93" i="47"/>
  <c r="J93" i="47"/>
  <c r="I93" i="47"/>
  <c r="G93" i="47"/>
  <c r="F93" i="47"/>
  <c r="X92" i="47"/>
  <c r="V92" i="47"/>
  <c r="U92" i="47"/>
  <c r="S92" i="47"/>
  <c r="R92" i="47"/>
  <c r="L92" i="47"/>
  <c r="J92" i="47"/>
  <c r="I92" i="47"/>
  <c r="G92" i="47"/>
  <c r="F92" i="47"/>
  <c r="V88" i="47"/>
  <c r="U88" i="47"/>
  <c r="S88" i="47"/>
  <c r="R88" i="47"/>
  <c r="K88" i="47"/>
  <c r="J88" i="47"/>
  <c r="I88" i="47"/>
  <c r="H88" i="47"/>
  <c r="G88" i="47"/>
  <c r="F88" i="47"/>
  <c r="V87" i="47"/>
  <c r="U87" i="47"/>
  <c r="S87" i="47"/>
  <c r="R87" i="47"/>
  <c r="K87" i="47"/>
  <c r="J87" i="47"/>
  <c r="I87" i="47"/>
  <c r="H87" i="47"/>
  <c r="G87" i="47"/>
  <c r="F87" i="47"/>
  <c r="X86" i="47"/>
  <c r="V86" i="47"/>
  <c r="U86" i="47"/>
  <c r="S86" i="47"/>
  <c r="R86" i="47"/>
  <c r="M86" i="47"/>
  <c r="L86" i="47"/>
  <c r="K86" i="47"/>
  <c r="J86" i="47"/>
  <c r="I86" i="47"/>
  <c r="H86" i="47"/>
  <c r="G86" i="47"/>
  <c r="F86" i="47"/>
  <c r="V81" i="47"/>
  <c r="U81" i="47"/>
  <c r="S81" i="47"/>
  <c r="R81" i="47"/>
  <c r="J81" i="47"/>
  <c r="I81" i="47"/>
  <c r="G81" i="47"/>
  <c r="F81" i="47"/>
  <c r="V80" i="47"/>
  <c r="U80" i="47"/>
  <c r="S80" i="47"/>
  <c r="R80" i="47"/>
  <c r="J80" i="47"/>
  <c r="I80" i="47"/>
  <c r="G80" i="47"/>
  <c r="F80" i="47"/>
  <c r="X79" i="47"/>
  <c r="V79" i="47"/>
  <c r="U79" i="47"/>
  <c r="S79" i="47"/>
  <c r="R79" i="47"/>
  <c r="L79" i="47"/>
  <c r="J79" i="47"/>
  <c r="I79" i="47"/>
  <c r="G79" i="47"/>
  <c r="F79" i="47"/>
  <c r="V75" i="47"/>
  <c r="U75" i="47"/>
  <c r="S75" i="47"/>
  <c r="R75" i="47"/>
  <c r="K75" i="47"/>
  <c r="J75" i="47"/>
  <c r="I75" i="47"/>
  <c r="H75" i="47"/>
  <c r="G75" i="47"/>
  <c r="F75" i="47"/>
  <c r="V74" i="47"/>
  <c r="U74" i="47"/>
  <c r="S74" i="47"/>
  <c r="R74" i="47"/>
  <c r="K74" i="47"/>
  <c r="J74" i="47"/>
  <c r="I74" i="47"/>
  <c r="H74" i="47"/>
  <c r="G74" i="47"/>
  <c r="F74" i="47"/>
  <c r="X73" i="47"/>
  <c r="V73" i="47"/>
  <c r="U73" i="47"/>
  <c r="S73" i="47"/>
  <c r="R73" i="47"/>
  <c r="M73" i="47"/>
  <c r="L73" i="47"/>
  <c r="K73" i="47"/>
  <c r="J73" i="47"/>
  <c r="I73" i="47"/>
  <c r="H73" i="47"/>
  <c r="G73" i="47"/>
  <c r="F73" i="47"/>
  <c r="V263" i="22"/>
  <c r="U263" i="22"/>
  <c r="S263" i="22"/>
  <c r="R263" i="22"/>
  <c r="J263" i="22"/>
  <c r="I263" i="22"/>
  <c r="G263" i="22"/>
  <c r="F263" i="22"/>
  <c r="V262" i="22"/>
  <c r="U262" i="22"/>
  <c r="S262" i="22"/>
  <c r="R262" i="22"/>
  <c r="J262" i="22"/>
  <c r="I262" i="22"/>
  <c r="G262" i="22"/>
  <c r="F262" i="22"/>
  <c r="X261" i="22"/>
  <c r="V261" i="22"/>
  <c r="U261" i="22"/>
  <c r="S261" i="22"/>
  <c r="R261" i="22"/>
  <c r="L261" i="22"/>
  <c r="J261" i="22"/>
  <c r="I261" i="22"/>
  <c r="G261" i="22"/>
  <c r="F261" i="22"/>
  <c r="V257" i="22"/>
  <c r="U257" i="22"/>
  <c r="S257" i="22"/>
  <c r="R257" i="22"/>
  <c r="K257" i="22"/>
  <c r="J257" i="22"/>
  <c r="I257" i="22"/>
  <c r="H257" i="22"/>
  <c r="G257" i="22"/>
  <c r="F257" i="22"/>
  <c r="V256" i="22"/>
  <c r="U256" i="22"/>
  <c r="S256" i="22"/>
  <c r="R256" i="22"/>
  <c r="K256" i="22"/>
  <c r="J256" i="22"/>
  <c r="I256" i="22"/>
  <c r="H256" i="22"/>
  <c r="G256" i="22"/>
  <c r="F256" i="22"/>
  <c r="X255" i="22"/>
  <c r="V255" i="22"/>
  <c r="U255" i="22"/>
  <c r="S255" i="22"/>
  <c r="R255" i="22"/>
  <c r="M255" i="22"/>
  <c r="L255" i="22"/>
  <c r="K255" i="22"/>
  <c r="J255" i="22"/>
  <c r="I255" i="22"/>
  <c r="H255" i="22"/>
  <c r="G255" i="22"/>
  <c r="F255" i="22"/>
  <c r="V250" i="22"/>
  <c r="U250" i="22"/>
  <c r="S250" i="22"/>
  <c r="R250" i="22"/>
  <c r="J250" i="22"/>
  <c r="I250" i="22"/>
  <c r="G250" i="22"/>
  <c r="F250" i="22"/>
  <c r="V249" i="22"/>
  <c r="U249" i="22"/>
  <c r="S249" i="22"/>
  <c r="R249" i="22"/>
  <c r="J249" i="22"/>
  <c r="I249" i="22"/>
  <c r="G249" i="22"/>
  <c r="F249" i="22"/>
  <c r="X248" i="22"/>
  <c r="V248" i="22"/>
  <c r="U248" i="22"/>
  <c r="S248" i="22"/>
  <c r="R248" i="22"/>
  <c r="L248" i="22"/>
  <c r="J248" i="22"/>
  <c r="I248" i="22"/>
  <c r="G248" i="22"/>
  <c r="F248" i="22"/>
  <c r="V244" i="22"/>
  <c r="U244" i="22"/>
  <c r="S244" i="22"/>
  <c r="R244" i="22"/>
  <c r="K244" i="22"/>
  <c r="J244" i="22"/>
  <c r="I244" i="22"/>
  <c r="H244" i="22"/>
  <c r="G244" i="22"/>
  <c r="F244" i="22"/>
  <c r="V243" i="22"/>
  <c r="U243" i="22"/>
  <c r="S243" i="22"/>
  <c r="R243" i="22"/>
  <c r="K243" i="22"/>
  <c r="J243" i="22"/>
  <c r="I243" i="22"/>
  <c r="H243" i="22"/>
  <c r="G243" i="22"/>
  <c r="F243" i="22"/>
  <c r="X242" i="22"/>
  <c r="V242" i="22"/>
  <c r="U242" i="22"/>
  <c r="S242" i="22"/>
  <c r="R242" i="22"/>
  <c r="M242" i="22"/>
  <c r="L242" i="22"/>
  <c r="K242" i="22"/>
  <c r="J242" i="22"/>
  <c r="I242" i="22"/>
  <c r="H242" i="22"/>
  <c r="G242" i="22"/>
  <c r="F242" i="22"/>
  <c r="V237" i="22"/>
  <c r="U237" i="22"/>
  <c r="S237" i="22"/>
  <c r="R237" i="22"/>
  <c r="J237" i="22"/>
  <c r="I237" i="22"/>
  <c r="G237" i="22"/>
  <c r="F237" i="22"/>
  <c r="V236" i="22"/>
  <c r="U236" i="22"/>
  <c r="S236" i="22"/>
  <c r="R236" i="22"/>
  <c r="J236" i="22"/>
  <c r="I236" i="22"/>
  <c r="G236" i="22"/>
  <c r="F236" i="22"/>
  <c r="X235" i="22"/>
  <c r="V235" i="22"/>
  <c r="U235" i="22"/>
  <c r="S235" i="22"/>
  <c r="R235" i="22"/>
  <c r="L235" i="22"/>
  <c r="J235" i="22"/>
  <c r="I235" i="22"/>
  <c r="G235" i="22"/>
  <c r="F235" i="22"/>
  <c r="V231" i="22"/>
  <c r="U231" i="22"/>
  <c r="S231" i="22"/>
  <c r="R231" i="22"/>
  <c r="K231" i="22"/>
  <c r="J231" i="22"/>
  <c r="I231" i="22"/>
  <c r="H231" i="22"/>
  <c r="G231" i="22"/>
  <c r="F231" i="22"/>
  <c r="V230" i="22"/>
  <c r="U230" i="22"/>
  <c r="S230" i="22"/>
  <c r="R230" i="22"/>
  <c r="K230" i="22"/>
  <c r="J230" i="22"/>
  <c r="I230" i="22"/>
  <c r="H230" i="22"/>
  <c r="G230" i="22"/>
  <c r="F230" i="22"/>
  <c r="X229" i="22"/>
  <c r="V229" i="22"/>
  <c r="U229" i="22"/>
  <c r="S229" i="22"/>
  <c r="R229" i="22"/>
  <c r="M229" i="22"/>
  <c r="L229" i="22"/>
  <c r="K229" i="22"/>
  <c r="J229" i="22"/>
  <c r="I229" i="22"/>
  <c r="H229" i="22"/>
  <c r="G229" i="22"/>
  <c r="F229" i="22"/>
  <c r="V224" i="22"/>
  <c r="U224" i="22"/>
  <c r="S224" i="22"/>
  <c r="R224" i="22"/>
  <c r="J224" i="22"/>
  <c r="I224" i="22"/>
  <c r="G224" i="22"/>
  <c r="F224" i="22"/>
  <c r="V223" i="22"/>
  <c r="U223" i="22"/>
  <c r="S223" i="22"/>
  <c r="R223" i="22"/>
  <c r="J223" i="22"/>
  <c r="I223" i="22"/>
  <c r="G223" i="22"/>
  <c r="F223" i="22"/>
  <c r="X222" i="22"/>
  <c r="V222" i="22"/>
  <c r="U222" i="22"/>
  <c r="S222" i="22"/>
  <c r="R222" i="22"/>
  <c r="L222" i="22"/>
  <c r="J222" i="22"/>
  <c r="I222" i="22"/>
  <c r="G222" i="22"/>
  <c r="F222" i="22"/>
  <c r="V218" i="22"/>
  <c r="U218" i="22"/>
  <c r="S218" i="22"/>
  <c r="R218" i="22"/>
  <c r="K218" i="22"/>
  <c r="J218" i="22"/>
  <c r="I218" i="22"/>
  <c r="H218" i="22"/>
  <c r="G218" i="22"/>
  <c r="F218" i="22"/>
  <c r="V217" i="22"/>
  <c r="U217" i="22"/>
  <c r="S217" i="22"/>
  <c r="R217" i="22"/>
  <c r="K217" i="22"/>
  <c r="J217" i="22"/>
  <c r="I217" i="22"/>
  <c r="H217" i="22"/>
  <c r="G217" i="22"/>
  <c r="F217" i="22"/>
  <c r="X216" i="22"/>
  <c r="V216" i="22"/>
  <c r="U216" i="22"/>
  <c r="S216" i="22"/>
  <c r="R216" i="22"/>
  <c r="M216" i="22"/>
  <c r="L216" i="22"/>
  <c r="K216" i="22"/>
  <c r="J216" i="22"/>
  <c r="I216" i="22"/>
  <c r="H216" i="22"/>
  <c r="G216" i="22"/>
  <c r="F216" i="22"/>
  <c r="V211" i="22"/>
  <c r="U211" i="22"/>
  <c r="S211" i="22"/>
  <c r="R211" i="22"/>
  <c r="J211" i="22"/>
  <c r="I211" i="22"/>
  <c r="G211" i="22"/>
  <c r="F211" i="22"/>
  <c r="V210" i="22"/>
  <c r="U210" i="22"/>
  <c r="S210" i="22"/>
  <c r="R210" i="22"/>
  <c r="J210" i="22"/>
  <c r="I210" i="22"/>
  <c r="G210" i="22"/>
  <c r="F210" i="22"/>
  <c r="X209" i="22"/>
  <c r="V209" i="22"/>
  <c r="U209" i="22"/>
  <c r="S209" i="22"/>
  <c r="R209" i="22"/>
  <c r="L209" i="22"/>
  <c r="J209" i="22"/>
  <c r="I209" i="22"/>
  <c r="G209" i="22"/>
  <c r="F209" i="22"/>
  <c r="V205" i="22"/>
  <c r="U205" i="22"/>
  <c r="S205" i="22"/>
  <c r="R205" i="22"/>
  <c r="K205" i="22"/>
  <c r="J205" i="22"/>
  <c r="I205" i="22"/>
  <c r="H205" i="22"/>
  <c r="G205" i="22"/>
  <c r="F205" i="22"/>
  <c r="V204" i="22"/>
  <c r="U204" i="22"/>
  <c r="S204" i="22"/>
  <c r="R204" i="22"/>
  <c r="K204" i="22"/>
  <c r="J204" i="22"/>
  <c r="I204" i="22"/>
  <c r="H204" i="22"/>
  <c r="G204" i="22"/>
  <c r="F204" i="22"/>
  <c r="X203" i="22"/>
  <c r="V203" i="22"/>
  <c r="U203" i="22"/>
  <c r="S203" i="22"/>
  <c r="R203" i="22"/>
  <c r="M203" i="22"/>
  <c r="L203" i="22"/>
  <c r="K203" i="22"/>
  <c r="J203" i="22"/>
  <c r="I203" i="22"/>
  <c r="H203" i="22"/>
  <c r="G203" i="22"/>
  <c r="F203" i="22"/>
  <c r="V198" i="22"/>
  <c r="U198" i="22"/>
  <c r="S198" i="22"/>
  <c r="R198" i="22"/>
  <c r="J198" i="22"/>
  <c r="I198" i="22"/>
  <c r="G198" i="22"/>
  <c r="F198" i="22"/>
  <c r="V197" i="22"/>
  <c r="U197" i="22"/>
  <c r="S197" i="22"/>
  <c r="R197" i="22"/>
  <c r="J197" i="22"/>
  <c r="I197" i="22"/>
  <c r="G197" i="22"/>
  <c r="F197" i="22"/>
  <c r="X196" i="22"/>
  <c r="V196" i="22"/>
  <c r="U196" i="22"/>
  <c r="S196" i="22"/>
  <c r="R196" i="22"/>
  <c r="L196" i="22"/>
  <c r="J196" i="22"/>
  <c r="I196" i="22"/>
  <c r="G196" i="22"/>
  <c r="F196" i="22"/>
  <c r="V192" i="22"/>
  <c r="U192" i="22"/>
  <c r="S192" i="22"/>
  <c r="R192" i="22"/>
  <c r="K192" i="22"/>
  <c r="J192" i="22"/>
  <c r="I192" i="22"/>
  <c r="H192" i="22"/>
  <c r="G192" i="22"/>
  <c r="F192" i="22"/>
  <c r="V191" i="22"/>
  <c r="U191" i="22"/>
  <c r="S191" i="22"/>
  <c r="R191" i="22"/>
  <c r="K191" i="22"/>
  <c r="J191" i="22"/>
  <c r="I191" i="22"/>
  <c r="H191" i="22"/>
  <c r="G191" i="22"/>
  <c r="F191" i="22"/>
  <c r="X190" i="22"/>
  <c r="V190" i="22"/>
  <c r="U190" i="22"/>
  <c r="S190" i="22"/>
  <c r="R190" i="22"/>
  <c r="M190" i="22"/>
  <c r="L190" i="22"/>
  <c r="K190" i="22"/>
  <c r="J190" i="22"/>
  <c r="I190" i="22"/>
  <c r="H190" i="22"/>
  <c r="G190" i="22"/>
  <c r="F190" i="22"/>
  <c r="V185" i="22"/>
  <c r="U185" i="22"/>
  <c r="S185" i="22"/>
  <c r="R185" i="22"/>
  <c r="J185" i="22"/>
  <c r="I185" i="22"/>
  <c r="G185" i="22"/>
  <c r="F185" i="22"/>
  <c r="V184" i="22"/>
  <c r="U184" i="22"/>
  <c r="S184" i="22"/>
  <c r="R184" i="22"/>
  <c r="J184" i="22"/>
  <c r="I184" i="22"/>
  <c r="G184" i="22"/>
  <c r="F184" i="22"/>
  <c r="X183" i="22"/>
  <c r="V183" i="22"/>
  <c r="U183" i="22"/>
  <c r="S183" i="22"/>
  <c r="R183" i="22"/>
  <c r="L183" i="22"/>
  <c r="J183" i="22"/>
  <c r="I183" i="22"/>
  <c r="G183" i="22"/>
  <c r="F183" i="22"/>
  <c r="V179" i="22"/>
  <c r="U179" i="22"/>
  <c r="S179" i="22"/>
  <c r="R179" i="22"/>
  <c r="K179" i="22"/>
  <c r="J179" i="22"/>
  <c r="I179" i="22"/>
  <c r="H179" i="22"/>
  <c r="G179" i="22"/>
  <c r="F179" i="22"/>
  <c r="V178" i="22"/>
  <c r="U178" i="22"/>
  <c r="S178" i="22"/>
  <c r="R178" i="22"/>
  <c r="K178" i="22"/>
  <c r="J178" i="22"/>
  <c r="I178" i="22"/>
  <c r="H178" i="22"/>
  <c r="G178" i="22"/>
  <c r="F178" i="22"/>
  <c r="X177" i="22"/>
  <c r="V177" i="22"/>
  <c r="U177" i="22"/>
  <c r="S177" i="22"/>
  <c r="R177" i="22"/>
  <c r="M177" i="22"/>
  <c r="L177" i="22"/>
  <c r="K177" i="22"/>
  <c r="J177" i="22"/>
  <c r="I177" i="22"/>
  <c r="H177" i="22"/>
  <c r="G177" i="22"/>
  <c r="F177" i="22"/>
  <c r="V172" i="22"/>
  <c r="U172" i="22"/>
  <c r="S172" i="22"/>
  <c r="R172" i="22"/>
  <c r="J172" i="22"/>
  <c r="I172" i="22"/>
  <c r="G172" i="22"/>
  <c r="F172" i="22"/>
  <c r="V171" i="22"/>
  <c r="U171" i="22"/>
  <c r="S171" i="22"/>
  <c r="R171" i="22"/>
  <c r="J171" i="22"/>
  <c r="I171" i="22"/>
  <c r="G171" i="22"/>
  <c r="F171" i="22"/>
  <c r="X170" i="22"/>
  <c r="V170" i="22"/>
  <c r="U170" i="22"/>
  <c r="S170" i="22"/>
  <c r="R170" i="22"/>
  <c r="L170" i="22"/>
  <c r="J170" i="22"/>
  <c r="I170" i="22"/>
  <c r="G170" i="22"/>
  <c r="F170" i="22"/>
  <c r="V166" i="22"/>
  <c r="U166" i="22"/>
  <c r="S166" i="22"/>
  <c r="R166" i="22"/>
  <c r="K166" i="22"/>
  <c r="J166" i="22"/>
  <c r="I166" i="22"/>
  <c r="H166" i="22"/>
  <c r="G166" i="22"/>
  <c r="F166" i="22"/>
  <c r="V165" i="22"/>
  <c r="U165" i="22"/>
  <c r="S165" i="22"/>
  <c r="R165" i="22"/>
  <c r="K165" i="22"/>
  <c r="J165" i="22"/>
  <c r="I165" i="22"/>
  <c r="H165" i="22"/>
  <c r="G165" i="22"/>
  <c r="F165" i="22"/>
  <c r="X164" i="22"/>
  <c r="V164" i="22"/>
  <c r="U164" i="22"/>
  <c r="S164" i="22"/>
  <c r="R164" i="22"/>
  <c r="M164" i="22"/>
  <c r="L164" i="22"/>
  <c r="K164" i="22"/>
  <c r="J164" i="22"/>
  <c r="I164" i="22"/>
  <c r="H164" i="22"/>
  <c r="G164" i="22"/>
  <c r="F164" i="22"/>
  <c r="V159" i="22"/>
  <c r="U159" i="22"/>
  <c r="S159" i="22"/>
  <c r="R159" i="22"/>
  <c r="J159" i="22"/>
  <c r="I159" i="22"/>
  <c r="G159" i="22"/>
  <c r="F159" i="22"/>
  <c r="V158" i="22"/>
  <c r="U158" i="22"/>
  <c r="S158" i="22"/>
  <c r="R158" i="22"/>
  <c r="J158" i="22"/>
  <c r="I158" i="22"/>
  <c r="G158" i="22"/>
  <c r="F158" i="22"/>
  <c r="X157" i="22"/>
  <c r="V157" i="22"/>
  <c r="U157" i="22"/>
  <c r="S157" i="22"/>
  <c r="R157" i="22"/>
  <c r="L157" i="22"/>
  <c r="J157" i="22"/>
  <c r="I157" i="22"/>
  <c r="G157" i="22"/>
  <c r="F157" i="22"/>
  <c r="V153" i="22"/>
  <c r="U153" i="22"/>
  <c r="S153" i="22"/>
  <c r="R153" i="22"/>
  <c r="K153" i="22"/>
  <c r="J153" i="22"/>
  <c r="I153" i="22"/>
  <c r="H153" i="22"/>
  <c r="G153" i="22"/>
  <c r="F153" i="22"/>
  <c r="V152" i="22"/>
  <c r="U152" i="22"/>
  <c r="S152" i="22"/>
  <c r="R152" i="22"/>
  <c r="K152" i="22"/>
  <c r="J152" i="22"/>
  <c r="I152" i="22"/>
  <c r="H152" i="22"/>
  <c r="G152" i="22"/>
  <c r="F152" i="22"/>
  <c r="X151" i="22"/>
  <c r="V151" i="22"/>
  <c r="U151" i="22"/>
  <c r="S151" i="22"/>
  <c r="R151" i="22"/>
  <c r="M151" i="22"/>
  <c r="L151" i="22"/>
  <c r="K151" i="22"/>
  <c r="J151" i="22"/>
  <c r="I151" i="22"/>
  <c r="H151" i="22"/>
  <c r="G151" i="22"/>
  <c r="F151" i="22"/>
  <c r="V146" i="22"/>
  <c r="U146" i="22"/>
  <c r="S146" i="22"/>
  <c r="R146" i="22"/>
  <c r="J146" i="22"/>
  <c r="I146" i="22"/>
  <c r="G146" i="22"/>
  <c r="F146" i="22"/>
  <c r="V145" i="22"/>
  <c r="U145" i="22"/>
  <c r="S145" i="22"/>
  <c r="R145" i="22"/>
  <c r="J145" i="22"/>
  <c r="I145" i="22"/>
  <c r="G145" i="22"/>
  <c r="F145" i="22"/>
  <c r="X144" i="22"/>
  <c r="V144" i="22"/>
  <c r="U144" i="22"/>
  <c r="S144" i="22"/>
  <c r="R144" i="22"/>
  <c r="L144" i="22"/>
  <c r="J144" i="22"/>
  <c r="I144" i="22"/>
  <c r="G144" i="22"/>
  <c r="F144" i="22"/>
  <c r="V140" i="22"/>
  <c r="U140" i="22"/>
  <c r="S140" i="22"/>
  <c r="R140" i="22"/>
  <c r="K140" i="22"/>
  <c r="J140" i="22"/>
  <c r="I140" i="22"/>
  <c r="H140" i="22"/>
  <c r="G140" i="22"/>
  <c r="F140" i="22"/>
  <c r="V139" i="22"/>
  <c r="U139" i="22"/>
  <c r="S139" i="22"/>
  <c r="R139" i="22"/>
  <c r="K139" i="22"/>
  <c r="J139" i="22"/>
  <c r="I139" i="22"/>
  <c r="H139" i="22"/>
  <c r="G139" i="22"/>
  <c r="F139" i="22"/>
  <c r="X138" i="22"/>
  <c r="V138" i="22"/>
  <c r="U138" i="22"/>
  <c r="S138" i="22"/>
  <c r="R138" i="22"/>
  <c r="M138" i="22"/>
  <c r="L138" i="22"/>
  <c r="K138" i="22"/>
  <c r="J138" i="22"/>
  <c r="I138" i="22"/>
  <c r="H138" i="22"/>
  <c r="G138" i="22"/>
  <c r="F138" i="22"/>
  <c r="V133" i="22"/>
  <c r="U133" i="22"/>
  <c r="S133" i="22"/>
  <c r="R133" i="22"/>
  <c r="J133" i="22"/>
  <c r="I133" i="22"/>
  <c r="G133" i="22"/>
  <c r="F133" i="22"/>
  <c r="V132" i="22"/>
  <c r="U132" i="22"/>
  <c r="S132" i="22"/>
  <c r="R132" i="22"/>
  <c r="J132" i="22"/>
  <c r="I132" i="22"/>
  <c r="G132" i="22"/>
  <c r="F132" i="22"/>
  <c r="X131" i="22"/>
  <c r="V131" i="22"/>
  <c r="U131" i="22"/>
  <c r="S131" i="22"/>
  <c r="R131" i="22"/>
  <c r="L131" i="22"/>
  <c r="J131" i="22"/>
  <c r="I131" i="22"/>
  <c r="G131" i="22"/>
  <c r="F131" i="22"/>
  <c r="V127" i="22"/>
  <c r="U127" i="22"/>
  <c r="S127" i="22"/>
  <c r="R127" i="22"/>
  <c r="K127" i="22"/>
  <c r="J127" i="22"/>
  <c r="I127" i="22"/>
  <c r="H127" i="22"/>
  <c r="G127" i="22"/>
  <c r="F127" i="22"/>
  <c r="V126" i="22"/>
  <c r="U126" i="22"/>
  <c r="S126" i="22"/>
  <c r="R126" i="22"/>
  <c r="K126" i="22"/>
  <c r="J126" i="22"/>
  <c r="I126" i="22"/>
  <c r="H126" i="22"/>
  <c r="G126" i="22"/>
  <c r="F126" i="22"/>
  <c r="X125" i="22"/>
  <c r="V125" i="22"/>
  <c r="U125" i="22"/>
  <c r="S125" i="22"/>
  <c r="R125" i="22"/>
  <c r="M125" i="22"/>
  <c r="L125" i="22"/>
  <c r="K125" i="22"/>
  <c r="J125" i="22"/>
  <c r="I125" i="22"/>
  <c r="H125" i="22"/>
  <c r="G125" i="22"/>
  <c r="F125" i="22"/>
  <c r="V120" i="22"/>
  <c r="U120" i="22"/>
  <c r="S120" i="22"/>
  <c r="R120" i="22"/>
  <c r="J120" i="22"/>
  <c r="I120" i="22"/>
  <c r="G120" i="22"/>
  <c r="F120" i="22"/>
  <c r="V119" i="22"/>
  <c r="U119" i="22"/>
  <c r="S119" i="22"/>
  <c r="R119" i="22"/>
  <c r="J119" i="22"/>
  <c r="I119" i="22"/>
  <c r="G119" i="22"/>
  <c r="F119" i="22"/>
  <c r="X118" i="22"/>
  <c r="V118" i="22"/>
  <c r="U118" i="22"/>
  <c r="S118" i="22"/>
  <c r="R118" i="22"/>
  <c r="L118" i="22"/>
  <c r="J118" i="22"/>
  <c r="I118" i="22"/>
  <c r="G118" i="22"/>
  <c r="F118" i="22"/>
  <c r="V114" i="22"/>
  <c r="U114" i="22"/>
  <c r="S114" i="22"/>
  <c r="R114" i="22"/>
  <c r="K114" i="22"/>
  <c r="J114" i="22"/>
  <c r="I114" i="22"/>
  <c r="H114" i="22"/>
  <c r="G114" i="22"/>
  <c r="F114" i="22"/>
  <c r="V113" i="22"/>
  <c r="U113" i="22"/>
  <c r="S113" i="22"/>
  <c r="R113" i="22"/>
  <c r="K113" i="22"/>
  <c r="J113" i="22"/>
  <c r="I113" i="22"/>
  <c r="H113" i="22"/>
  <c r="G113" i="22"/>
  <c r="F113" i="22"/>
  <c r="X112" i="22"/>
  <c r="V112" i="22"/>
  <c r="U112" i="22"/>
  <c r="S112" i="22"/>
  <c r="R112" i="22"/>
  <c r="M112" i="22"/>
  <c r="L112" i="22"/>
  <c r="K112" i="22"/>
  <c r="J112" i="22"/>
  <c r="I112" i="22"/>
  <c r="H112" i="22"/>
  <c r="G112" i="22"/>
  <c r="F112" i="22"/>
  <c r="V107" i="22"/>
  <c r="U107" i="22"/>
  <c r="S107" i="22"/>
  <c r="R107" i="22"/>
  <c r="J107" i="22"/>
  <c r="I107" i="22"/>
  <c r="G107" i="22"/>
  <c r="F107" i="22"/>
  <c r="V106" i="22"/>
  <c r="U106" i="22"/>
  <c r="S106" i="22"/>
  <c r="R106" i="22"/>
  <c r="J106" i="22"/>
  <c r="I106" i="22"/>
  <c r="G106" i="22"/>
  <c r="F106" i="22"/>
  <c r="X105" i="22"/>
  <c r="V105" i="22"/>
  <c r="U105" i="22"/>
  <c r="S105" i="22"/>
  <c r="R105" i="22"/>
  <c r="L105" i="22"/>
  <c r="J105" i="22"/>
  <c r="I105" i="22"/>
  <c r="G105" i="22"/>
  <c r="F105" i="22"/>
  <c r="V101" i="22"/>
  <c r="U101" i="22"/>
  <c r="S101" i="22"/>
  <c r="R101" i="22"/>
  <c r="K101" i="22"/>
  <c r="J101" i="22"/>
  <c r="I101" i="22"/>
  <c r="H101" i="22"/>
  <c r="G101" i="22"/>
  <c r="F101" i="22"/>
  <c r="V100" i="22"/>
  <c r="U100" i="22"/>
  <c r="S100" i="22"/>
  <c r="R100" i="22"/>
  <c r="K100" i="22"/>
  <c r="J100" i="22"/>
  <c r="I100" i="22"/>
  <c r="H100" i="22"/>
  <c r="G100" i="22"/>
  <c r="F100" i="22"/>
  <c r="X99" i="22"/>
  <c r="V99" i="22"/>
  <c r="U99" i="22"/>
  <c r="S99" i="22"/>
  <c r="R99" i="22"/>
  <c r="M99" i="22"/>
  <c r="L99" i="22"/>
  <c r="K99" i="22"/>
  <c r="J99" i="22"/>
  <c r="I99" i="22"/>
  <c r="H99" i="22"/>
  <c r="G99" i="22"/>
  <c r="F99" i="22"/>
  <c r="V94" i="22"/>
  <c r="U94" i="22"/>
  <c r="S94" i="22"/>
  <c r="R94" i="22"/>
  <c r="J94" i="22"/>
  <c r="I94" i="22"/>
  <c r="G94" i="22"/>
  <c r="F94" i="22"/>
  <c r="V93" i="22"/>
  <c r="U93" i="22"/>
  <c r="S93" i="22"/>
  <c r="R93" i="22"/>
  <c r="J93" i="22"/>
  <c r="I93" i="22"/>
  <c r="G93" i="22"/>
  <c r="F93" i="22"/>
  <c r="X92" i="22"/>
  <c r="V92" i="22"/>
  <c r="U92" i="22"/>
  <c r="S92" i="22"/>
  <c r="R92" i="22"/>
  <c r="L92" i="22"/>
  <c r="J92" i="22"/>
  <c r="I92" i="22"/>
  <c r="G92" i="22"/>
  <c r="F92" i="22"/>
  <c r="V88" i="22"/>
  <c r="U88" i="22"/>
  <c r="S88" i="22"/>
  <c r="R88" i="22"/>
  <c r="K88" i="22"/>
  <c r="J88" i="22"/>
  <c r="I88" i="22"/>
  <c r="H88" i="22"/>
  <c r="G88" i="22"/>
  <c r="F88" i="22"/>
  <c r="V87" i="22"/>
  <c r="U87" i="22"/>
  <c r="S87" i="22"/>
  <c r="R87" i="22"/>
  <c r="K87" i="22"/>
  <c r="J87" i="22"/>
  <c r="I87" i="22"/>
  <c r="H87" i="22"/>
  <c r="G87" i="22"/>
  <c r="F87" i="22"/>
  <c r="X86" i="22"/>
  <c r="V86" i="22"/>
  <c r="U86" i="22"/>
  <c r="S86" i="22"/>
  <c r="R86" i="22"/>
  <c r="M86" i="22"/>
  <c r="L86" i="22"/>
  <c r="K86" i="22"/>
  <c r="J86" i="22"/>
  <c r="I86" i="22"/>
  <c r="H86" i="22"/>
  <c r="G86" i="22"/>
  <c r="F86" i="22"/>
  <c r="V81" i="22"/>
  <c r="U81" i="22"/>
  <c r="S81" i="22"/>
  <c r="R81" i="22"/>
  <c r="J81" i="22"/>
  <c r="I81" i="22"/>
  <c r="G81" i="22"/>
  <c r="F81" i="22"/>
  <c r="V80" i="22"/>
  <c r="U80" i="22"/>
  <c r="S80" i="22"/>
  <c r="R80" i="22"/>
  <c r="J80" i="22"/>
  <c r="I80" i="22"/>
  <c r="G80" i="22"/>
  <c r="F80" i="22"/>
  <c r="X79" i="22"/>
  <c r="V79" i="22"/>
  <c r="U79" i="22"/>
  <c r="S79" i="22"/>
  <c r="R79" i="22"/>
  <c r="L79" i="22"/>
  <c r="J79" i="22"/>
  <c r="I79" i="22"/>
  <c r="G79" i="22"/>
  <c r="F79" i="22"/>
  <c r="V75" i="22"/>
  <c r="U75" i="22"/>
  <c r="S75" i="22"/>
  <c r="R75" i="22"/>
  <c r="K75" i="22"/>
  <c r="J75" i="22"/>
  <c r="I75" i="22"/>
  <c r="H75" i="22"/>
  <c r="G75" i="22"/>
  <c r="F75" i="22"/>
  <c r="V74" i="22"/>
  <c r="U74" i="22"/>
  <c r="S74" i="22"/>
  <c r="R74" i="22"/>
  <c r="K74" i="22"/>
  <c r="J74" i="22"/>
  <c r="I74" i="22"/>
  <c r="H74" i="22"/>
  <c r="G74" i="22"/>
  <c r="F74" i="22"/>
  <c r="X73" i="22"/>
  <c r="V73" i="22"/>
  <c r="U73" i="22"/>
  <c r="S73" i="22"/>
  <c r="R73" i="22"/>
  <c r="M73" i="22"/>
  <c r="L73" i="22"/>
  <c r="K73" i="22"/>
  <c r="J73" i="22"/>
  <c r="I73" i="22"/>
  <c r="H73" i="22"/>
  <c r="G73" i="22"/>
  <c r="F73" i="22"/>
  <c r="V263" i="46"/>
  <c r="U263" i="46"/>
  <c r="S263" i="46"/>
  <c r="R263" i="46"/>
  <c r="J263" i="46"/>
  <c r="I263" i="46"/>
  <c r="G263" i="46"/>
  <c r="F263" i="46"/>
  <c r="V262" i="46"/>
  <c r="U262" i="46"/>
  <c r="S262" i="46"/>
  <c r="R262" i="46"/>
  <c r="J262" i="46"/>
  <c r="I262" i="46"/>
  <c r="G262" i="46"/>
  <c r="F262" i="46"/>
  <c r="X261" i="46"/>
  <c r="V261" i="46"/>
  <c r="U261" i="46"/>
  <c r="S261" i="46"/>
  <c r="R261" i="46"/>
  <c r="L261" i="46"/>
  <c r="J261" i="46"/>
  <c r="I261" i="46"/>
  <c r="G261" i="46"/>
  <c r="F261" i="46"/>
  <c r="V257" i="46"/>
  <c r="U257" i="46"/>
  <c r="S257" i="46"/>
  <c r="R257" i="46"/>
  <c r="K257" i="46"/>
  <c r="J257" i="46"/>
  <c r="I257" i="46"/>
  <c r="H257" i="46"/>
  <c r="G257" i="46"/>
  <c r="F257" i="46"/>
  <c r="V256" i="46"/>
  <c r="U256" i="46"/>
  <c r="S256" i="46"/>
  <c r="R256" i="46"/>
  <c r="K256" i="46"/>
  <c r="J256" i="46"/>
  <c r="I256" i="46"/>
  <c r="H256" i="46"/>
  <c r="G256" i="46"/>
  <c r="F256" i="46"/>
  <c r="X255" i="46"/>
  <c r="V255" i="46"/>
  <c r="U255" i="46"/>
  <c r="S255" i="46"/>
  <c r="R255" i="46"/>
  <c r="M255" i="46"/>
  <c r="L255" i="46"/>
  <c r="K255" i="46"/>
  <c r="J255" i="46"/>
  <c r="I255" i="46"/>
  <c r="H255" i="46"/>
  <c r="G255" i="46"/>
  <c r="F255" i="46"/>
  <c r="V250" i="46"/>
  <c r="U250" i="46"/>
  <c r="S250" i="46"/>
  <c r="R250" i="46"/>
  <c r="J250" i="46"/>
  <c r="I250" i="46"/>
  <c r="G250" i="46"/>
  <c r="F250" i="46"/>
  <c r="V249" i="46"/>
  <c r="U249" i="46"/>
  <c r="S249" i="46"/>
  <c r="R249" i="46"/>
  <c r="J249" i="46"/>
  <c r="I249" i="46"/>
  <c r="G249" i="46"/>
  <c r="F249" i="46"/>
  <c r="X248" i="46"/>
  <c r="V248" i="46"/>
  <c r="U248" i="46"/>
  <c r="S248" i="46"/>
  <c r="R248" i="46"/>
  <c r="L248" i="46"/>
  <c r="J248" i="46"/>
  <c r="I248" i="46"/>
  <c r="G248" i="46"/>
  <c r="F248" i="46"/>
  <c r="V244" i="46"/>
  <c r="U244" i="46"/>
  <c r="S244" i="46"/>
  <c r="R244" i="46"/>
  <c r="K244" i="46"/>
  <c r="J244" i="46"/>
  <c r="I244" i="46"/>
  <c r="H244" i="46"/>
  <c r="G244" i="46"/>
  <c r="F244" i="46"/>
  <c r="V243" i="46"/>
  <c r="U243" i="46"/>
  <c r="S243" i="46"/>
  <c r="R243" i="46"/>
  <c r="K243" i="46"/>
  <c r="J243" i="46"/>
  <c r="I243" i="46"/>
  <c r="H243" i="46"/>
  <c r="G243" i="46"/>
  <c r="F243" i="46"/>
  <c r="X242" i="46"/>
  <c r="V242" i="46"/>
  <c r="U242" i="46"/>
  <c r="S242" i="46"/>
  <c r="R242" i="46"/>
  <c r="M242" i="46"/>
  <c r="L242" i="46"/>
  <c r="K242" i="46"/>
  <c r="J242" i="46"/>
  <c r="I242" i="46"/>
  <c r="H242" i="46"/>
  <c r="G242" i="46"/>
  <c r="F242" i="46"/>
  <c r="V237" i="46"/>
  <c r="U237" i="46"/>
  <c r="S237" i="46"/>
  <c r="R237" i="46"/>
  <c r="J237" i="46"/>
  <c r="I237" i="46"/>
  <c r="G237" i="46"/>
  <c r="F237" i="46"/>
  <c r="V236" i="46"/>
  <c r="U236" i="46"/>
  <c r="S236" i="46"/>
  <c r="R236" i="46"/>
  <c r="J236" i="46"/>
  <c r="I236" i="46"/>
  <c r="G236" i="46"/>
  <c r="F236" i="46"/>
  <c r="X235" i="46"/>
  <c r="V235" i="46"/>
  <c r="U235" i="46"/>
  <c r="S235" i="46"/>
  <c r="R235" i="46"/>
  <c r="L235" i="46"/>
  <c r="J235" i="46"/>
  <c r="I235" i="46"/>
  <c r="G235" i="46"/>
  <c r="F235" i="46"/>
  <c r="V231" i="46"/>
  <c r="U231" i="46"/>
  <c r="S231" i="46"/>
  <c r="R231" i="46"/>
  <c r="K231" i="46"/>
  <c r="J231" i="46"/>
  <c r="I231" i="46"/>
  <c r="H231" i="46"/>
  <c r="G231" i="46"/>
  <c r="F231" i="46"/>
  <c r="V230" i="46"/>
  <c r="U230" i="46"/>
  <c r="S230" i="46"/>
  <c r="R230" i="46"/>
  <c r="K230" i="46"/>
  <c r="J230" i="46"/>
  <c r="I230" i="46"/>
  <c r="H230" i="46"/>
  <c r="G230" i="46"/>
  <c r="F230" i="46"/>
  <c r="X229" i="46"/>
  <c r="V229" i="46"/>
  <c r="U229" i="46"/>
  <c r="S229" i="46"/>
  <c r="R229" i="46"/>
  <c r="M229" i="46"/>
  <c r="L229" i="46"/>
  <c r="K229" i="46"/>
  <c r="J229" i="46"/>
  <c r="I229" i="46"/>
  <c r="H229" i="46"/>
  <c r="G229" i="46"/>
  <c r="F229" i="46"/>
  <c r="V224" i="46"/>
  <c r="U224" i="46"/>
  <c r="S224" i="46"/>
  <c r="R224" i="46"/>
  <c r="J224" i="46"/>
  <c r="I224" i="46"/>
  <c r="G224" i="46"/>
  <c r="F224" i="46"/>
  <c r="V223" i="46"/>
  <c r="U223" i="46"/>
  <c r="S223" i="46"/>
  <c r="R223" i="46"/>
  <c r="J223" i="46"/>
  <c r="I223" i="46"/>
  <c r="G223" i="46"/>
  <c r="F223" i="46"/>
  <c r="X222" i="46"/>
  <c r="V222" i="46"/>
  <c r="U222" i="46"/>
  <c r="S222" i="46"/>
  <c r="R222" i="46"/>
  <c r="L222" i="46"/>
  <c r="J222" i="46"/>
  <c r="I222" i="46"/>
  <c r="G222" i="46"/>
  <c r="F222" i="46"/>
  <c r="V218" i="46"/>
  <c r="U218" i="46"/>
  <c r="S218" i="46"/>
  <c r="R218" i="46"/>
  <c r="K218" i="46"/>
  <c r="J218" i="46"/>
  <c r="I218" i="46"/>
  <c r="H218" i="46"/>
  <c r="G218" i="46"/>
  <c r="F218" i="46"/>
  <c r="V217" i="46"/>
  <c r="U217" i="46"/>
  <c r="S217" i="46"/>
  <c r="R217" i="46"/>
  <c r="K217" i="46"/>
  <c r="J217" i="46"/>
  <c r="I217" i="46"/>
  <c r="H217" i="46"/>
  <c r="G217" i="46"/>
  <c r="F217" i="46"/>
  <c r="X216" i="46"/>
  <c r="V216" i="46"/>
  <c r="U216" i="46"/>
  <c r="S216" i="46"/>
  <c r="R216" i="46"/>
  <c r="M216" i="46"/>
  <c r="L216" i="46"/>
  <c r="K216" i="46"/>
  <c r="J216" i="46"/>
  <c r="I216" i="46"/>
  <c r="H216" i="46"/>
  <c r="G216" i="46"/>
  <c r="F216" i="46"/>
  <c r="V211" i="46"/>
  <c r="U211" i="46"/>
  <c r="S211" i="46"/>
  <c r="R211" i="46"/>
  <c r="J211" i="46"/>
  <c r="I211" i="46"/>
  <c r="G211" i="46"/>
  <c r="F211" i="46"/>
  <c r="V210" i="46"/>
  <c r="U210" i="46"/>
  <c r="S210" i="46"/>
  <c r="R210" i="46"/>
  <c r="J210" i="46"/>
  <c r="I210" i="46"/>
  <c r="G210" i="46"/>
  <c r="F210" i="46"/>
  <c r="X209" i="46"/>
  <c r="V209" i="46"/>
  <c r="U209" i="46"/>
  <c r="S209" i="46"/>
  <c r="R209" i="46"/>
  <c r="L209" i="46"/>
  <c r="J209" i="46"/>
  <c r="I209" i="46"/>
  <c r="G209" i="46"/>
  <c r="F209" i="46"/>
  <c r="V205" i="46"/>
  <c r="U205" i="46"/>
  <c r="S205" i="46"/>
  <c r="R205" i="46"/>
  <c r="K205" i="46"/>
  <c r="J205" i="46"/>
  <c r="I205" i="46"/>
  <c r="H205" i="46"/>
  <c r="G205" i="46"/>
  <c r="F205" i="46"/>
  <c r="V204" i="46"/>
  <c r="U204" i="46"/>
  <c r="S204" i="46"/>
  <c r="R204" i="46"/>
  <c r="K204" i="46"/>
  <c r="J204" i="46"/>
  <c r="I204" i="46"/>
  <c r="H204" i="46"/>
  <c r="G204" i="46"/>
  <c r="F204" i="46"/>
  <c r="X203" i="46"/>
  <c r="V203" i="46"/>
  <c r="U203" i="46"/>
  <c r="S203" i="46"/>
  <c r="R203" i="46"/>
  <c r="M203" i="46"/>
  <c r="L203" i="46"/>
  <c r="K203" i="46"/>
  <c r="J203" i="46"/>
  <c r="I203" i="46"/>
  <c r="H203" i="46"/>
  <c r="G203" i="46"/>
  <c r="F203" i="46"/>
  <c r="V198" i="46"/>
  <c r="U198" i="46"/>
  <c r="S198" i="46"/>
  <c r="R198" i="46"/>
  <c r="J198" i="46"/>
  <c r="I198" i="46"/>
  <c r="G198" i="46"/>
  <c r="F198" i="46"/>
  <c r="V197" i="46"/>
  <c r="U197" i="46"/>
  <c r="S197" i="46"/>
  <c r="R197" i="46"/>
  <c r="J197" i="46"/>
  <c r="I197" i="46"/>
  <c r="G197" i="46"/>
  <c r="F197" i="46"/>
  <c r="X196" i="46"/>
  <c r="V196" i="46"/>
  <c r="U196" i="46"/>
  <c r="S196" i="46"/>
  <c r="R196" i="46"/>
  <c r="L196" i="46"/>
  <c r="J196" i="46"/>
  <c r="I196" i="46"/>
  <c r="G196" i="46"/>
  <c r="F196" i="46"/>
  <c r="V192" i="46"/>
  <c r="U192" i="46"/>
  <c r="S192" i="46"/>
  <c r="R192" i="46"/>
  <c r="K192" i="46"/>
  <c r="J192" i="46"/>
  <c r="I192" i="46"/>
  <c r="H192" i="46"/>
  <c r="G192" i="46"/>
  <c r="F192" i="46"/>
  <c r="V191" i="46"/>
  <c r="U191" i="46"/>
  <c r="S191" i="46"/>
  <c r="R191" i="46"/>
  <c r="K191" i="46"/>
  <c r="J191" i="46"/>
  <c r="I191" i="46"/>
  <c r="H191" i="46"/>
  <c r="G191" i="46"/>
  <c r="F191" i="46"/>
  <c r="X190" i="46"/>
  <c r="V190" i="46"/>
  <c r="U190" i="46"/>
  <c r="S190" i="46"/>
  <c r="R190" i="46"/>
  <c r="M190" i="46"/>
  <c r="L190" i="46"/>
  <c r="K190" i="46"/>
  <c r="J190" i="46"/>
  <c r="I190" i="46"/>
  <c r="H190" i="46"/>
  <c r="G190" i="46"/>
  <c r="F190" i="46"/>
  <c r="V185" i="46"/>
  <c r="U185" i="46"/>
  <c r="S185" i="46"/>
  <c r="R185" i="46"/>
  <c r="J185" i="46"/>
  <c r="I185" i="46"/>
  <c r="G185" i="46"/>
  <c r="F185" i="46"/>
  <c r="V184" i="46"/>
  <c r="U184" i="46"/>
  <c r="S184" i="46"/>
  <c r="R184" i="46"/>
  <c r="J184" i="46"/>
  <c r="I184" i="46"/>
  <c r="G184" i="46"/>
  <c r="F184" i="46"/>
  <c r="X183" i="46"/>
  <c r="V183" i="46"/>
  <c r="U183" i="46"/>
  <c r="S183" i="46"/>
  <c r="R183" i="46"/>
  <c r="L183" i="46"/>
  <c r="J183" i="46"/>
  <c r="I183" i="46"/>
  <c r="G183" i="46"/>
  <c r="F183" i="46"/>
  <c r="V179" i="46"/>
  <c r="U179" i="46"/>
  <c r="S179" i="46"/>
  <c r="R179" i="46"/>
  <c r="K179" i="46"/>
  <c r="J179" i="46"/>
  <c r="I179" i="46"/>
  <c r="H179" i="46"/>
  <c r="G179" i="46"/>
  <c r="F179" i="46"/>
  <c r="V178" i="46"/>
  <c r="U178" i="46"/>
  <c r="S178" i="46"/>
  <c r="R178" i="46"/>
  <c r="K178" i="46"/>
  <c r="J178" i="46"/>
  <c r="I178" i="46"/>
  <c r="H178" i="46"/>
  <c r="G178" i="46"/>
  <c r="F178" i="46"/>
  <c r="X177" i="46"/>
  <c r="V177" i="46"/>
  <c r="U177" i="46"/>
  <c r="S177" i="46"/>
  <c r="R177" i="46"/>
  <c r="M177" i="46"/>
  <c r="L177" i="46"/>
  <c r="K177" i="46"/>
  <c r="J177" i="46"/>
  <c r="I177" i="46"/>
  <c r="H177" i="46"/>
  <c r="G177" i="46"/>
  <c r="F177" i="46"/>
  <c r="V172" i="46"/>
  <c r="U172" i="46"/>
  <c r="S172" i="46"/>
  <c r="R172" i="46"/>
  <c r="J172" i="46"/>
  <c r="I172" i="46"/>
  <c r="G172" i="46"/>
  <c r="F172" i="46"/>
  <c r="V171" i="46"/>
  <c r="U171" i="46"/>
  <c r="S171" i="46"/>
  <c r="R171" i="46"/>
  <c r="J171" i="46"/>
  <c r="I171" i="46"/>
  <c r="G171" i="46"/>
  <c r="F171" i="46"/>
  <c r="X170" i="46"/>
  <c r="V170" i="46"/>
  <c r="U170" i="46"/>
  <c r="S170" i="46"/>
  <c r="R170" i="46"/>
  <c r="L170" i="46"/>
  <c r="J170" i="46"/>
  <c r="I170" i="46"/>
  <c r="G170" i="46"/>
  <c r="F170" i="46"/>
  <c r="V166" i="46"/>
  <c r="U166" i="46"/>
  <c r="S166" i="46"/>
  <c r="R166" i="46"/>
  <c r="K166" i="46"/>
  <c r="J166" i="46"/>
  <c r="I166" i="46"/>
  <c r="H166" i="46"/>
  <c r="G166" i="46"/>
  <c r="F166" i="46"/>
  <c r="V165" i="46"/>
  <c r="U165" i="46"/>
  <c r="S165" i="46"/>
  <c r="R165" i="46"/>
  <c r="K165" i="46"/>
  <c r="J165" i="46"/>
  <c r="I165" i="46"/>
  <c r="H165" i="46"/>
  <c r="G165" i="46"/>
  <c r="F165" i="46"/>
  <c r="X164" i="46"/>
  <c r="V164" i="46"/>
  <c r="U164" i="46"/>
  <c r="S164" i="46"/>
  <c r="R164" i="46"/>
  <c r="M164" i="46"/>
  <c r="L164" i="46"/>
  <c r="K164" i="46"/>
  <c r="J164" i="46"/>
  <c r="I164" i="46"/>
  <c r="H164" i="46"/>
  <c r="G164" i="46"/>
  <c r="F164" i="46"/>
  <c r="V159" i="46"/>
  <c r="U159" i="46"/>
  <c r="S159" i="46"/>
  <c r="R159" i="46"/>
  <c r="J159" i="46"/>
  <c r="I159" i="46"/>
  <c r="G159" i="46"/>
  <c r="F159" i="46"/>
  <c r="V158" i="46"/>
  <c r="U158" i="46"/>
  <c r="S158" i="46"/>
  <c r="R158" i="46"/>
  <c r="J158" i="46"/>
  <c r="I158" i="46"/>
  <c r="G158" i="46"/>
  <c r="F158" i="46"/>
  <c r="X157" i="46"/>
  <c r="V157" i="46"/>
  <c r="U157" i="46"/>
  <c r="S157" i="46"/>
  <c r="R157" i="46"/>
  <c r="L157" i="46"/>
  <c r="J157" i="46"/>
  <c r="I157" i="46"/>
  <c r="G157" i="46"/>
  <c r="F157" i="46"/>
  <c r="V153" i="46"/>
  <c r="U153" i="46"/>
  <c r="S153" i="46"/>
  <c r="R153" i="46"/>
  <c r="K153" i="46"/>
  <c r="J153" i="46"/>
  <c r="I153" i="46"/>
  <c r="H153" i="46"/>
  <c r="G153" i="46"/>
  <c r="F153" i="46"/>
  <c r="V152" i="46"/>
  <c r="U152" i="46"/>
  <c r="S152" i="46"/>
  <c r="R152" i="46"/>
  <c r="K152" i="46"/>
  <c r="J152" i="46"/>
  <c r="I152" i="46"/>
  <c r="H152" i="46"/>
  <c r="G152" i="46"/>
  <c r="F152" i="46"/>
  <c r="X151" i="46"/>
  <c r="V151" i="46"/>
  <c r="U151" i="46"/>
  <c r="S151" i="46"/>
  <c r="R151" i="46"/>
  <c r="M151" i="46"/>
  <c r="L151" i="46"/>
  <c r="K151" i="46"/>
  <c r="J151" i="46"/>
  <c r="I151" i="46"/>
  <c r="H151" i="46"/>
  <c r="G151" i="46"/>
  <c r="F151" i="46"/>
  <c r="V146" i="46"/>
  <c r="U146" i="46"/>
  <c r="S146" i="46"/>
  <c r="R146" i="46"/>
  <c r="J146" i="46"/>
  <c r="I146" i="46"/>
  <c r="G146" i="46"/>
  <c r="F146" i="46"/>
  <c r="V145" i="46"/>
  <c r="U145" i="46"/>
  <c r="S145" i="46"/>
  <c r="R145" i="46"/>
  <c r="J145" i="46"/>
  <c r="I145" i="46"/>
  <c r="G145" i="46"/>
  <c r="F145" i="46"/>
  <c r="X144" i="46"/>
  <c r="V144" i="46"/>
  <c r="U144" i="46"/>
  <c r="S144" i="46"/>
  <c r="R144" i="46"/>
  <c r="L144" i="46"/>
  <c r="J144" i="46"/>
  <c r="I144" i="46"/>
  <c r="G144" i="46"/>
  <c r="F144" i="46"/>
  <c r="V140" i="46"/>
  <c r="U140" i="46"/>
  <c r="S140" i="46"/>
  <c r="R140" i="46"/>
  <c r="K140" i="46"/>
  <c r="J140" i="46"/>
  <c r="I140" i="46"/>
  <c r="H140" i="46"/>
  <c r="G140" i="46"/>
  <c r="F140" i="46"/>
  <c r="V139" i="46"/>
  <c r="U139" i="46"/>
  <c r="S139" i="46"/>
  <c r="R139" i="46"/>
  <c r="K139" i="46"/>
  <c r="J139" i="46"/>
  <c r="I139" i="46"/>
  <c r="H139" i="46"/>
  <c r="G139" i="46"/>
  <c r="F139" i="46"/>
  <c r="X138" i="46"/>
  <c r="V138" i="46"/>
  <c r="U138" i="46"/>
  <c r="S138" i="46"/>
  <c r="R138" i="46"/>
  <c r="M138" i="46"/>
  <c r="L138" i="46"/>
  <c r="K138" i="46"/>
  <c r="J138" i="46"/>
  <c r="I138" i="46"/>
  <c r="H138" i="46"/>
  <c r="G138" i="46"/>
  <c r="F138" i="46"/>
  <c r="V133" i="46"/>
  <c r="U133" i="46"/>
  <c r="S133" i="46"/>
  <c r="R133" i="46"/>
  <c r="J133" i="46"/>
  <c r="I133" i="46"/>
  <c r="G133" i="46"/>
  <c r="F133" i="46"/>
  <c r="V132" i="46"/>
  <c r="U132" i="46"/>
  <c r="S132" i="46"/>
  <c r="R132" i="46"/>
  <c r="J132" i="46"/>
  <c r="I132" i="46"/>
  <c r="G132" i="46"/>
  <c r="F132" i="46"/>
  <c r="X131" i="46"/>
  <c r="V131" i="46"/>
  <c r="U131" i="46"/>
  <c r="S131" i="46"/>
  <c r="R131" i="46"/>
  <c r="L131" i="46"/>
  <c r="J131" i="46"/>
  <c r="I131" i="46"/>
  <c r="G131" i="46"/>
  <c r="F131" i="46"/>
  <c r="V127" i="46"/>
  <c r="U127" i="46"/>
  <c r="S127" i="46"/>
  <c r="R127" i="46"/>
  <c r="K127" i="46"/>
  <c r="J127" i="46"/>
  <c r="I127" i="46"/>
  <c r="H127" i="46"/>
  <c r="G127" i="46"/>
  <c r="F127" i="46"/>
  <c r="V126" i="46"/>
  <c r="U126" i="46"/>
  <c r="S126" i="46"/>
  <c r="R126" i="46"/>
  <c r="K126" i="46"/>
  <c r="J126" i="46"/>
  <c r="I126" i="46"/>
  <c r="H126" i="46"/>
  <c r="G126" i="46"/>
  <c r="F126" i="46"/>
  <c r="X125" i="46"/>
  <c r="V125" i="46"/>
  <c r="U125" i="46"/>
  <c r="S125" i="46"/>
  <c r="R125" i="46"/>
  <c r="M125" i="46"/>
  <c r="L125" i="46"/>
  <c r="K125" i="46"/>
  <c r="J125" i="46"/>
  <c r="I125" i="46"/>
  <c r="H125" i="46"/>
  <c r="G125" i="46"/>
  <c r="F125" i="46"/>
  <c r="V120" i="46"/>
  <c r="U120" i="46"/>
  <c r="S120" i="46"/>
  <c r="R120" i="46"/>
  <c r="J120" i="46"/>
  <c r="I120" i="46"/>
  <c r="G120" i="46"/>
  <c r="F120" i="46"/>
  <c r="V119" i="46"/>
  <c r="U119" i="46"/>
  <c r="S119" i="46"/>
  <c r="R119" i="46"/>
  <c r="J119" i="46"/>
  <c r="I119" i="46"/>
  <c r="G119" i="46"/>
  <c r="F119" i="46"/>
  <c r="X118" i="46"/>
  <c r="V118" i="46"/>
  <c r="U118" i="46"/>
  <c r="S118" i="46"/>
  <c r="R118" i="46"/>
  <c r="L118" i="46"/>
  <c r="J118" i="46"/>
  <c r="I118" i="46"/>
  <c r="G118" i="46"/>
  <c r="F118" i="46"/>
  <c r="V114" i="46"/>
  <c r="U114" i="46"/>
  <c r="S114" i="46"/>
  <c r="R114" i="46"/>
  <c r="K114" i="46"/>
  <c r="J114" i="46"/>
  <c r="I114" i="46"/>
  <c r="H114" i="46"/>
  <c r="G114" i="46"/>
  <c r="F114" i="46"/>
  <c r="V113" i="46"/>
  <c r="U113" i="46"/>
  <c r="S113" i="46"/>
  <c r="R113" i="46"/>
  <c r="K113" i="46"/>
  <c r="J113" i="46"/>
  <c r="I113" i="46"/>
  <c r="H113" i="46"/>
  <c r="G113" i="46"/>
  <c r="F113" i="46"/>
  <c r="X112" i="46"/>
  <c r="V112" i="46"/>
  <c r="U112" i="46"/>
  <c r="S112" i="46"/>
  <c r="R112" i="46"/>
  <c r="M112" i="46"/>
  <c r="L112" i="46"/>
  <c r="K112" i="46"/>
  <c r="J112" i="46"/>
  <c r="I112" i="46"/>
  <c r="H112" i="46"/>
  <c r="G112" i="46"/>
  <c r="F112" i="46"/>
  <c r="V107" i="46"/>
  <c r="U107" i="46"/>
  <c r="S107" i="46"/>
  <c r="R107" i="46"/>
  <c r="J107" i="46"/>
  <c r="I107" i="46"/>
  <c r="G107" i="46"/>
  <c r="F107" i="46"/>
  <c r="V106" i="46"/>
  <c r="U106" i="46"/>
  <c r="S106" i="46"/>
  <c r="R106" i="46"/>
  <c r="J106" i="46"/>
  <c r="I106" i="46"/>
  <c r="G106" i="46"/>
  <c r="F106" i="46"/>
  <c r="X105" i="46"/>
  <c r="V105" i="46"/>
  <c r="U105" i="46"/>
  <c r="S105" i="46"/>
  <c r="R105" i="46"/>
  <c r="L105" i="46"/>
  <c r="J105" i="46"/>
  <c r="I105" i="46"/>
  <c r="G105" i="46"/>
  <c r="F105" i="46"/>
  <c r="V101" i="46"/>
  <c r="U101" i="46"/>
  <c r="S101" i="46"/>
  <c r="R101" i="46"/>
  <c r="K101" i="46"/>
  <c r="J101" i="46"/>
  <c r="I101" i="46"/>
  <c r="H101" i="46"/>
  <c r="G101" i="46"/>
  <c r="F101" i="46"/>
  <c r="V100" i="46"/>
  <c r="U100" i="46"/>
  <c r="S100" i="46"/>
  <c r="R100" i="46"/>
  <c r="K100" i="46"/>
  <c r="J100" i="46"/>
  <c r="I100" i="46"/>
  <c r="H100" i="46"/>
  <c r="G100" i="46"/>
  <c r="F100" i="46"/>
  <c r="X99" i="46"/>
  <c r="V99" i="46"/>
  <c r="U99" i="46"/>
  <c r="S99" i="46"/>
  <c r="R99" i="46"/>
  <c r="M99" i="46"/>
  <c r="L99" i="46"/>
  <c r="K99" i="46"/>
  <c r="J99" i="46"/>
  <c r="I99" i="46"/>
  <c r="H99" i="46"/>
  <c r="G99" i="46"/>
  <c r="F99" i="46"/>
  <c r="V94" i="46"/>
  <c r="U94" i="46"/>
  <c r="S94" i="46"/>
  <c r="R94" i="46"/>
  <c r="J94" i="46"/>
  <c r="I94" i="46"/>
  <c r="G94" i="46"/>
  <c r="F94" i="46"/>
  <c r="V93" i="46"/>
  <c r="U93" i="46"/>
  <c r="S93" i="46"/>
  <c r="R93" i="46"/>
  <c r="J93" i="46"/>
  <c r="I93" i="46"/>
  <c r="G93" i="46"/>
  <c r="F93" i="46"/>
  <c r="X92" i="46"/>
  <c r="V92" i="46"/>
  <c r="U92" i="46"/>
  <c r="S92" i="46"/>
  <c r="R92" i="46"/>
  <c r="L92" i="46"/>
  <c r="J92" i="46"/>
  <c r="I92" i="46"/>
  <c r="G92" i="46"/>
  <c r="F92" i="46"/>
  <c r="V88" i="46"/>
  <c r="U88" i="46"/>
  <c r="S88" i="46"/>
  <c r="R88" i="46"/>
  <c r="K88" i="46"/>
  <c r="J88" i="46"/>
  <c r="I88" i="46"/>
  <c r="H88" i="46"/>
  <c r="G88" i="46"/>
  <c r="F88" i="46"/>
  <c r="V87" i="46"/>
  <c r="U87" i="46"/>
  <c r="S87" i="46"/>
  <c r="R87" i="46"/>
  <c r="K87" i="46"/>
  <c r="J87" i="46"/>
  <c r="I87" i="46"/>
  <c r="H87" i="46"/>
  <c r="G87" i="46"/>
  <c r="F87" i="46"/>
  <c r="X86" i="46"/>
  <c r="V86" i="46"/>
  <c r="U86" i="46"/>
  <c r="S86" i="46"/>
  <c r="R86" i="46"/>
  <c r="M86" i="46"/>
  <c r="L86" i="46"/>
  <c r="K86" i="46"/>
  <c r="J86" i="46"/>
  <c r="I86" i="46"/>
  <c r="H86" i="46"/>
  <c r="G86" i="46"/>
  <c r="F86" i="46"/>
  <c r="V81" i="46"/>
  <c r="U81" i="46"/>
  <c r="S81" i="46"/>
  <c r="R81" i="46"/>
  <c r="J81" i="46"/>
  <c r="I81" i="46"/>
  <c r="G81" i="46"/>
  <c r="F81" i="46"/>
  <c r="V80" i="46"/>
  <c r="U80" i="46"/>
  <c r="S80" i="46"/>
  <c r="R80" i="46"/>
  <c r="J80" i="46"/>
  <c r="I80" i="46"/>
  <c r="G80" i="46"/>
  <c r="F80" i="46"/>
  <c r="X79" i="46"/>
  <c r="V79" i="46"/>
  <c r="U79" i="46"/>
  <c r="S79" i="46"/>
  <c r="R79" i="46"/>
  <c r="L79" i="46"/>
  <c r="J79" i="46"/>
  <c r="I79" i="46"/>
  <c r="G79" i="46"/>
  <c r="F79" i="46"/>
  <c r="V75" i="46"/>
  <c r="U75" i="46"/>
  <c r="S75" i="46"/>
  <c r="R75" i="46"/>
  <c r="K75" i="46"/>
  <c r="J75" i="46"/>
  <c r="I75" i="46"/>
  <c r="H75" i="46"/>
  <c r="G75" i="46"/>
  <c r="F75" i="46"/>
  <c r="V74" i="46"/>
  <c r="U74" i="46"/>
  <c r="S74" i="46"/>
  <c r="R74" i="46"/>
  <c r="K74" i="46"/>
  <c r="J74" i="46"/>
  <c r="I74" i="46"/>
  <c r="H74" i="46"/>
  <c r="G74" i="46"/>
  <c r="F74" i="46"/>
  <c r="X73" i="46"/>
  <c r="V73" i="46"/>
  <c r="U73" i="46"/>
  <c r="S73" i="46"/>
  <c r="R73" i="46"/>
  <c r="M73" i="46"/>
  <c r="L73" i="46"/>
  <c r="K73" i="46"/>
  <c r="J73" i="46"/>
  <c r="I73" i="46"/>
  <c r="H73" i="46"/>
  <c r="G73" i="46"/>
  <c r="F73" i="46"/>
  <c r="V263" i="21"/>
  <c r="U263" i="21"/>
  <c r="S263" i="21"/>
  <c r="R263" i="21"/>
  <c r="J263" i="21"/>
  <c r="I263" i="21"/>
  <c r="G263" i="21"/>
  <c r="F263" i="21"/>
  <c r="V262" i="21"/>
  <c r="U262" i="21"/>
  <c r="S262" i="21"/>
  <c r="R262" i="21"/>
  <c r="J262" i="21"/>
  <c r="I262" i="21"/>
  <c r="G262" i="21"/>
  <c r="F262" i="21"/>
  <c r="X261" i="21"/>
  <c r="V261" i="21"/>
  <c r="U261" i="21"/>
  <c r="S261" i="21"/>
  <c r="R261" i="21"/>
  <c r="L261" i="21"/>
  <c r="J261" i="21"/>
  <c r="I261" i="21"/>
  <c r="G261" i="21"/>
  <c r="F261" i="21"/>
  <c r="V257" i="21"/>
  <c r="U257" i="21"/>
  <c r="S257" i="21"/>
  <c r="R257" i="21"/>
  <c r="K257" i="21"/>
  <c r="J257" i="21"/>
  <c r="I257" i="21"/>
  <c r="H257" i="21"/>
  <c r="G257" i="21"/>
  <c r="F257" i="21"/>
  <c r="V256" i="21"/>
  <c r="U256" i="21"/>
  <c r="S256" i="21"/>
  <c r="R256" i="21"/>
  <c r="K256" i="21"/>
  <c r="J256" i="21"/>
  <c r="I256" i="21"/>
  <c r="H256" i="21"/>
  <c r="G256" i="21"/>
  <c r="F256" i="21"/>
  <c r="X255" i="21"/>
  <c r="V255" i="21"/>
  <c r="U255" i="21"/>
  <c r="S255" i="21"/>
  <c r="R255" i="21"/>
  <c r="M255" i="21"/>
  <c r="L255" i="21"/>
  <c r="K255" i="21"/>
  <c r="J255" i="21"/>
  <c r="I255" i="21"/>
  <c r="H255" i="21"/>
  <c r="G255" i="21"/>
  <c r="F255" i="21"/>
  <c r="V250" i="21"/>
  <c r="U250" i="21"/>
  <c r="S250" i="21"/>
  <c r="R250" i="21"/>
  <c r="J250" i="21"/>
  <c r="I250" i="21"/>
  <c r="G250" i="21"/>
  <c r="F250" i="21"/>
  <c r="V249" i="21"/>
  <c r="U249" i="21"/>
  <c r="S249" i="21"/>
  <c r="R249" i="21"/>
  <c r="J249" i="21"/>
  <c r="I249" i="21"/>
  <c r="G249" i="21"/>
  <c r="F249" i="21"/>
  <c r="X248" i="21"/>
  <c r="V248" i="21"/>
  <c r="U248" i="21"/>
  <c r="S248" i="21"/>
  <c r="R248" i="21"/>
  <c r="L248" i="21"/>
  <c r="J248" i="21"/>
  <c r="I248" i="21"/>
  <c r="G248" i="21"/>
  <c r="F248" i="21"/>
  <c r="V244" i="21"/>
  <c r="U244" i="21"/>
  <c r="S244" i="21"/>
  <c r="R244" i="21"/>
  <c r="K244" i="21"/>
  <c r="J244" i="21"/>
  <c r="I244" i="21"/>
  <c r="H244" i="21"/>
  <c r="G244" i="21"/>
  <c r="F244" i="21"/>
  <c r="V243" i="21"/>
  <c r="U243" i="21"/>
  <c r="S243" i="21"/>
  <c r="R243" i="21"/>
  <c r="K243" i="21"/>
  <c r="J243" i="21"/>
  <c r="I243" i="21"/>
  <c r="H243" i="21"/>
  <c r="G243" i="21"/>
  <c r="F243" i="21"/>
  <c r="X242" i="21"/>
  <c r="V242" i="21"/>
  <c r="U242" i="21"/>
  <c r="S242" i="21"/>
  <c r="R242" i="21"/>
  <c r="M242" i="21"/>
  <c r="L242" i="21"/>
  <c r="K242" i="21"/>
  <c r="J242" i="21"/>
  <c r="I242" i="21"/>
  <c r="H242" i="21"/>
  <c r="G242" i="21"/>
  <c r="F242" i="21"/>
  <c r="V237" i="21"/>
  <c r="U237" i="21"/>
  <c r="S237" i="21"/>
  <c r="R237" i="21"/>
  <c r="J237" i="21"/>
  <c r="I237" i="21"/>
  <c r="G237" i="21"/>
  <c r="F237" i="21"/>
  <c r="V236" i="21"/>
  <c r="U236" i="21"/>
  <c r="S236" i="21"/>
  <c r="R236" i="21"/>
  <c r="J236" i="21"/>
  <c r="I236" i="21"/>
  <c r="G236" i="21"/>
  <c r="F236" i="21"/>
  <c r="X235" i="21"/>
  <c r="V235" i="21"/>
  <c r="U235" i="21"/>
  <c r="S235" i="21"/>
  <c r="R235" i="21"/>
  <c r="L235" i="21"/>
  <c r="J235" i="21"/>
  <c r="I235" i="21"/>
  <c r="G235" i="21"/>
  <c r="F235" i="21"/>
  <c r="V231" i="21"/>
  <c r="U231" i="21"/>
  <c r="S231" i="21"/>
  <c r="R231" i="21"/>
  <c r="K231" i="21"/>
  <c r="J231" i="21"/>
  <c r="I231" i="21"/>
  <c r="H231" i="21"/>
  <c r="G231" i="21"/>
  <c r="F231" i="21"/>
  <c r="V230" i="21"/>
  <c r="U230" i="21"/>
  <c r="S230" i="21"/>
  <c r="R230" i="21"/>
  <c r="K230" i="21"/>
  <c r="J230" i="21"/>
  <c r="I230" i="21"/>
  <c r="H230" i="21"/>
  <c r="G230" i="21"/>
  <c r="F230" i="21"/>
  <c r="X229" i="21"/>
  <c r="V229" i="21"/>
  <c r="U229" i="21"/>
  <c r="S229" i="21"/>
  <c r="R229" i="21"/>
  <c r="M229" i="21"/>
  <c r="L229" i="21"/>
  <c r="K229" i="21"/>
  <c r="J229" i="21"/>
  <c r="I229" i="21"/>
  <c r="H229" i="21"/>
  <c r="G229" i="21"/>
  <c r="F229" i="21"/>
  <c r="V224" i="21"/>
  <c r="U224" i="21"/>
  <c r="S224" i="21"/>
  <c r="R224" i="21"/>
  <c r="J224" i="21"/>
  <c r="I224" i="21"/>
  <c r="G224" i="21"/>
  <c r="F224" i="21"/>
  <c r="V223" i="21"/>
  <c r="U223" i="21"/>
  <c r="S223" i="21"/>
  <c r="R223" i="21"/>
  <c r="J223" i="21"/>
  <c r="I223" i="21"/>
  <c r="G223" i="21"/>
  <c r="F223" i="21"/>
  <c r="X222" i="21"/>
  <c r="V222" i="21"/>
  <c r="U222" i="21"/>
  <c r="S222" i="21"/>
  <c r="R222" i="21"/>
  <c r="L222" i="21"/>
  <c r="J222" i="21"/>
  <c r="I222" i="21"/>
  <c r="G222" i="21"/>
  <c r="F222" i="21"/>
  <c r="V218" i="21"/>
  <c r="U218" i="21"/>
  <c r="S218" i="21"/>
  <c r="R218" i="21"/>
  <c r="K218" i="21"/>
  <c r="J218" i="21"/>
  <c r="I218" i="21"/>
  <c r="H218" i="21"/>
  <c r="G218" i="21"/>
  <c r="F218" i="21"/>
  <c r="V217" i="21"/>
  <c r="U217" i="21"/>
  <c r="S217" i="21"/>
  <c r="R217" i="21"/>
  <c r="K217" i="21"/>
  <c r="J217" i="21"/>
  <c r="I217" i="21"/>
  <c r="H217" i="21"/>
  <c r="G217" i="21"/>
  <c r="F217" i="21"/>
  <c r="X216" i="21"/>
  <c r="V216" i="21"/>
  <c r="U216" i="21"/>
  <c r="S216" i="21"/>
  <c r="R216" i="21"/>
  <c r="M216" i="21"/>
  <c r="L216" i="21"/>
  <c r="K216" i="21"/>
  <c r="J216" i="21"/>
  <c r="I216" i="21"/>
  <c r="H216" i="21"/>
  <c r="G216" i="21"/>
  <c r="F216" i="21"/>
  <c r="V211" i="21"/>
  <c r="U211" i="21"/>
  <c r="S211" i="21"/>
  <c r="R211" i="21"/>
  <c r="J211" i="21"/>
  <c r="I211" i="21"/>
  <c r="G211" i="21"/>
  <c r="F211" i="21"/>
  <c r="V210" i="21"/>
  <c r="U210" i="21"/>
  <c r="S210" i="21"/>
  <c r="R210" i="21"/>
  <c r="J210" i="21"/>
  <c r="I210" i="21"/>
  <c r="G210" i="21"/>
  <c r="F210" i="21"/>
  <c r="X209" i="21"/>
  <c r="V209" i="21"/>
  <c r="U209" i="21"/>
  <c r="S209" i="21"/>
  <c r="R209" i="21"/>
  <c r="L209" i="21"/>
  <c r="J209" i="21"/>
  <c r="I209" i="21"/>
  <c r="G209" i="21"/>
  <c r="F209" i="21"/>
  <c r="V205" i="21"/>
  <c r="U205" i="21"/>
  <c r="S205" i="21"/>
  <c r="R205" i="21"/>
  <c r="K205" i="21"/>
  <c r="J205" i="21"/>
  <c r="I205" i="21"/>
  <c r="H205" i="21"/>
  <c r="G205" i="21"/>
  <c r="F205" i="21"/>
  <c r="V204" i="21"/>
  <c r="U204" i="21"/>
  <c r="S204" i="21"/>
  <c r="R204" i="21"/>
  <c r="K204" i="21"/>
  <c r="J204" i="21"/>
  <c r="I204" i="21"/>
  <c r="H204" i="21"/>
  <c r="G204" i="21"/>
  <c r="F204" i="21"/>
  <c r="X203" i="21"/>
  <c r="V203" i="21"/>
  <c r="U203" i="21"/>
  <c r="S203" i="21"/>
  <c r="R203" i="21"/>
  <c r="M203" i="21"/>
  <c r="L203" i="21"/>
  <c r="K203" i="21"/>
  <c r="J203" i="21"/>
  <c r="I203" i="21"/>
  <c r="H203" i="21"/>
  <c r="G203" i="21"/>
  <c r="F203" i="21"/>
  <c r="V198" i="21"/>
  <c r="U198" i="21"/>
  <c r="S198" i="21"/>
  <c r="R198" i="21"/>
  <c r="J198" i="21"/>
  <c r="I198" i="21"/>
  <c r="G198" i="21"/>
  <c r="F198" i="21"/>
  <c r="V197" i="21"/>
  <c r="U197" i="21"/>
  <c r="S197" i="21"/>
  <c r="R197" i="21"/>
  <c r="J197" i="21"/>
  <c r="I197" i="21"/>
  <c r="G197" i="21"/>
  <c r="F197" i="21"/>
  <c r="X196" i="21"/>
  <c r="V196" i="21"/>
  <c r="U196" i="21"/>
  <c r="S196" i="21"/>
  <c r="R196" i="21"/>
  <c r="L196" i="21"/>
  <c r="J196" i="21"/>
  <c r="I196" i="21"/>
  <c r="G196" i="21"/>
  <c r="F196" i="21"/>
  <c r="V192" i="21"/>
  <c r="U192" i="21"/>
  <c r="S192" i="21"/>
  <c r="R192" i="21"/>
  <c r="K192" i="21"/>
  <c r="J192" i="21"/>
  <c r="I192" i="21"/>
  <c r="H192" i="21"/>
  <c r="G192" i="21"/>
  <c r="F192" i="21"/>
  <c r="V191" i="21"/>
  <c r="U191" i="21"/>
  <c r="S191" i="21"/>
  <c r="R191" i="21"/>
  <c r="K191" i="21"/>
  <c r="J191" i="21"/>
  <c r="I191" i="21"/>
  <c r="H191" i="21"/>
  <c r="G191" i="21"/>
  <c r="F191" i="21"/>
  <c r="X190" i="21"/>
  <c r="V190" i="21"/>
  <c r="U190" i="21"/>
  <c r="S190" i="21"/>
  <c r="R190" i="21"/>
  <c r="M190" i="21"/>
  <c r="L190" i="21"/>
  <c r="K190" i="21"/>
  <c r="J190" i="21"/>
  <c r="I190" i="21"/>
  <c r="H190" i="21"/>
  <c r="G190" i="21"/>
  <c r="F190" i="21"/>
  <c r="V185" i="21"/>
  <c r="U185" i="21"/>
  <c r="S185" i="21"/>
  <c r="R185" i="21"/>
  <c r="J185" i="21"/>
  <c r="I185" i="21"/>
  <c r="G185" i="21"/>
  <c r="F185" i="21"/>
  <c r="V184" i="21"/>
  <c r="U184" i="21"/>
  <c r="S184" i="21"/>
  <c r="R184" i="21"/>
  <c r="J184" i="21"/>
  <c r="I184" i="21"/>
  <c r="G184" i="21"/>
  <c r="F184" i="21"/>
  <c r="X183" i="21"/>
  <c r="V183" i="21"/>
  <c r="U183" i="21"/>
  <c r="S183" i="21"/>
  <c r="R183" i="21"/>
  <c r="L183" i="21"/>
  <c r="J183" i="21"/>
  <c r="I183" i="21"/>
  <c r="G183" i="21"/>
  <c r="F183" i="21"/>
  <c r="V179" i="21"/>
  <c r="U179" i="21"/>
  <c r="S179" i="21"/>
  <c r="R179" i="21"/>
  <c r="K179" i="21"/>
  <c r="J179" i="21"/>
  <c r="I179" i="21"/>
  <c r="H179" i="21"/>
  <c r="G179" i="21"/>
  <c r="F179" i="21"/>
  <c r="V178" i="21"/>
  <c r="U178" i="21"/>
  <c r="S178" i="21"/>
  <c r="R178" i="21"/>
  <c r="K178" i="21"/>
  <c r="J178" i="21"/>
  <c r="I178" i="21"/>
  <c r="H178" i="21"/>
  <c r="G178" i="21"/>
  <c r="F178" i="21"/>
  <c r="X177" i="21"/>
  <c r="V177" i="21"/>
  <c r="U177" i="21"/>
  <c r="S177" i="21"/>
  <c r="R177" i="21"/>
  <c r="M177" i="21"/>
  <c r="L177" i="21"/>
  <c r="K177" i="21"/>
  <c r="J177" i="21"/>
  <c r="I177" i="21"/>
  <c r="H177" i="21"/>
  <c r="G177" i="21"/>
  <c r="F177" i="21"/>
  <c r="V172" i="21"/>
  <c r="U172" i="21"/>
  <c r="S172" i="21"/>
  <c r="R172" i="21"/>
  <c r="J172" i="21"/>
  <c r="I172" i="21"/>
  <c r="G172" i="21"/>
  <c r="F172" i="21"/>
  <c r="V171" i="21"/>
  <c r="U171" i="21"/>
  <c r="S171" i="21"/>
  <c r="R171" i="21"/>
  <c r="J171" i="21"/>
  <c r="I171" i="21"/>
  <c r="G171" i="21"/>
  <c r="F171" i="21"/>
  <c r="X170" i="21"/>
  <c r="V170" i="21"/>
  <c r="U170" i="21"/>
  <c r="S170" i="21"/>
  <c r="R170" i="21"/>
  <c r="L170" i="21"/>
  <c r="J170" i="21"/>
  <c r="I170" i="21"/>
  <c r="G170" i="21"/>
  <c r="F170" i="21"/>
  <c r="V166" i="21"/>
  <c r="U166" i="21"/>
  <c r="S166" i="21"/>
  <c r="R166" i="21"/>
  <c r="K166" i="21"/>
  <c r="J166" i="21"/>
  <c r="I166" i="21"/>
  <c r="H166" i="21"/>
  <c r="G166" i="21"/>
  <c r="F166" i="21"/>
  <c r="V165" i="21"/>
  <c r="U165" i="21"/>
  <c r="S165" i="21"/>
  <c r="R165" i="21"/>
  <c r="K165" i="21"/>
  <c r="J165" i="21"/>
  <c r="I165" i="21"/>
  <c r="H165" i="21"/>
  <c r="G165" i="21"/>
  <c r="F165" i="21"/>
  <c r="X164" i="21"/>
  <c r="V164" i="21"/>
  <c r="U164" i="21"/>
  <c r="S164" i="21"/>
  <c r="R164" i="21"/>
  <c r="M164" i="21"/>
  <c r="L164" i="21"/>
  <c r="K164" i="21"/>
  <c r="J164" i="21"/>
  <c r="I164" i="21"/>
  <c r="H164" i="21"/>
  <c r="G164" i="21"/>
  <c r="F164" i="21"/>
  <c r="V159" i="21"/>
  <c r="U159" i="21"/>
  <c r="S159" i="21"/>
  <c r="R159" i="21"/>
  <c r="J159" i="21"/>
  <c r="I159" i="21"/>
  <c r="G159" i="21"/>
  <c r="F159" i="21"/>
  <c r="V158" i="21"/>
  <c r="U158" i="21"/>
  <c r="S158" i="21"/>
  <c r="R158" i="21"/>
  <c r="J158" i="21"/>
  <c r="I158" i="21"/>
  <c r="G158" i="21"/>
  <c r="F158" i="21"/>
  <c r="X157" i="21"/>
  <c r="V157" i="21"/>
  <c r="U157" i="21"/>
  <c r="S157" i="21"/>
  <c r="R157" i="21"/>
  <c r="L157" i="21"/>
  <c r="J157" i="21"/>
  <c r="I157" i="21"/>
  <c r="G157" i="21"/>
  <c r="F157" i="21"/>
  <c r="V153" i="21"/>
  <c r="U153" i="21"/>
  <c r="S153" i="21"/>
  <c r="R153" i="21"/>
  <c r="K153" i="21"/>
  <c r="J153" i="21"/>
  <c r="I153" i="21"/>
  <c r="H153" i="21"/>
  <c r="G153" i="21"/>
  <c r="F153" i="21"/>
  <c r="V152" i="21"/>
  <c r="U152" i="21"/>
  <c r="S152" i="21"/>
  <c r="R152" i="21"/>
  <c r="K152" i="21"/>
  <c r="J152" i="21"/>
  <c r="I152" i="21"/>
  <c r="H152" i="21"/>
  <c r="G152" i="21"/>
  <c r="F152" i="21"/>
  <c r="X151" i="21"/>
  <c r="V151" i="21"/>
  <c r="U151" i="21"/>
  <c r="S151" i="21"/>
  <c r="R151" i="21"/>
  <c r="M151" i="21"/>
  <c r="L151" i="21"/>
  <c r="K151" i="21"/>
  <c r="J151" i="21"/>
  <c r="I151" i="21"/>
  <c r="H151" i="21"/>
  <c r="G151" i="21"/>
  <c r="F151" i="21"/>
  <c r="V146" i="21"/>
  <c r="U146" i="21"/>
  <c r="S146" i="21"/>
  <c r="R146" i="21"/>
  <c r="J146" i="21"/>
  <c r="I146" i="21"/>
  <c r="G146" i="21"/>
  <c r="F146" i="21"/>
  <c r="V145" i="21"/>
  <c r="U145" i="21"/>
  <c r="S145" i="21"/>
  <c r="R145" i="21"/>
  <c r="J145" i="21"/>
  <c r="I145" i="21"/>
  <c r="G145" i="21"/>
  <c r="F145" i="21"/>
  <c r="X144" i="21"/>
  <c r="V144" i="21"/>
  <c r="U144" i="21"/>
  <c r="S144" i="21"/>
  <c r="R144" i="21"/>
  <c r="L144" i="21"/>
  <c r="J144" i="21"/>
  <c r="I144" i="21"/>
  <c r="G144" i="21"/>
  <c r="F144" i="21"/>
  <c r="V140" i="21"/>
  <c r="U140" i="21"/>
  <c r="S140" i="21"/>
  <c r="R140" i="21"/>
  <c r="K140" i="21"/>
  <c r="J140" i="21"/>
  <c r="I140" i="21"/>
  <c r="H140" i="21"/>
  <c r="G140" i="21"/>
  <c r="F140" i="21"/>
  <c r="V139" i="21"/>
  <c r="U139" i="21"/>
  <c r="S139" i="21"/>
  <c r="R139" i="21"/>
  <c r="K139" i="21"/>
  <c r="J139" i="21"/>
  <c r="I139" i="21"/>
  <c r="H139" i="21"/>
  <c r="G139" i="21"/>
  <c r="F139" i="21"/>
  <c r="X138" i="21"/>
  <c r="V138" i="21"/>
  <c r="U138" i="21"/>
  <c r="S138" i="21"/>
  <c r="R138" i="21"/>
  <c r="M138" i="21"/>
  <c r="L138" i="21"/>
  <c r="K138" i="21"/>
  <c r="J138" i="21"/>
  <c r="I138" i="21"/>
  <c r="H138" i="21"/>
  <c r="G138" i="21"/>
  <c r="F138" i="21"/>
  <c r="V133" i="21"/>
  <c r="U133" i="21"/>
  <c r="S133" i="21"/>
  <c r="R133" i="21"/>
  <c r="J133" i="21"/>
  <c r="I133" i="21"/>
  <c r="G133" i="21"/>
  <c r="F133" i="21"/>
  <c r="V132" i="21"/>
  <c r="U132" i="21"/>
  <c r="S132" i="21"/>
  <c r="R132" i="21"/>
  <c r="J132" i="21"/>
  <c r="I132" i="21"/>
  <c r="G132" i="21"/>
  <c r="F132" i="21"/>
  <c r="X131" i="21"/>
  <c r="V131" i="21"/>
  <c r="U131" i="21"/>
  <c r="S131" i="21"/>
  <c r="R131" i="21"/>
  <c r="L131" i="21"/>
  <c r="J131" i="21"/>
  <c r="I131" i="21"/>
  <c r="G131" i="21"/>
  <c r="F131" i="21"/>
  <c r="V127" i="21"/>
  <c r="U127" i="21"/>
  <c r="S127" i="21"/>
  <c r="R127" i="21"/>
  <c r="K127" i="21"/>
  <c r="J127" i="21"/>
  <c r="I127" i="21"/>
  <c r="H127" i="21"/>
  <c r="G127" i="21"/>
  <c r="F127" i="21"/>
  <c r="V126" i="21"/>
  <c r="U126" i="21"/>
  <c r="S126" i="21"/>
  <c r="R126" i="21"/>
  <c r="K126" i="21"/>
  <c r="J126" i="21"/>
  <c r="I126" i="21"/>
  <c r="H126" i="21"/>
  <c r="G126" i="21"/>
  <c r="F126" i="21"/>
  <c r="X125" i="21"/>
  <c r="V125" i="21"/>
  <c r="U125" i="21"/>
  <c r="S125" i="21"/>
  <c r="R125" i="21"/>
  <c r="M125" i="21"/>
  <c r="L125" i="21"/>
  <c r="K125" i="21"/>
  <c r="J125" i="21"/>
  <c r="I125" i="21"/>
  <c r="H125" i="21"/>
  <c r="G125" i="21"/>
  <c r="F125" i="21"/>
  <c r="V120" i="21"/>
  <c r="U120" i="21"/>
  <c r="S120" i="21"/>
  <c r="R120" i="21"/>
  <c r="J120" i="21"/>
  <c r="I120" i="21"/>
  <c r="G120" i="21"/>
  <c r="F120" i="21"/>
  <c r="V119" i="21"/>
  <c r="U119" i="21"/>
  <c r="S119" i="21"/>
  <c r="R119" i="21"/>
  <c r="J119" i="21"/>
  <c r="I119" i="21"/>
  <c r="G119" i="21"/>
  <c r="F119" i="21"/>
  <c r="X118" i="21"/>
  <c r="V118" i="21"/>
  <c r="U118" i="21"/>
  <c r="S118" i="21"/>
  <c r="R118" i="21"/>
  <c r="L118" i="21"/>
  <c r="J118" i="21"/>
  <c r="I118" i="21"/>
  <c r="G118" i="21"/>
  <c r="F118" i="21"/>
  <c r="V114" i="21"/>
  <c r="U114" i="21"/>
  <c r="S114" i="21"/>
  <c r="R114" i="21"/>
  <c r="K114" i="21"/>
  <c r="J114" i="21"/>
  <c r="I114" i="21"/>
  <c r="H114" i="21"/>
  <c r="G114" i="21"/>
  <c r="F114" i="21"/>
  <c r="V113" i="21"/>
  <c r="U113" i="21"/>
  <c r="S113" i="21"/>
  <c r="R113" i="21"/>
  <c r="K113" i="21"/>
  <c r="J113" i="21"/>
  <c r="I113" i="21"/>
  <c r="H113" i="21"/>
  <c r="G113" i="21"/>
  <c r="F113" i="21"/>
  <c r="X112" i="21"/>
  <c r="V112" i="21"/>
  <c r="U112" i="21"/>
  <c r="S112" i="21"/>
  <c r="R112" i="21"/>
  <c r="M112" i="21"/>
  <c r="L112" i="21"/>
  <c r="K112" i="21"/>
  <c r="J112" i="21"/>
  <c r="I112" i="21"/>
  <c r="H112" i="21"/>
  <c r="G112" i="21"/>
  <c r="F112" i="21"/>
  <c r="V107" i="21"/>
  <c r="U107" i="21"/>
  <c r="S107" i="21"/>
  <c r="R107" i="21"/>
  <c r="J107" i="21"/>
  <c r="I107" i="21"/>
  <c r="G107" i="21"/>
  <c r="F107" i="21"/>
  <c r="V106" i="21"/>
  <c r="U106" i="21"/>
  <c r="S106" i="21"/>
  <c r="R106" i="21"/>
  <c r="J106" i="21"/>
  <c r="I106" i="21"/>
  <c r="G106" i="21"/>
  <c r="F106" i="21"/>
  <c r="X105" i="21"/>
  <c r="V105" i="21"/>
  <c r="U105" i="21"/>
  <c r="S105" i="21"/>
  <c r="R105" i="21"/>
  <c r="L105" i="21"/>
  <c r="J105" i="21"/>
  <c r="I105" i="21"/>
  <c r="G105" i="21"/>
  <c r="F105" i="21"/>
  <c r="V101" i="21"/>
  <c r="U101" i="21"/>
  <c r="S101" i="21"/>
  <c r="R101" i="21"/>
  <c r="K101" i="21"/>
  <c r="J101" i="21"/>
  <c r="I101" i="21"/>
  <c r="H101" i="21"/>
  <c r="G101" i="21"/>
  <c r="F101" i="21"/>
  <c r="V100" i="21"/>
  <c r="U100" i="21"/>
  <c r="S100" i="21"/>
  <c r="R100" i="21"/>
  <c r="K100" i="21"/>
  <c r="J100" i="21"/>
  <c r="I100" i="21"/>
  <c r="H100" i="21"/>
  <c r="G100" i="21"/>
  <c r="F100" i="21"/>
  <c r="X99" i="21"/>
  <c r="V99" i="21"/>
  <c r="U99" i="21"/>
  <c r="S99" i="21"/>
  <c r="R99" i="21"/>
  <c r="M99" i="21"/>
  <c r="L99" i="21"/>
  <c r="K99" i="21"/>
  <c r="J99" i="21"/>
  <c r="I99" i="21"/>
  <c r="H99" i="21"/>
  <c r="G99" i="21"/>
  <c r="F99" i="21"/>
  <c r="V94" i="21"/>
  <c r="U94" i="21"/>
  <c r="S94" i="21"/>
  <c r="R94" i="21"/>
  <c r="J94" i="21"/>
  <c r="I94" i="21"/>
  <c r="G94" i="21"/>
  <c r="F94" i="21"/>
  <c r="V93" i="21"/>
  <c r="U93" i="21"/>
  <c r="S93" i="21"/>
  <c r="R93" i="21"/>
  <c r="J93" i="21"/>
  <c r="I93" i="21"/>
  <c r="G93" i="21"/>
  <c r="F93" i="21"/>
  <c r="X92" i="21"/>
  <c r="V92" i="21"/>
  <c r="U92" i="21"/>
  <c r="S92" i="21"/>
  <c r="R92" i="21"/>
  <c r="L92" i="21"/>
  <c r="J92" i="21"/>
  <c r="I92" i="21"/>
  <c r="G92" i="21"/>
  <c r="F92" i="21"/>
  <c r="V88" i="21"/>
  <c r="U88" i="21"/>
  <c r="S88" i="21"/>
  <c r="R88" i="21"/>
  <c r="K88" i="21"/>
  <c r="J88" i="21"/>
  <c r="I88" i="21"/>
  <c r="H88" i="21"/>
  <c r="G88" i="21"/>
  <c r="F88" i="21"/>
  <c r="V87" i="21"/>
  <c r="U87" i="21"/>
  <c r="S87" i="21"/>
  <c r="R87" i="21"/>
  <c r="K87" i="21"/>
  <c r="J87" i="21"/>
  <c r="I87" i="21"/>
  <c r="H87" i="21"/>
  <c r="G87" i="21"/>
  <c r="F87" i="21"/>
  <c r="X86" i="21"/>
  <c r="V86" i="21"/>
  <c r="U86" i="21"/>
  <c r="S86" i="21"/>
  <c r="R86" i="21"/>
  <c r="M86" i="21"/>
  <c r="L86" i="21"/>
  <c r="K86" i="21"/>
  <c r="J86" i="21"/>
  <c r="I86" i="21"/>
  <c r="H86" i="21"/>
  <c r="G86" i="21"/>
  <c r="F86" i="21"/>
  <c r="V81" i="21"/>
  <c r="U81" i="21"/>
  <c r="S81" i="21"/>
  <c r="R81" i="21"/>
  <c r="J81" i="21"/>
  <c r="I81" i="21"/>
  <c r="G81" i="21"/>
  <c r="F81" i="21"/>
  <c r="V80" i="21"/>
  <c r="U80" i="21"/>
  <c r="S80" i="21"/>
  <c r="R80" i="21"/>
  <c r="J80" i="21"/>
  <c r="I80" i="21"/>
  <c r="G80" i="21"/>
  <c r="F80" i="21"/>
  <c r="X79" i="21"/>
  <c r="V79" i="21"/>
  <c r="U79" i="21"/>
  <c r="S79" i="21"/>
  <c r="R79" i="21"/>
  <c r="L79" i="21"/>
  <c r="J79" i="21"/>
  <c r="I79" i="21"/>
  <c r="G79" i="21"/>
  <c r="F79" i="21"/>
  <c r="V75" i="21"/>
  <c r="U75" i="21"/>
  <c r="S75" i="21"/>
  <c r="R75" i="21"/>
  <c r="K75" i="21"/>
  <c r="J75" i="21"/>
  <c r="I75" i="21"/>
  <c r="H75" i="21"/>
  <c r="G75" i="21"/>
  <c r="F75" i="21"/>
  <c r="V74" i="21"/>
  <c r="U74" i="21"/>
  <c r="S74" i="21"/>
  <c r="R74" i="21"/>
  <c r="K74" i="21"/>
  <c r="J74" i="21"/>
  <c r="I74" i="21"/>
  <c r="H74" i="21"/>
  <c r="G74" i="21"/>
  <c r="F74" i="21"/>
  <c r="X73" i="21"/>
  <c r="V73" i="21"/>
  <c r="U73" i="21"/>
  <c r="S73" i="21"/>
  <c r="R73" i="21"/>
  <c r="M73" i="21"/>
  <c r="L73" i="21"/>
  <c r="K73" i="21"/>
  <c r="J73" i="21"/>
  <c r="I73" i="21"/>
  <c r="H73" i="21"/>
  <c r="G73" i="21"/>
  <c r="F73" i="21"/>
  <c r="V263" i="20"/>
  <c r="U263" i="20"/>
  <c r="S263" i="20"/>
  <c r="R263" i="20"/>
  <c r="J263" i="20"/>
  <c r="I263" i="20"/>
  <c r="G263" i="20"/>
  <c r="F263" i="20"/>
  <c r="V262" i="20"/>
  <c r="U262" i="20"/>
  <c r="S262" i="20"/>
  <c r="R262" i="20"/>
  <c r="J262" i="20"/>
  <c r="I262" i="20"/>
  <c r="G262" i="20"/>
  <c r="F262" i="20"/>
  <c r="X261" i="20"/>
  <c r="V261" i="20"/>
  <c r="U261" i="20"/>
  <c r="S261" i="20"/>
  <c r="R261" i="20"/>
  <c r="L261" i="20"/>
  <c r="J261" i="20"/>
  <c r="I261" i="20"/>
  <c r="G261" i="20"/>
  <c r="F261" i="20"/>
  <c r="V257" i="20"/>
  <c r="U257" i="20"/>
  <c r="S257" i="20"/>
  <c r="R257" i="20"/>
  <c r="K257" i="20"/>
  <c r="J257" i="20"/>
  <c r="I257" i="20"/>
  <c r="H257" i="20"/>
  <c r="G257" i="20"/>
  <c r="F257" i="20"/>
  <c r="V256" i="20"/>
  <c r="U256" i="20"/>
  <c r="S256" i="20"/>
  <c r="R256" i="20"/>
  <c r="K256" i="20"/>
  <c r="J256" i="20"/>
  <c r="I256" i="20"/>
  <c r="H256" i="20"/>
  <c r="G256" i="20"/>
  <c r="F256" i="20"/>
  <c r="X255" i="20"/>
  <c r="V255" i="20"/>
  <c r="U255" i="20"/>
  <c r="S255" i="20"/>
  <c r="R255" i="20"/>
  <c r="M255" i="20"/>
  <c r="L255" i="20"/>
  <c r="K255" i="20"/>
  <c r="J255" i="20"/>
  <c r="I255" i="20"/>
  <c r="H255" i="20"/>
  <c r="G255" i="20"/>
  <c r="F255" i="20"/>
  <c r="V250" i="20"/>
  <c r="U250" i="20"/>
  <c r="S250" i="20"/>
  <c r="R250" i="20"/>
  <c r="J250" i="20"/>
  <c r="I250" i="20"/>
  <c r="G250" i="20"/>
  <c r="F250" i="20"/>
  <c r="V249" i="20"/>
  <c r="U249" i="20"/>
  <c r="S249" i="20"/>
  <c r="R249" i="20"/>
  <c r="J249" i="20"/>
  <c r="I249" i="20"/>
  <c r="G249" i="20"/>
  <c r="F249" i="20"/>
  <c r="X248" i="20"/>
  <c r="V248" i="20"/>
  <c r="U248" i="20"/>
  <c r="S248" i="20"/>
  <c r="R248" i="20"/>
  <c r="L248" i="20"/>
  <c r="J248" i="20"/>
  <c r="I248" i="20"/>
  <c r="G248" i="20"/>
  <c r="F248" i="20"/>
  <c r="V244" i="20"/>
  <c r="U244" i="20"/>
  <c r="S244" i="20"/>
  <c r="R244" i="20"/>
  <c r="K244" i="20"/>
  <c r="J244" i="20"/>
  <c r="I244" i="20"/>
  <c r="H244" i="20"/>
  <c r="G244" i="20"/>
  <c r="F244" i="20"/>
  <c r="V243" i="20"/>
  <c r="U243" i="20"/>
  <c r="S243" i="20"/>
  <c r="R243" i="20"/>
  <c r="K243" i="20"/>
  <c r="J243" i="20"/>
  <c r="I243" i="20"/>
  <c r="H243" i="20"/>
  <c r="G243" i="20"/>
  <c r="F243" i="20"/>
  <c r="X242" i="20"/>
  <c r="V242" i="20"/>
  <c r="U242" i="20"/>
  <c r="S242" i="20"/>
  <c r="R242" i="20"/>
  <c r="M242" i="20"/>
  <c r="L242" i="20"/>
  <c r="K242" i="20"/>
  <c r="J242" i="20"/>
  <c r="I242" i="20"/>
  <c r="H242" i="20"/>
  <c r="G242" i="20"/>
  <c r="F242" i="20"/>
  <c r="V237" i="20"/>
  <c r="U237" i="20"/>
  <c r="S237" i="20"/>
  <c r="R237" i="20"/>
  <c r="J237" i="20"/>
  <c r="I237" i="20"/>
  <c r="G237" i="20"/>
  <c r="F237" i="20"/>
  <c r="V236" i="20"/>
  <c r="U236" i="20"/>
  <c r="S236" i="20"/>
  <c r="R236" i="20"/>
  <c r="J236" i="20"/>
  <c r="I236" i="20"/>
  <c r="G236" i="20"/>
  <c r="F236" i="20"/>
  <c r="X235" i="20"/>
  <c r="V235" i="20"/>
  <c r="U235" i="20"/>
  <c r="S235" i="20"/>
  <c r="R235" i="20"/>
  <c r="L235" i="20"/>
  <c r="J235" i="20"/>
  <c r="I235" i="20"/>
  <c r="G235" i="20"/>
  <c r="F235" i="20"/>
  <c r="V231" i="20"/>
  <c r="U231" i="20"/>
  <c r="S231" i="20"/>
  <c r="R231" i="20"/>
  <c r="K231" i="20"/>
  <c r="J231" i="20"/>
  <c r="I231" i="20"/>
  <c r="H231" i="20"/>
  <c r="G231" i="20"/>
  <c r="F231" i="20"/>
  <c r="V230" i="20"/>
  <c r="U230" i="20"/>
  <c r="S230" i="20"/>
  <c r="R230" i="20"/>
  <c r="K230" i="20"/>
  <c r="J230" i="20"/>
  <c r="I230" i="20"/>
  <c r="H230" i="20"/>
  <c r="G230" i="20"/>
  <c r="F230" i="20"/>
  <c r="X229" i="20"/>
  <c r="V229" i="20"/>
  <c r="U229" i="20"/>
  <c r="S229" i="20"/>
  <c r="R229" i="20"/>
  <c r="M229" i="20"/>
  <c r="L229" i="20"/>
  <c r="K229" i="20"/>
  <c r="J229" i="20"/>
  <c r="I229" i="20"/>
  <c r="H229" i="20"/>
  <c r="G229" i="20"/>
  <c r="F229" i="20"/>
  <c r="V224" i="20"/>
  <c r="U224" i="20"/>
  <c r="S224" i="20"/>
  <c r="R224" i="20"/>
  <c r="J224" i="20"/>
  <c r="I224" i="20"/>
  <c r="G224" i="20"/>
  <c r="F224" i="20"/>
  <c r="V223" i="20"/>
  <c r="U223" i="20"/>
  <c r="S223" i="20"/>
  <c r="R223" i="20"/>
  <c r="J223" i="20"/>
  <c r="I223" i="20"/>
  <c r="G223" i="20"/>
  <c r="F223" i="20"/>
  <c r="X222" i="20"/>
  <c r="V222" i="20"/>
  <c r="U222" i="20"/>
  <c r="S222" i="20"/>
  <c r="R222" i="20"/>
  <c r="L222" i="20"/>
  <c r="J222" i="20"/>
  <c r="I222" i="20"/>
  <c r="G222" i="20"/>
  <c r="F222" i="20"/>
  <c r="V218" i="20"/>
  <c r="U218" i="20"/>
  <c r="S218" i="20"/>
  <c r="R218" i="20"/>
  <c r="K218" i="20"/>
  <c r="J218" i="20"/>
  <c r="I218" i="20"/>
  <c r="H218" i="20"/>
  <c r="G218" i="20"/>
  <c r="F218" i="20"/>
  <c r="V217" i="20"/>
  <c r="U217" i="20"/>
  <c r="S217" i="20"/>
  <c r="R217" i="20"/>
  <c r="K217" i="20"/>
  <c r="J217" i="20"/>
  <c r="I217" i="20"/>
  <c r="H217" i="20"/>
  <c r="G217" i="20"/>
  <c r="F217" i="20"/>
  <c r="X216" i="20"/>
  <c r="V216" i="20"/>
  <c r="U216" i="20"/>
  <c r="S216" i="20"/>
  <c r="R216" i="20"/>
  <c r="M216" i="20"/>
  <c r="L216" i="20"/>
  <c r="K216" i="20"/>
  <c r="J216" i="20"/>
  <c r="I216" i="20"/>
  <c r="H216" i="20"/>
  <c r="G216" i="20"/>
  <c r="F216" i="20"/>
  <c r="V211" i="20"/>
  <c r="U211" i="20"/>
  <c r="S211" i="20"/>
  <c r="R211" i="20"/>
  <c r="J211" i="20"/>
  <c r="I211" i="20"/>
  <c r="G211" i="20"/>
  <c r="F211" i="20"/>
  <c r="V210" i="20"/>
  <c r="U210" i="20"/>
  <c r="S210" i="20"/>
  <c r="R210" i="20"/>
  <c r="J210" i="20"/>
  <c r="I210" i="20"/>
  <c r="G210" i="20"/>
  <c r="F210" i="20"/>
  <c r="X209" i="20"/>
  <c r="V209" i="20"/>
  <c r="U209" i="20"/>
  <c r="S209" i="20"/>
  <c r="R209" i="20"/>
  <c r="L209" i="20"/>
  <c r="J209" i="20"/>
  <c r="I209" i="20"/>
  <c r="G209" i="20"/>
  <c r="F209" i="20"/>
  <c r="V205" i="20"/>
  <c r="U205" i="20"/>
  <c r="S205" i="20"/>
  <c r="R205" i="20"/>
  <c r="K205" i="20"/>
  <c r="J205" i="20"/>
  <c r="I205" i="20"/>
  <c r="H205" i="20"/>
  <c r="G205" i="20"/>
  <c r="F205" i="20"/>
  <c r="V204" i="20"/>
  <c r="U204" i="20"/>
  <c r="S204" i="20"/>
  <c r="R204" i="20"/>
  <c r="K204" i="20"/>
  <c r="J204" i="20"/>
  <c r="I204" i="20"/>
  <c r="H204" i="20"/>
  <c r="G204" i="20"/>
  <c r="F204" i="20"/>
  <c r="X203" i="20"/>
  <c r="V203" i="20"/>
  <c r="U203" i="20"/>
  <c r="S203" i="20"/>
  <c r="R203" i="20"/>
  <c r="M203" i="20"/>
  <c r="L203" i="20"/>
  <c r="K203" i="20"/>
  <c r="J203" i="20"/>
  <c r="I203" i="20"/>
  <c r="H203" i="20"/>
  <c r="G203" i="20"/>
  <c r="F203" i="20"/>
  <c r="V198" i="20"/>
  <c r="U198" i="20"/>
  <c r="S198" i="20"/>
  <c r="R198" i="20"/>
  <c r="J198" i="20"/>
  <c r="I198" i="20"/>
  <c r="G198" i="20"/>
  <c r="F198" i="20"/>
  <c r="V197" i="20"/>
  <c r="U197" i="20"/>
  <c r="S197" i="20"/>
  <c r="R197" i="20"/>
  <c r="J197" i="20"/>
  <c r="I197" i="20"/>
  <c r="G197" i="20"/>
  <c r="F197" i="20"/>
  <c r="X196" i="20"/>
  <c r="V196" i="20"/>
  <c r="U196" i="20"/>
  <c r="S196" i="20"/>
  <c r="R196" i="20"/>
  <c r="L196" i="20"/>
  <c r="J196" i="20"/>
  <c r="I196" i="20"/>
  <c r="G196" i="20"/>
  <c r="F196" i="20"/>
  <c r="V192" i="20"/>
  <c r="U192" i="20"/>
  <c r="S192" i="20"/>
  <c r="R192" i="20"/>
  <c r="K192" i="20"/>
  <c r="J192" i="20"/>
  <c r="I192" i="20"/>
  <c r="H192" i="20"/>
  <c r="G192" i="20"/>
  <c r="F192" i="20"/>
  <c r="V191" i="20"/>
  <c r="U191" i="20"/>
  <c r="S191" i="20"/>
  <c r="R191" i="20"/>
  <c r="K191" i="20"/>
  <c r="J191" i="20"/>
  <c r="I191" i="20"/>
  <c r="H191" i="20"/>
  <c r="G191" i="20"/>
  <c r="F191" i="20"/>
  <c r="X190" i="20"/>
  <c r="V190" i="20"/>
  <c r="U190" i="20"/>
  <c r="S190" i="20"/>
  <c r="R190" i="20"/>
  <c r="M190" i="20"/>
  <c r="L190" i="20"/>
  <c r="K190" i="20"/>
  <c r="J190" i="20"/>
  <c r="I190" i="20"/>
  <c r="H190" i="20"/>
  <c r="G190" i="20"/>
  <c r="F190" i="20"/>
  <c r="V185" i="20"/>
  <c r="U185" i="20"/>
  <c r="S185" i="20"/>
  <c r="R185" i="20"/>
  <c r="J185" i="20"/>
  <c r="I185" i="20"/>
  <c r="G185" i="20"/>
  <c r="F185" i="20"/>
  <c r="V184" i="20"/>
  <c r="U184" i="20"/>
  <c r="S184" i="20"/>
  <c r="R184" i="20"/>
  <c r="J184" i="20"/>
  <c r="I184" i="20"/>
  <c r="G184" i="20"/>
  <c r="F184" i="20"/>
  <c r="X183" i="20"/>
  <c r="V183" i="20"/>
  <c r="U183" i="20"/>
  <c r="S183" i="20"/>
  <c r="R183" i="20"/>
  <c r="L183" i="20"/>
  <c r="J183" i="20"/>
  <c r="I183" i="20"/>
  <c r="G183" i="20"/>
  <c r="F183" i="20"/>
  <c r="V179" i="20"/>
  <c r="U179" i="20"/>
  <c r="S179" i="20"/>
  <c r="R179" i="20"/>
  <c r="K179" i="20"/>
  <c r="J179" i="20"/>
  <c r="I179" i="20"/>
  <c r="H179" i="20"/>
  <c r="G179" i="20"/>
  <c r="F179" i="20"/>
  <c r="V178" i="20"/>
  <c r="U178" i="20"/>
  <c r="S178" i="20"/>
  <c r="R178" i="20"/>
  <c r="K178" i="20"/>
  <c r="J178" i="20"/>
  <c r="I178" i="20"/>
  <c r="H178" i="20"/>
  <c r="G178" i="20"/>
  <c r="F178" i="20"/>
  <c r="X177" i="20"/>
  <c r="V177" i="20"/>
  <c r="U177" i="20"/>
  <c r="S177" i="20"/>
  <c r="R177" i="20"/>
  <c r="M177" i="20"/>
  <c r="L177" i="20"/>
  <c r="K177" i="20"/>
  <c r="J177" i="20"/>
  <c r="I177" i="20"/>
  <c r="H177" i="20"/>
  <c r="G177" i="20"/>
  <c r="F177" i="20"/>
  <c r="V172" i="20"/>
  <c r="U172" i="20"/>
  <c r="S172" i="20"/>
  <c r="R172" i="20"/>
  <c r="J172" i="20"/>
  <c r="I172" i="20"/>
  <c r="G172" i="20"/>
  <c r="F172" i="20"/>
  <c r="V171" i="20"/>
  <c r="U171" i="20"/>
  <c r="S171" i="20"/>
  <c r="R171" i="20"/>
  <c r="J171" i="20"/>
  <c r="I171" i="20"/>
  <c r="G171" i="20"/>
  <c r="F171" i="20"/>
  <c r="X170" i="20"/>
  <c r="V170" i="20"/>
  <c r="U170" i="20"/>
  <c r="S170" i="20"/>
  <c r="R170" i="20"/>
  <c r="L170" i="20"/>
  <c r="J170" i="20"/>
  <c r="I170" i="20"/>
  <c r="G170" i="20"/>
  <c r="F170" i="20"/>
  <c r="V166" i="20"/>
  <c r="U166" i="20"/>
  <c r="S166" i="20"/>
  <c r="R166" i="20"/>
  <c r="K166" i="20"/>
  <c r="J166" i="20"/>
  <c r="I166" i="20"/>
  <c r="H166" i="20"/>
  <c r="G166" i="20"/>
  <c r="F166" i="20"/>
  <c r="V165" i="20"/>
  <c r="U165" i="20"/>
  <c r="S165" i="20"/>
  <c r="R165" i="20"/>
  <c r="K165" i="20"/>
  <c r="J165" i="20"/>
  <c r="I165" i="20"/>
  <c r="H165" i="20"/>
  <c r="G165" i="20"/>
  <c r="F165" i="20"/>
  <c r="X164" i="20"/>
  <c r="V164" i="20"/>
  <c r="U164" i="20"/>
  <c r="S164" i="20"/>
  <c r="R164" i="20"/>
  <c r="M164" i="20"/>
  <c r="L164" i="20"/>
  <c r="K164" i="20"/>
  <c r="J164" i="20"/>
  <c r="I164" i="20"/>
  <c r="H164" i="20"/>
  <c r="G164" i="20"/>
  <c r="F164" i="20"/>
  <c r="V159" i="20"/>
  <c r="U159" i="20"/>
  <c r="S159" i="20"/>
  <c r="R159" i="20"/>
  <c r="J159" i="20"/>
  <c r="I159" i="20"/>
  <c r="G159" i="20"/>
  <c r="F159" i="20"/>
  <c r="V158" i="20"/>
  <c r="U158" i="20"/>
  <c r="S158" i="20"/>
  <c r="R158" i="20"/>
  <c r="J158" i="20"/>
  <c r="I158" i="20"/>
  <c r="G158" i="20"/>
  <c r="F158" i="20"/>
  <c r="X157" i="20"/>
  <c r="V157" i="20"/>
  <c r="U157" i="20"/>
  <c r="S157" i="20"/>
  <c r="R157" i="20"/>
  <c r="L157" i="20"/>
  <c r="J157" i="20"/>
  <c r="I157" i="20"/>
  <c r="G157" i="20"/>
  <c r="F157" i="20"/>
  <c r="V153" i="20"/>
  <c r="U153" i="20"/>
  <c r="S153" i="20"/>
  <c r="R153" i="20"/>
  <c r="K153" i="20"/>
  <c r="J153" i="20"/>
  <c r="I153" i="20"/>
  <c r="H153" i="20"/>
  <c r="G153" i="20"/>
  <c r="F153" i="20"/>
  <c r="V152" i="20"/>
  <c r="U152" i="20"/>
  <c r="S152" i="20"/>
  <c r="R152" i="20"/>
  <c r="K152" i="20"/>
  <c r="J152" i="20"/>
  <c r="I152" i="20"/>
  <c r="H152" i="20"/>
  <c r="G152" i="20"/>
  <c r="F152" i="20"/>
  <c r="X151" i="20"/>
  <c r="V151" i="20"/>
  <c r="U151" i="20"/>
  <c r="S151" i="20"/>
  <c r="R151" i="20"/>
  <c r="M151" i="20"/>
  <c r="L151" i="20"/>
  <c r="K151" i="20"/>
  <c r="J151" i="20"/>
  <c r="I151" i="20"/>
  <c r="H151" i="20"/>
  <c r="G151" i="20"/>
  <c r="F151" i="20"/>
  <c r="V146" i="20"/>
  <c r="U146" i="20"/>
  <c r="S146" i="20"/>
  <c r="R146" i="20"/>
  <c r="J146" i="20"/>
  <c r="I146" i="20"/>
  <c r="G146" i="20"/>
  <c r="F146" i="20"/>
  <c r="V145" i="20"/>
  <c r="U145" i="20"/>
  <c r="S145" i="20"/>
  <c r="R145" i="20"/>
  <c r="J145" i="20"/>
  <c r="I145" i="20"/>
  <c r="G145" i="20"/>
  <c r="F145" i="20"/>
  <c r="X144" i="20"/>
  <c r="V144" i="20"/>
  <c r="U144" i="20"/>
  <c r="S144" i="20"/>
  <c r="R144" i="20"/>
  <c r="L144" i="20"/>
  <c r="J144" i="20"/>
  <c r="I144" i="20"/>
  <c r="G144" i="20"/>
  <c r="F144" i="20"/>
  <c r="V140" i="20"/>
  <c r="U140" i="20"/>
  <c r="S140" i="20"/>
  <c r="R140" i="20"/>
  <c r="K140" i="20"/>
  <c r="J140" i="20"/>
  <c r="I140" i="20"/>
  <c r="H140" i="20"/>
  <c r="G140" i="20"/>
  <c r="F140" i="20"/>
  <c r="V139" i="20"/>
  <c r="U139" i="20"/>
  <c r="S139" i="20"/>
  <c r="R139" i="20"/>
  <c r="K139" i="20"/>
  <c r="J139" i="20"/>
  <c r="I139" i="20"/>
  <c r="H139" i="20"/>
  <c r="G139" i="20"/>
  <c r="F139" i="20"/>
  <c r="X138" i="20"/>
  <c r="V138" i="20"/>
  <c r="U138" i="20"/>
  <c r="S138" i="20"/>
  <c r="R138" i="20"/>
  <c r="M138" i="20"/>
  <c r="L138" i="20"/>
  <c r="K138" i="20"/>
  <c r="J138" i="20"/>
  <c r="I138" i="20"/>
  <c r="H138" i="20"/>
  <c r="G138" i="20"/>
  <c r="F138" i="20"/>
  <c r="V133" i="20"/>
  <c r="U133" i="20"/>
  <c r="S133" i="20"/>
  <c r="R133" i="20"/>
  <c r="J133" i="20"/>
  <c r="I133" i="20"/>
  <c r="G133" i="20"/>
  <c r="F133" i="20"/>
  <c r="V132" i="20"/>
  <c r="U132" i="20"/>
  <c r="S132" i="20"/>
  <c r="R132" i="20"/>
  <c r="J132" i="20"/>
  <c r="I132" i="20"/>
  <c r="G132" i="20"/>
  <c r="F132" i="20"/>
  <c r="X131" i="20"/>
  <c r="V131" i="20"/>
  <c r="U131" i="20"/>
  <c r="S131" i="20"/>
  <c r="R131" i="20"/>
  <c r="L131" i="20"/>
  <c r="J131" i="20"/>
  <c r="I131" i="20"/>
  <c r="G131" i="20"/>
  <c r="F131" i="20"/>
  <c r="V127" i="20"/>
  <c r="U127" i="20"/>
  <c r="S127" i="20"/>
  <c r="R127" i="20"/>
  <c r="K127" i="20"/>
  <c r="J127" i="20"/>
  <c r="I127" i="20"/>
  <c r="H127" i="20"/>
  <c r="G127" i="20"/>
  <c r="F127" i="20"/>
  <c r="V126" i="20"/>
  <c r="U126" i="20"/>
  <c r="S126" i="20"/>
  <c r="R126" i="20"/>
  <c r="K126" i="20"/>
  <c r="J126" i="20"/>
  <c r="I126" i="20"/>
  <c r="H126" i="20"/>
  <c r="G126" i="20"/>
  <c r="F126" i="20"/>
  <c r="X125" i="20"/>
  <c r="V125" i="20"/>
  <c r="U125" i="20"/>
  <c r="S125" i="20"/>
  <c r="R125" i="20"/>
  <c r="M125" i="20"/>
  <c r="L125" i="20"/>
  <c r="K125" i="20"/>
  <c r="J125" i="20"/>
  <c r="I125" i="20"/>
  <c r="H125" i="20"/>
  <c r="G125" i="20"/>
  <c r="F125" i="20"/>
  <c r="V120" i="20"/>
  <c r="U120" i="20"/>
  <c r="S120" i="20"/>
  <c r="R120" i="20"/>
  <c r="J120" i="20"/>
  <c r="I120" i="20"/>
  <c r="G120" i="20"/>
  <c r="F120" i="20"/>
  <c r="V119" i="20"/>
  <c r="U119" i="20"/>
  <c r="S119" i="20"/>
  <c r="R119" i="20"/>
  <c r="J119" i="20"/>
  <c r="I119" i="20"/>
  <c r="G119" i="20"/>
  <c r="F119" i="20"/>
  <c r="X118" i="20"/>
  <c r="V118" i="20"/>
  <c r="U118" i="20"/>
  <c r="S118" i="20"/>
  <c r="R118" i="20"/>
  <c r="L118" i="20"/>
  <c r="J118" i="20"/>
  <c r="I118" i="20"/>
  <c r="G118" i="20"/>
  <c r="F118" i="20"/>
  <c r="V114" i="20"/>
  <c r="U114" i="20"/>
  <c r="S114" i="20"/>
  <c r="R114" i="20"/>
  <c r="K114" i="20"/>
  <c r="J114" i="20"/>
  <c r="I114" i="20"/>
  <c r="H114" i="20"/>
  <c r="G114" i="20"/>
  <c r="F114" i="20"/>
  <c r="V113" i="20"/>
  <c r="U113" i="20"/>
  <c r="S113" i="20"/>
  <c r="R113" i="20"/>
  <c r="K113" i="20"/>
  <c r="J113" i="20"/>
  <c r="I113" i="20"/>
  <c r="H113" i="20"/>
  <c r="G113" i="20"/>
  <c r="F113" i="20"/>
  <c r="X112" i="20"/>
  <c r="V112" i="20"/>
  <c r="U112" i="20"/>
  <c r="S112" i="20"/>
  <c r="R112" i="20"/>
  <c r="M112" i="20"/>
  <c r="L112" i="20"/>
  <c r="K112" i="20"/>
  <c r="J112" i="20"/>
  <c r="I112" i="20"/>
  <c r="H112" i="20"/>
  <c r="G112" i="20"/>
  <c r="F112" i="20"/>
  <c r="V107" i="20"/>
  <c r="U107" i="20"/>
  <c r="S107" i="20"/>
  <c r="R107" i="20"/>
  <c r="J107" i="20"/>
  <c r="I107" i="20"/>
  <c r="G107" i="20"/>
  <c r="F107" i="20"/>
  <c r="V106" i="20"/>
  <c r="U106" i="20"/>
  <c r="S106" i="20"/>
  <c r="R106" i="20"/>
  <c r="J106" i="20"/>
  <c r="I106" i="20"/>
  <c r="G106" i="20"/>
  <c r="F106" i="20"/>
  <c r="X105" i="20"/>
  <c r="V105" i="20"/>
  <c r="U105" i="20"/>
  <c r="S105" i="20"/>
  <c r="R105" i="20"/>
  <c r="L105" i="20"/>
  <c r="J105" i="20"/>
  <c r="I105" i="20"/>
  <c r="G105" i="20"/>
  <c r="F105" i="20"/>
  <c r="V101" i="20"/>
  <c r="U101" i="20"/>
  <c r="S101" i="20"/>
  <c r="R101" i="20"/>
  <c r="K101" i="20"/>
  <c r="J101" i="20"/>
  <c r="I101" i="20"/>
  <c r="H101" i="20"/>
  <c r="G101" i="20"/>
  <c r="F101" i="20"/>
  <c r="V100" i="20"/>
  <c r="U100" i="20"/>
  <c r="S100" i="20"/>
  <c r="R100" i="20"/>
  <c r="K100" i="20"/>
  <c r="J100" i="20"/>
  <c r="I100" i="20"/>
  <c r="H100" i="20"/>
  <c r="G100" i="20"/>
  <c r="F100" i="20"/>
  <c r="X99" i="20"/>
  <c r="V99" i="20"/>
  <c r="U99" i="20"/>
  <c r="S99" i="20"/>
  <c r="R99" i="20"/>
  <c r="M99" i="20"/>
  <c r="L99" i="20"/>
  <c r="K99" i="20"/>
  <c r="J99" i="20"/>
  <c r="I99" i="20"/>
  <c r="H99" i="20"/>
  <c r="G99" i="20"/>
  <c r="F99" i="20"/>
  <c r="V94" i="20"/>
  <c r="U94" i="20"/>
  <c r="S94" i="20"/>
  <c r="R94" i="20"/>
  <c r="J94" i="20"/>
  <c r="I94" i="20"/>
  <c r="G94" i="20"/>
  <c r="F94" i="20"/>
  <c r="V93" i="20"/>
  <c r="U93" i="20"/>
  <c r="S93" i="20"/>
  <c r="R93" i="20"/>
  <c r="J93" i="20"/>
  <c r="I93" i="20"/>
  <c r="G93" i="20"/>
  <c r="F93" i="20"/>
  <c r="X92" i="20"/>
  <c r="V92" i="20"/>
  <c r="U92" i="20"/>
  <c r="S92" i="20"/>
  <c r="R92" i="20"/>
  <c r="L92" i="20"/>
  <c r="J92" i="20"/>
  <c r="I92" i="20"/>
  <c r="G92" i="20"/>
  <c r="F92" i="20"/>
  <c r="V88" i="20"/>
  <c r="U88" i="20"/>
  <c r="S88" i="20"/>
  <c r="R88" i="20"/>
  <c r="K88" i="20"/>
  <c r="J88" i="20"/>
  <c r="I88" i="20"/>
  <c r="H88" i="20"/>
  <c r="G88" i="20"/>
  <c r="F88" i="20"/>
  <c r="V87" i="20"/>
  <c r="U87" i="20"/>
  <c r="S87" i="20"/>
  <c r="R87" i="20"/>
  <c r="K87" i="20"/>
  <c r="J87" i="20"/>
  <c r="I87" i="20"/>
  <c r="H87" i="20"/>
  <c r="G87" i="20"/>
  <c r="F87" i="20"/>
  <c r="X86" i="20"/>
  <c r="V86" i="20"/>
  <c r="U86" i="20"/>
  <c r="S86" i="20"/>
  <c r="R86" i="20"/>
  <c r="M86" i="20"/>
  <c r="L86" i="20"/>
  <c r="K86" i="20"/>
  <c r="J86" i="20"/>
  <c r="I86" i="20"/>
  <c r="H86" i="20"/>
  <c r="G86" i="20"/>
  <c r="F86" i="20"/>
  <c r="V81" i="20"/>
  <c r="U81" i="20"/>
  <c r="S81" i="20"/>
  <c r="R81" i="20"/>
  <c r="J81" i="20"/>
  <c r="I81" i="20"/>
  <c r="G81" i="20"/>
  <c r="F81" i="20"/>
  <c r="V80" i="20"/>
  <c r="U80" i="20"/>
  <c r="S80" i="20"/>
  <c r="R80" i="20"/>
  <c r="J80" i="20"/>
  <c r="I80" i="20"/>
  <c r="G80" i="20"/>
  <c r="F80" i="20"/>
  <c r="X79" i="20"/>
  <c r="V79" i="20"/>
  <c r="U79" i="20"/>
  <c r="S79" i="20"/>
  <c r="R79" i="20"/>
  <c r="L79" i="20"/>
  <c r="J79" i="20"/>
  <c r="I79" i="20"/>
  <c r="G79" i="20"/>
  <c r="F79" i="20"/>
  <c r="V75" i="20"/>
  <c r="U75" i="20"/>
  <c r="S75" i="20"/>
  <c r="R75" i="20"/>
  <c r="K75" i="20"/>
  <c r="J75" i="20"/>
  <c r="I75" i="20"/>
  <c r="H75" i="20"/>
  <c r="G75" i="20"/>
  <c r="F75" i="20"/>
  <c r="V74" i="20"/>
  <c r="U74" i="20"/>
  <c r="S74" i="20"/>
  <c r="R74" i="20"/>
  <c r="K74" i="20"/>
  <c r="J74" i="20"/>
  <c r="I74" i="20"/>
  <c r="H74" i="20"/>
  <c r="G74" i="20"/>
  <c r="F74" i="20"/>
  <c r="X73" i="20"/>
  <c r="V73" i="20"/>
  <c r="U73" i="20"/>
  <c r="S73" i="20"/>
  <c r="R73" i="20"/>
  <c r="M73" i="20"/>
  <c r="L73" i="20"/>
  <c r="K73" i="20"/>
  <c r="J73" i="20"/>
  <c r="I73" i="20"/>
  <c r="H73" i="20"/>
  <c r="G73" i="20"/>
  <c r="F73" i="20"/>
  <c r="V263" i="19"/>
  <c r="U263" i="19"/>
  <c r="S263" i="19"/>
  <c r="R263" i="19"/>
  <c r="J263" i="19"/>
  <c r="I263" i="19"/>
  <c r="G263" i="19"/>
  <c r="F263" i="19"/>
  <c r="V262" i="19"/>
  <c r="U262" i="19"/>
  <c r="S262" i="19"/>
  <c r="R262" i="19"/>
  <c r="J262" i="19"/>
  <c r="I262" i="19"/>
  <c r="G262" i="19"/>
  <c r="F262" i="19"/>
  <c r="X261" i="19"/>
  <c r="V261" i="19"/>
  <c r="U261" i="19"/>
  <c r="S261" i="19"/>
  <c r="R261" i="19"/>
  <c r="L261" i="19"/>
  <c r="J261" i="19"/>
  <c r="I261" i="19"/>
  <c r="G261" i="19"/>
  <c r="F261" i="19"/>
  <c r="V257" i="19"/>
  <c r="U257" i="19"/>
  <c r="S257" i="19"/>
  <c r="R257" i="19"/>
  <c r="K257" i="19"/>
  <c r="J257" i="19"/>
  <c r="I257" i="19"/>
  <c r="H257" i="19"/>
  <c r="G257" i="19"/>
  <c r="F257" i="19"/>
  <c r="V256" i="19"/>
  <c r="U256" i="19"/>
  <c r="S256" i="19"/>
  <c r="R256" i="19"/>
  <c r="K256" i="19"/>
  <c r="J256" i="19"/>
  <c r="I256" i="19"/>
  <c r="H256" i="19"/>
  <c r="G256" i="19"/>
  <c r="F256" i="19"/>
  <c r="X255" i="19"/>
  <c r="V255" i="19"/>
  <c r="U255" i="19"/>
  <c r="S255" i="19"/>
  <c r="R255" i="19"/>
  <c r="M255" i="19"/>
  <c r="L255" i="19"/>
  <c r="K255" i="19"/>
  <c r="J255" i="19"/>
  <c r="I255" i="19"/>
  <c r="H255" i="19"/>
  <c r="G255" i="19"/>
  <c r="F255" i="19"/>
  <c r="V250" i="19"/>
  <c r="U250" i="19"/>
  <c r="S250" i="19"/>
  <c r="R250" i="19"/>
  <c r="J250" i="19"/>
  <c r="I250" i="19"/>
  <c r="G250" i="19"/>
  <c r="F250" i="19"/>
  <c r="V249" i="19"/>
  <c r="U249" i="19"/>
  <c r="S249" i="19"/>
  <c r="R249" i="19"/>
  <c r="J249" i="19"/>
  <c r="I249" i="19"/>
  <c r="G249" i="19"/>
  <c r="F249" i="19"/>
  <c r="X248" i="19"/>
  <c r="V248" i="19"/>
  <c r="U248" i="19"/>
  <c r="S248" i="19"/>
  <c r="R248" i="19"/>
  <c r="L248" i="19"/>
  <c r="J248" i="19"/>
  <c r="I248" i="19"/>
  <c r="G248" i="19"/>
  <c r="F248" i="19"/>
  <c r="V244" i="19"/>
  <c r="U244" i="19"/>
  <c r="S244" i="19"/>
  <c r="R244" i="19"/>
  <c r="K244" i="19"/>
  <c r="J244" i="19"/>
  <c r="I244" i="19"/>
  <c r="H244" i="19"/>
  <c r="G244" i="19"/>
  <c r="F244" i="19"/>
  <c r="V243" i="19"/>
  <c r="U243" i="19"/>
  <c r="S243" i="19"/>
  <c r="R243" i="19"/>
  <c r="K243" i="19"/>
  <c r="J243" i="19"/>
  <c r="I243" i="19"/>
  <c r="H243" i="19"/>
  <c r="G243" i="19"/>
  <c r="F243" i="19"/>
  <c r="X242" i="19"/>
  <c r="V242" i="19"/>
  <c r="U242" i="19"/>
  <c r="S242" i="19"/>
  <c r="R242" i="19"/>
  <c r="M242" i="19"/>
  <c r="L242" i="19"/>
  <c r="K242" i="19"/>
  <c r="J242" i="19"/>
  <c r="I242" i="19"/>
  <c r="H242" i="19"/>
  <c r="G242" i="19"/>
  <c r="F242" i="19"/>
  <c r="V237" i="19"/>
  <c r="U237" i="19"/>
  <c r="S237" i="19"/>
  <c r="R237" i="19"/>
  <c r="J237" i="19"/>
  <c r="I237" i="19"/>
  <c r="G237" i="19"/>
  <c r="F237" i="19"/>
  <c r="V236" i="19"/>
  <c r="U236" i="19"/>
  <c r="S236" i="19"/>
  <c r="R236" i="19"/>
  <c r="J236" i="19"/>
  <c r="I236" i="19"/>
  <c r="G236" i="19"/>
  <c r="F236" i="19"/>
  <c r="X235" i="19"/>
  <c r="V235" i="19"/>
  <c r="U235" i="19"/>
  <c r="S235" i="19"/>
  <c r="R235" i="19"/>
  <c r="L235" i="19"/>
  <c r="J235" i="19"/>
  <c r="I235" i="19"/>
  <c r="G235" i="19"/>
  <c r="F235" i="19"/>
  <c r="V231" i="19"/>
  <c r="U231" i="19"/>
  <c r="S231" i="19"/>
  <c r="R231" i="19"/>
  <c r="K231" i="19"/>
  <c r="J231" i="19"/>
  <c r="I231" i="19"/>
  <c r="H231" i="19"/>
  <c r="G231" i="19"/>
  <c r="F231" i="19"/>
  <c r="V230" i="19"/>
  <c r="U230" i="19"/>
  <c r="S230" i="19"/>
  <c r="R230" i="19"/>
  <c r="K230" i="19"/>
  <c r="J230" i="19"/>
  <c r="I230" i="19"/>
  <c r="H230" i="19"/>
  <c r="G230" i="19"/>
  <c r="F230" i="19"/>
  <c r="X229" i="19"/>
  <c r="V229" i="19"/>
  <c r="U229" i="19"/>
  <c r="S229" i="19"/>
  <c r="R229" i="19"/>
  <c r="M229" i="19"/>
  <c r="L229" i="19"/>
  <c r="K229" i="19"/>
  <c r="J229" i="19"/>
  <c r="I229" i="19"/>
  <c r="H229" i="19"/>
  <c r="G229" i="19"/>
  <c r="F229" i="19"/>
  <c r="V224" i="19"/>
  <c r="U224" i="19"/>
  <c r="S224" i="19"/>
  <c r="R224" i="19"/>
  <c r="J224" i="19"/>
  <c r="I224" i="19"/>
  <c r="G224" i="19"/>
  <c r="F224" i="19"/>
  <c r="V223" i="19"/>
  <c r="U223" i="19"/>
  <c r="S223" i="19"/>
  <c r="R223" i="19"/>
  <c r="J223" i="19"/>
  <c r="I223" i="19"/>
  <c r="G223" i="19"/>
  <c r="F223" i="19"/>
  <c r="X222" i="19"/>
  <c r="V222" i="19"/>
  <c r="U222" i="19"/>
  <c r="S222" i="19"/>
  <c r="R222" i="19"/>
  <c r="L222" i="19"/>
  <c r="J222" i="19"/>
  <c r="I222" i="19"/>
  <c r="G222" i="19"/>
  <c r="F222" i="19"/>
  <c r="V218" i="19"/>
  <c r="U218" i="19"/>
  <c r="S218" i="19"/>
  <c r="R218" i="19"/>
  <c r="K218" i="19"/>
  <c r="J218" i="19"/>
  <c r="I218" i="19"/>
  <c r="H218" i="19"/>
  <c r="G218" i="19"/>
  <c r="F218" i="19"/>
  <c r="V217" i="19"/>
  <c r="U217" i="19"/>
  <c r="S217" i="19"/>
  <c r="R217" i="19"/>
  <c r="K217" i="19"/>
  <c r="J217" i="19"/>
  <c r="I217" i="19"/>
  <c r="H217" i="19"/>
  <c r="G217" i="19"/>
  <c r="F217" i="19"/>
  <c r="X216" i="19"/>
  <c r="V216" i="19"/>
  <c r="U216" i="19"/>
  <c r="S216" i="19"/>
  <c r="R216" i="19"/>
  <c r="M216" i="19"/>
  <c r="L216" i="19"/>
  <c r="K216" i="19"/>
  <c r="J216" i="19"/>
  <c r="I216" i="19"/>
  <c r="H216" i="19"/>
  <c r="G216" i="19"/>
  <c r="F216" i="19"/>
  <c r="V211" i="19"/>
  <c r="U211" i="19"/>
  <c r="S211" i="19"/>
  <c r="R211" i="19"/>
  <c r="J211" i="19"/>
  <c r="I211" i="19"/>
  <c r="G211" i="19"/>
  <c r="F211" i="19"/>
  <c r="V210" i="19"/>
  <c r="U210" i="19"/>
  <c r="S210" i="19"/>
  <c r="R210" i="19"/>
  <c r="J210" i="19"/>
  <c r="I210" i="19"/>
  <c r="G210" i="19"/>
  <c r="F210" i="19"/>
  <c r="X209" i="19"/>
  <c r="V209" i="19"/>
  <c r="U209" i="19"/>
  <c r="S209" i="19"/>
  <c r="R209" i="19"/>
  <c r="L209" i="19"/>
  <c r="J209" i="19"/>
  <c r="I209" i="19"/>
  <c r="G209" i="19"/>
  <c r="F209" i="19"/>
  <c r="V205" i="19"/>
  <c r="U205" i="19"/>
  <c r="S205" i="19"/>
  <c r="R205" i="19"/>
  <c r="K205" i="19"/>
  <c r="J205" i="19"/>
  <c r="I205" i="19"/>
  <c r="H205" i="19"/>
  <c r="G205" i="19"/>
  <c r="F205" i="19"/>
  <c r="V204" i="19"/>
  <c r="U204" i="19"/>
  <c r="S204" i="19"/>
  <c r="R204" i="19"/>
  <c r="K204" i="19"/>
  <c r="J204" i="19"/>
  <c r="I204" i="19"/>
  <c r="H204" i="19"/>
  <c r="G204" i="19"/>
  <c r="F204" i="19"/>
  <c r="X203" i="19"/>
  <c r="V203" i="19"/>
  <c r="U203" i="19"/>
  <c r="S203" i="19"/>
  <c r="R203" i="19"/>
  <c r="M203" i="19"/>
  <c r="L203" i="19"/>
  <c r="K203" i="19"/>
  <c r="J203" i="19"/>
  <c r="I203" i="19"/>
  <c r="H203" i="19"/>
  <c r="G203" i="19"/>
  <c r="F203" i="19"/>
  <c r="V198" i="19"/>
  <c r="U198" i="19"/>
  <c r="S198" i="19"/>
  <c r="R198" i="19"/>
  <c r="J198" i="19"/>
  <c r="I198" i="19"/>
  <c r="G198" i="19"/>
  <c r="F198" i="19"/>
  <c r="V197" i="19"/>
  <c r="U197" i="19"/>
  <c r="S197" i="19"/>
  <c r="R197" i="19"/>
  <c r="J197" i="19"/>
  <c r="I197" i="19"/>
  <c r="G197" i="19"/>
  <c r="F197" i="19"/>
  <c r="X196" i="19"/>
  <c r="V196" i="19"/>
  <c r="U196" i="19"/>
  <c r="S196" i="19"/>
  <c r="R196" i="19"/>
  <c r="L196" i="19"/>
  <c r="J196" i="19"/>
  <c r="I196" i="19"/>
  <c r="G196" i="19"/>
  <c r="F196" i="19"/>
  <c r="V192" i="19"/>
  <c r="U192" i="19"/>
  <c r="S192" i="19"/>
  <c r="R192" i="19"/>
  <c r="K192" i="19"/>
  <c r="J192" i="19"/>
  <c r="I192" i="19"/>
  <c r="H192" i="19"/>
  <c r="G192" i="19"/>
  <c r="F192" i="19"/>
  <c r="V191" i="19"/>
  <c r="U191" i="19"/>
  <c r="S191" i="19"/>
  <c r="R191" i="19"/>
  <c r="K191" i="19"/>
  <c r="J191" i="19"/>
  <c r="I191" i="19"/>
  <c r="H191" i="19"/>
  <c r="G191" i="19"/>
  <c r="F191" i="19"/>
  <c r="X190" i="19"/>
  <c r="V190" i="19"/>
  <c r="U190" i="19"/>
  <c r="S190" i="19"/>
  <c r="R190" i="19"/>
  <c r="M190" i="19"/>
  <c r="L190" i="19"/>
  <c r="K190" i="19"/>
  <c r="J190" i="19"/>
  <c r="I190" i="19"/>
  <c r="H190" i="19"/>
  <c r="G190" i="19"/>
  <c r="F190" i="19"/>
  <c r="V185" i="19"/>
  <c r="U185" i="19"/>
  <c r="S185" i="19"/>
  <c r="R185" i="19"/>
  <c r="J185" i="19"/>
  <c r="I185" i="19"/>
  <c r="G185" i="19"/>
  <c r="F185" i="19"/>
  <c r="V184" i="19"/>
  <c r="U184" i="19"/>
  <c r="S184" i="19"/>
  <c r="R184" i="19"/>
  <c r="J184" i="19"/>
  <c r="I184" i="19"/>
  <c r="G184" i="19"/>
  <c r="F184" i="19"/>
  <c r="X183" i="19"/>
  <c r="V183" i="19"/>
  <c r="U183" i="19"/>
  <c r="S183" i="19"/>
  <c r="R183" i="19"/>
  <c r="L183" i="19"/>
  <c r="J183" i="19"/>
  <c r="I183" i="19"/>
  <c r="G183" i="19"/>
  <c r="F183" i="19"/>
  <c r="V179" i="19"/>
  <c r="U179" i="19"/>
  <c r="S179" i="19"/>
  <c r="R179" i="19"/>
  <c r="K179" i="19"/>
  <c r="J179" i="19"/>
  <c r="I179" i="19"/>
  <c r="H179" i="19"/>
  <c r="G179" i="19"/>
  <c r="F179" i="19"/>
  <c r="V178" i="19"/>
  <c r="U178" i="19"/>
  <c r="S178" i="19"/>
  <c r="R178" i="19"/>
  <c r="K178" i="19"/>
  <c r="J178" i="19"/>
  <c r="I178" i="19"/>
  <c r="H178" i="19"/>
  <c r="G178" i="19"/>
  <c r="F178" i="19"/>
  <c r="X177" i="19"/>
  <c r="V177" i="19"/>
  <c r="U177" i="19"/>
  <c r="S177" i="19"/>
  <c r="R177" i="19"/>
  <c r="M177" i="19"/>
  <c r="L177" i="19"/>
  <c r="K177" i="19"/>
  <c r="J177" i="19"/>
  <c r="I177" i="19"/>
  <c r="H177" i="19"/>
  <c r="G177" i="19"/>
  <c r="F177" i="19"/>
  <c r="V172" i="19"/>
  <c r="U172" i="19"/>
  <c r="S172" i="19"/>
  <c r="R172" i="19"/>
  <c r="J172" i="19"/>
  <c r="I172" i="19"/>
  <c r="G172" i="19"/>
  <c r="F172" i="19"/>
  <c r="V171" i="19"/>
  <c r="U171" i="19"/>
  <c r="S171" i="19"/>
  <c r="R171" i="19"/>
  <c r="J171" i="19"/>
  <c r="I171" i="19"/>
  <c r="G171" i="19"/>
  <c r="F171" i="19"/>
  <c r="X170" i="19"/>
  <c r="V170" i="19"/>
  <c r="U170" i="19"/>
  <c r="S170" i="19"/>
  <c r="R170" i="19"/>
  <c r="L170" i="19"/>
  <c r="J170" i="19"/>
  <c r="I170" i="19"/>
  <c r="G170" i="19"/>
  <c r="F170" i="19"/>
  <c r="V166" i="19"/>
  <c r="U166" i="19"/>
  <c r="S166" i="19"/>
  <c r="R166" i="19"/>
  <c r="K166" i="19"/>
  <c r="J166" i="19"/>
  <c r="I166" i="19"/>
  <c r="H166" i="19"/>
  <c r="G166" i="19"/>
  <c r="F166" i="19"/>
  <c r="V165" i="19"/>
  <c r="U165" i="19"/>
  <c r="S165" i="19"/>
  <c r="R165" i="19"/>
  <c r="K165" i="19"/>
  <c r="J165" i="19"/>
  <c r="I165" i="19"/>
  <c r="H165" i="19"/>
  <c r="G165" i="19"/>
  <c r="F165" i="19"/>
  <c r="X164" i="19"/>
  <c r="V164" i="19"/>
  <c r="U164" i="19"/>
  <c r="S164" i="19"/>
  <c r="R164" i="19"/>
  <c r="M164" i="19"/>
  <c r="L164" i="19"/>
  <c r="K164" i="19"/>
  <c r="J164" i="19"/>
  <c r="I164" i="19"/>
  <c r="H164" i="19"/>
  <c r="G164" i="19"/>
  <c r="F164" i="19"/>
  <c r="V159" i="19"/>
  <c r="U159" i="19"/>
  <c r="S159" i="19"/>
  <c r="R159" i="19"/>
  <c r="J159" i="19"/>
  <c r="I159" i="19"/>
  <c r="G159" i="19"/>
  <c r="F159" i="19"/>
  <c r="V158" i="19"/>
  <c r="U158" i="19"/>
  <c r="S158" i="19"/>
  <c r="R158" i="19"/>
  <c r="J158" i="19"/>
  <c r="I158" i="19"/>
  <c r="G158" i="19"/>
  <c r="F158" i="19"/>
  <c r="X157" i="19"/>
  <c r="V157" i="19"/>
  <c r="U157" i="19"/>
  <c r="S157" i="19"/>
  <c r="R157" i="19"/>
  <c r="L157" i="19"/>
  <c r="J157" i="19"/>
  <c r="I157" i="19"/>
  <c r="G157" i="19"/>
  <c r="F157" i="19"/>
  <c r="V153" i="19"/>
  <c r="U153" i="19"/>
  <c r="S153" i="19"/>
  <c r="R153" i="19"/>
  <c r="K153" i="19"/>
  <c r="J153" i="19"/>
  <c r="I153" i="19"/>
  <c r="H153" i="19"/>
  <c r="G153" i="19"/>
  <c r="F153" i="19"/>
  <c r="V152" i="19"/>
  <c r="U152" i="19"/>
  <c r="S152" i="19"/>
  <c r="R152" i="19"/>
  <c r="K152" i="19"/>
  <c r="J152" i="19"/>
  <c r="I152" i="19"/>
  <c r="H152" i="19"/>
  <c r="G152" i="19"/>
  <c r="F152" i="19"/>
  <c r="X151" i="19"/>
  <c r="V151" i="19"/>
  <c r="U151" i="19"/>
  <c r="S151" i="19"/>
  <c r="R151" i="19"/>
  <c r="M151" i="19"/>
  <c r="L151" i="19"/>
  <c r="K151" i="19"/>
  <c r="J151" i="19"/>
  <c r="I151" i="19"/>
  <c r="H151" i="19"/>
  <c r="G151" i="19"/>
  <c r="F151" i="19"/>
  <c r="V146" i="19"/>
  <c r="U146" i="19"/>
  <c r="S146" i="19"/>
  <c r="R146" i="19"/>
  <c r="J146" i="19"/>
  <c r="I146" i="19"/>
  <c r="G146" i="19"/>
  <c r="F146" i="19"/>
  <c r="V145" i="19"/>
  <c r="U145" i="19"/>
  <c r="S145" i="19"/>
  <c r="R145" i="19"/>
  <c r="J145" i="19"/>
  <c r="I145" i="19"/>
  <c r="G145" i="19"/>
  <c r="F145" i="19"/>
  <c r="X144" i="19"/>
  <c r="V144" i="19"/>
  <c r="U144" i="19"/>
  <c r="S144" i="19"/>
  <c r="R144" i="19"/>
  <c r="L144" i="19"/>
  <c r="J144" i="19"/>
  <c r="I144" i="19"/>
  <c r="G144" i="19"/>
  <c r="F144" i="19"/>
  <c r="V140" i="19"/>
  <c r="U140" i="19"/>
  <c r="S140" i="19"/>
  <c r="R140" i="19"/>
  <c r="K140" i="19"/>
  <c r="J140" i="19"/>
  <c r="I140" i="19"/>
  <c r="H140" i="19"/>
  <c r="G140" i="19"/>
  <c r="F140" i="19"/>
  <c r="V139" i="19"/>
  <c r="U139" i="19"/>
  <c r="S139" i="19"/>
  <c r="R139" i="19"/>
  <c r="K139" i="19"/>
  <c r="J139" i="19"/>
  <c r="I139" i="19"/>
  <c r="H139" i="19"/>
  <c r="G139" i="19"/>
  <c r="F139" i="19"/>
  <c r="X138" i="19"/>
  <c r="V138" i="19"/>
  <c r="U138" i="19"/>
  <c r="S138" i="19"/>
  <c r="R138" i="19"/>
  <c r="M138" i="19"/>
  <c r="L138" i="19"/>
  <c r="K138" i="19"/>
  <c r="J138" i="19"/>
  <c r="I138" i="19"/>
  <c r="H138" i="19"/>
  <c r="G138" i="19"/>
  <c r="F138" i="19"/>
  <c r="V133" i="19"/>
  <c r="U133" i="19"/>
  <c r="S133" i="19"/>
  <c r="R133" i="19"/>
  <c r="J133" i="19"/>
  <c r="I133" i="19"/>
  <c r="G133" i="19"/>
  <c r="F133" i="19"/>
  <c r="V132" i="19"/>
  <c r="U132" i="19"/>
  <c r="S132" i="19"/>
  <c r="R132" i="19"/>
  <c r="J132" i="19"/>
  <c r="I132" i="19"/>
  <c r="G132" i="19"/>
  <c r="F132" i="19"/>
  <c r="X131" i="19"/>
  <c r="V131" i="19"/>
  <c r="U131" i="19"/>
  <c r="S131" i="19"/>
  <c r="R131" i="19"/>
  <c r="L131" i="19"/>
  <c r="J131" i="19"/>
  <c r="I131" i="19"/>
  <c r="G131" i="19"/>
  <c r="F131" i="19"/>
  <c r="V127" i="19"/>
  <c r="U127" i="19"/>
  <c r="S127" i="19"/>
  <c r="R127" i="19"/>
  <c r="K127" i="19"/>
  <c r="J127" i="19"/>
  <c r="I127" i="19"/>
  <c r="H127" i="19"/>
  <c r="G127" i="19"/>
  <c r="F127" i="19"/>
  <c r="V126" i="19"/>
  <c r="U126" i="19"/>
  <c r="S126" i="19"/>
  <c r="R126" i="19"/>
  <c r="K126" i="19"/>
  <c r="J126" i="19"/>
  <c r="I126" i="19"/>
  <c r="H126" i="19"/>
  <c r="G126" i="19"/>
  <c r="F126" i="19"/>
  <c r="X125" i="19"/>
  <c r="V125" i="19"/>
  <c r="U125" i="19"/>
  <c r="S125" i="19"/>
  <c r="R125" i="19"/>
  <c r="M125" i="19"/>
  <c r="L125" i="19"/>
  <c r="K125" i="19"/>
  <c r="J125" i="19"/>
  <c r="I125" i="19"/>
  <c r="H125" i="19"/>
  <c r="G125" i="19"/>
  <c r="F125" i="19"/>
  <c r="V120" i="19"/>
  <c r="U120" i="19"/>
  <c r="S120" i="19"/>
  <c r="R120" i="19"/>
  <c r="J120" i="19"/>
  <c r="I120" i="19"/>
  <c r="G120" i="19"/>
  <c r="F120" i="19"/>
  <c r="V119" i="19"/>
  <c r="U119" i="19"/>
  <c r="S119" i="19"/>
  <c r="R119" i="19"/>
  <c r="J119" i="19"/>
  <c r="I119" i="19"/>
  <c r="G119" i="19"/>
  <c r="F119" i="19"/>
  <c r="X118" i="19"/>
  <c r="V118" i="19"/>
  <c r="U118" i="19"/>
  <c r="S118" i="19"/>
  <c r="R118" i="19"/>
  <c r="L118" i="19"/>
  <c r="J118" i="19"/>
  <c r="I118" i="19"/>
  <c r="G118" i="19"/>
  <c r="F118" i="19"/>
  <c r="V114" i="19"/>
  <c r="U114" i="19"/>
  <c r="S114" i="19"/>
  <c r="R114" i="19"/>
  <c r="K114" i="19"/>
  <c r="J114" i="19"/>
  <c r="I114" i="19"/>
  <c r="H114" i="19"/>
  <c r="G114" i="19"/>
  <c r="F114" i="19"/>
  <c r="V113" i="19"/>
  <c r="U113" i="19"/>
  <c r="S113" i="19"/>
  <c r="R113" i="19"/>
  <c r="K113" i="19"/>
  <c r="J113" i="19"/>
  <c r="I113" i="19"/>
  <c r="H113" i="19"/>
  <c r="G113" i="19"/>
  <c r="F113" i="19"/>
  <c r="X112" i="19"/>
  <c r="V112" i="19"/>
  <c r="U112" i="19"/>
  <c r="S112" i="19"/>
  <c r="R112" i="19"/>
  <c r="M112" i="19"/>
  <c r="L112" i="19"/>
  <c r="K112" i="19"/>
  <c r="J112" i="19"/>
  <c r="I112" i="19"/>
  <c r="H112" i="19"/>
  <c r="G112" i="19"/>
  <c r="F112" i="19"/>
  <c r="V107" i="19"/>
  <c r="U107" i="19"/>
  <c r="S107" i="19"/>
  <c r="R107" i="19"/>
  <c r="J107" i="19"/>
  <c r="I107" i="19"/>
  <c r="G107" i="19"/>
  <c r="F107" i="19"/>
  <c r="V106" i="19"/>
  <c r="U106" i="19"/>
  <c r="S106" i="19"/>
  <c r="R106" i="19"/>
  <c r="J106" i="19"/>
  <c r="I106" i="19"/>
  <c r="G106" i="19"/>
  <c r="F106" i="19"/>
  <c r="X105" i="19"/>
  <c r="V105" i="19"/>
  <c r="U105" i="19"/>
  <c r="S105" i="19"/>
  <c r="R105" i="19"/>
  <c r="L105" i="19"/>
  <c r="J105" i="19"/>
  <c r="I105" i="19"/>
  <c r="G105" i="19"/>
  <c r="F105" i="19"/>
  <c r="V101" i="19"/>
  <c r="U101" i="19"/>
  <c r="S101" i="19"/>
  <c r="R101" i="19"/>
  <c r="K101" i="19"/>
  <c r="J101" i="19"/>
  <c r="I101" i="19"/>
  <c r="H101" i="19"/>
  <c r="G101" i="19"/>
  <c r="F101" i="19"/>
  <c r="V100" i="19"/>
  <c r="U100" i="19"/>
  <c r="S100" i="19"/>
  <c r="R100" i="19"/>
  <c r="K100" i="19"/>
  <c r="J100" i="19"/>
  <c r="I100" i="19"/>
  <c r="H100" i="19"/>
  <c r="G100" i="19"/>
  <c r="F100" i="19"/>
  <c r="X99" i="19"/>
  <c r="V99" i="19"/>
  <c r="U99" i="19"/>
  <c r="S99" i="19"/>
  <c r="R99" i="19"/>
  <c r="M99" i="19"/>
  <c r="L99" i="19"/>
  <c r="K99" i="19"/>
  <c r="J99" i="19"/>
  <c r="I99" i="19"/>
  <c r="H99" i="19"/>
  <c r="G99" i="19"/>
  <c r="F99" i="19"/>
  <c r="V94" i="19"/>
  <c r="U94" i="19"/>
  <c r="S94" i="19"/>
  <c r="R94" i="19"/>
  <c r="J94" i="19"/>
  <c r="I94" i="19"/>
  <c r="G94" i="19"/>
  <c r="F94" i="19"/>
  <c r="V93" i="19"/>
  <c r="U93" i="19"/>
  <c r="S93" i="19"/>
  <c r="R93" i="19"/>
  <c r="J93" i="19"/>
  <c r="I93" i="19"/>
  <c r="G93" i="19"/>
  <c r="F93" i="19"/>
  <c r="X92" i="19"/>
  <c r="V92" i="19"/>
  <c r="U92" i="19"/>
  <c r="S92" i="19"/>
  <c r="R92" i="19"/>
  <c r="L92" i="19"/>
  <c r="J92" i="19"/>
  <c r="I92" i="19"/>
  <c r="G92" i="19"/>
  <c r="F92" i="19"/>
  <c r="V88" i="19"/>
  <c r="U88" i="19"/>
  <c r="S88" i="19"/>
  <c r="R88" i="19"/>
  <c r="K88" i="19"/>
  <c r="J88" i="19"/>
  <c r="I88" i="19"/>
  <c r="H88" i="19"/>
  <c r="G88" i="19"/>
  <c r="F88" i="19"/>
  <c r="V87" i="19"/>
  <c r="U87" i="19"/>
  <c r="S87" i="19"/>
  <c r="R87" i="19"/>
  <c r="K87" i="19"/>
  <c r="J87" i="19"/>
  <c r="I87" i="19"/>
  <c r="H87" i="19"/>
  <c r="G87" i="19"/>
  <c r="F87" i="19"/>
  <c r="X86" i="19"/>
  <c r="V86" i="19"/>
  <c r="U86" i="19"/>
  <c r="S86" i="19"/>
  <c r="R86" i="19"/>
  <c r="M86" i="19"/>
  <c r="L86" i="19"/>
  <c r="K86" i="19"/>
  <c r="J86" i="19"/>
  <c r="I86" i="19"/>
  <c r="H86" i="19"/>
  <c r="G86" i="19"/>
  <c r="F86" i="19"/>
  <c r="V81" i="19"/>
  <c r="U81" i="19"/>
  <c r="S81" i="19"/>
  <c r="R81" i="19"/>
  <c r="J81" i="19"/>
  <c r="I81" i="19"/>
  <c r="G81" i="19"/>
  <c r="F81" i="19"/>
  <c r="V80" i="19"/>
  <c r="U80" i="19"/>
  <c r="S80" i="19"/>
  <c r="R80" i="19"/>
  <c r="J80" i="19"/>
  <c r="I80" i="19"/>
  <c r="G80" i="19"/>
  <c r="F80" i="19"/>
  <c r="X79" i="19"/>
  <c r="V79" i="19"/>
  <c r="U79" i="19"/>
  <c r="S79" i="19"/>
  <c r="R79" i="19"/>
  <c r="L79" i="19"/>
  <c r="J79" i="19"/>
  <c r="I79" i="19"/>
  <c r="G79" i="19"/>
  <c r="F79" i="19"/>
  <c r="V75" i="19"/>
  <c r="U75" i="19"/>
  <c r="S75" i="19"/>
  <c r="R75" i="19"/>
  <c r="K75" i="19"/>
  <c r="J75" i="19"/>
  <c r="I75" i="19"/>
  <c r="H75" i="19"/>
  <c r="G75" i="19"/>
  <c r="F75" i="19"/>
  <c r="V74" i="19"/>
  <c r="U74" i="19"/>
  <c r="S74" i="19"/>
  <c r="R74" i="19"/>
  <c r="K74" i="19"/>
  <c r="J74" i="19"/>
  <c r="I74" i="19"/>
  <c r="H74" i="19"/>
  <c r="G74" i="19"/>
  <c r="F74" i="19"/>
  <c r="X73" i="19"/>
  <c r="V73" i="19"/>
  <c r="U73" i="19"/>
  <c r="S73" i="19"/>
  <c r="R73" i="19"/>
  <c r="M73" i="19"/>
  <c r="L73" i="19"/>
  <c r="K73" i="19"/>
  <c r="J73" i="19"/>
  <c r="I73" i="19"/>
  <c r="H73" i="19"/>
  <c r="G73" i="19"/>
  <c r="F73" i="19"/>
  <c r="V263" i="18"/>
  <c r="U263" i="18"/>
  <c r="S263" i="18"/>
  <c r="R263" i="18"/>
  <c r="J263" i="18"/>
  <c r="I263" i="18"/>
  <c r="G263" i="18"/>
  <c r="F263" i="18"/>
  <c r="V262" i="18"/>
  <c r="U262" i="18"/>
  <c r="S262" i="18"/>
  <c r="R262" i="18"/>
  <c r="J262" i="18"/>
  <c r="I262" i="18"/>
  <c r="G262" i="18"/>
  <c r="F262" i="18"/>
  <c r="X261" i="18"/>
  <c r="V261" i="18"/>
  <c r="U261" i="18"/>
  <c r="S261" i="18"/>
  <c r="R261" i="18"/>
  <c r="L261" i="18"/>
  <c r="J261" i="18"/>
  <c r="I261" i="18"/>
  <c r="G261" i="18"/>
  <c r="F261" i="18"/>
  <c r="V257" i="18"/>
  <c r="U257" i="18"/>
  <c r="S257" i="18"/>
  <c r="R257" i="18"/>
  <c r="K257" i="18"/>
  <c r="J257" i="18"/>
  <c r="I257" i="18"/>
  <c r="H257" i="18"/>
  <c r="G257" i="18"/>
  <c r="F257" i="18"/>
  <c r="V256" i="18"/>
  <c r="U256" i="18"/>
  <c r="S256" i="18"/>
  <c r="R256" i="18"/>
  <c r="K256" i="18"/>
  <c r="J256" i="18"/>
  <c r="I256" i="18"/>
  <c r="H256" i="18"/>
  <c r="G256" i="18"/>
  <c r="F256" i="18"/>
  <c r="X255" i="18"/>
  <c r="V255" i="18"/>
  <c r="U255" i="18"/>
  <c r="S255" i="18"/>
  <c r="R255" i="18"/>
  <c r="M255" i="18"/>
  <c r="L255" i="18"/>
  <c r="K255" i="18"/>
  <c r="J255" i="18"/>
  <c r="I255" i="18"/>
  <c r="H255" i="18"/>
  <c r="G255" i="18"/>
  <c r="F255" i="18"/>
  <c r="V250" i="18"/>
  <c r="U250" i="18"/>
  <c r="S250" i="18"/>
  <c r="R250" i="18"/>
  <c r="J250" i="18"/>
  <c r="I250" i="18"/>
  <c r="G250" i="18"/>
  <c r="F250" i="18"/>
  <c r="V249" i="18"/>
  <c r="U249" i="18"/>
  <c r="S249" i="18"/>
  <c r="R249" i="18"/>
  <c r="J249" i="18"/>
  <c r="I249" i="18"/>
  <c r="G249" i="18"/>
  <c r="F249" i="18"/>
  <c r="X248" i="18"/>
  <c r="V248" i="18"/>
  <c r="U248" i="18"/>
  <c r="S248" i="18"/>
  <c r="R248" i="18"/>
  <c r="L248" i="18"/>
  <c r="J248" i="18"/>
  <c r="I248" i="18"/>
  <c r="G248" i="18"/>
  <c r="F248" i="18"/>
  <c r="V244" i="18"/>
  <c r="U244" i="18"/>
  <c r="S244" i="18"/>
  <c r="R244" i="18"/>
  <c r="K244" i="18"/>
  <c r="J244" i="18"/>
  <c r="I244" i="18"/>
  <c r="H244" i="18"/>
  <c r="G244" i="18"/>
  <c r="F244" i="18"/>
  <c r="V243" i="18"/>
  <c r="U243" i="18"/>
  <c r="S243" i="18"/>
  <c r="R243" i="18"/>
  <c r="K243" i="18"/>
  <c r="J243" i="18"/>
  <c r="I243" i="18"/>
  <c r="H243" i="18"/>
  <c r="G243" i="18"/>
  <c r="F243" i="18"/>
  <c r="X242" i="18"/>
  <c r="V242" i="18"/>
  <c r="U242" i="18"/>
  <c r="S242" i="18"/>
  <c r="R242" i="18"/>
  <c r="M242" i="18"/>
  <c r="L242" i="18"/>
  <c r="K242" i="18"/>
  <c r="J242" i="18"/>
  <c r="I242" i="18"/>
  <c r="H242" i="18"/>
  <c r="G242" i="18"/>
  <c r="F242" i="18"/>
  <c r="V237" i="18"/>
  <c r="U237" i="18"/>
  <c r="S237" i="18"/>
  <c r="R237" i="18"/>
  <c r="J237" i="18"/>
  <c r="I237" i="18"/>
  <c r="G237" i="18"/>
  <c r="F237" i="18"/>
  <c r="V236" i="18"/>
  <c r="U236" i="18"/>
  <c r="S236" i="18"/>
  <c r="R236" i="18"/>
  <c r="J236" i="18"/>
  <c r="I236" i="18"/>
  <c r="G236" i="18"/>
  <c r="F236" i="18"/>
  <c r="X235" i="18"/>
  <c r="V235" i="18"/>
  <c r="U235" i="18"/>
  <c r="S235" i="18"/>
  <c r="R235" i="18"/>
  <c r="L235" i="18"/>
  <c r="J235" i="18"/>
  <c r="I235" i="18"/>
  <c r="G235" i="18"/>
  <c r="F235" i="18"/>
  <c r="V231" i="18"/>
  <c r="U231" i="18"/>
  <c r="S231" i="18"/>
  <c r="R231" i="18"/>
  <c r="K231" i="18"/>
  <c r="J231" i="18"/>
  <c r="I231" i="18"/>
  <c r="H231" i="18"/>
  <c r="G231" i="18"/>
  <c r="F231" i="18"/>
  <c r="V230" i="18"/>
  <c r="U230" i="18"/>
  <c r="S230" i="18"/>
  <c r="R230" i="18"/>
  <c r="K230" i="18"/>
  <c r="J230" i="18"/>
  <c r="I230" i="18"/>
  <c r="H230" i="18"/>
  <c r="G230" i="18"/>
  <c r="F230" i="18"/>
  <c r="X229" i="18"/>
  <c r="V229" i="18"/>
  <c r="U229" i="18"/>
  <c r="S229" i="18"/>
  <c r="R229" i="18"/>
  <c r="M229" i="18"/>
  <c r="L229" i="18"/>
  <c r="K229" i="18"/>
  <c r="J229" i="18"/>
  <c r="I229" i="18"/>
  <c r="H229" i="18"/>
  <c r="G229" i="18"/>
  <c r="F229" i="18"/>
  <c r="V224" i="18"/>
  <c r="U224" i="18"/>
  <c r="S224" i="18"/>
  <c r="R224" i="18"/>
  <c r="J224" i="18"/>
  <c r="I224" i="18"/>
  <c r="G224" i="18"/>
  <c r="F224" i="18"/>
  <c r="V223" i="18"/>
  <c r="U223" i="18"/>
  <c r="S223" i="18"/>
  <c r="R223" i="18"/>
  <c r="J223" i="18"/>
  <c r="I223" i="18"/>
  <c r="G223" i="18"/>
  <c r="F223" i="18"/>
  <c r="X222" i="18"/>
  <c r="V222" i="18"/>
  <c r="U222" i="18"/>
  <c r="S222" i="18"/>
  <c r="R222" i="18"/>
  <c r="L222" i="18"/>
  <c r="J222" i="18"/>
  <c r="I222" i="18"/>
  <c r="G222" i="18"/>
  <c r="F222" i="18"/>
  <c r="V218" i="18"/>
  <c r="U218" i="18"/>
  <c r="S218" i="18"/>
  <c r="R218" i="18"/>
  <c r="K218" i="18"/>
  <c r="J218" i="18"/>
  <c r="I218" i="18"/>
  <c r="H218" i="18"/>
  <c r="G218" i="18"/>
  <c r="F218" i="18"/>
  <c r="V217" i="18"/>
  <c r="U217" i="18"/>
  <c r="S217" i="18"/>
  <c r="R217" i="18"/>
  <c r="K217" i="18"/>
  <c r="J217" i="18"/>
  <c r="I217" i="18"/>
  <c r="H217" i="18"/>
  <c r="G217" i="18"/>
  <c r="F217" i="18"/>
  <c r="X216" i="18"/>
  <c r="V216" i="18"/>
  <c r="U216" i="18"/>
  <c r="S216" i="18"/>
  <c r="R216" i="18"/>
  <c r="M216" i="18"/>
  <c r="L216" i="18"/>
  <c r="K216" i="18"/>
  <c r="J216" i="18"/>
  <c r="I216" i="18"/>
  <c r="H216" i="18"/>
  <c r="G216" i="18"/>
  <c r="F216" i="18"/>
  <c r="V211" i="18"/>
  <c r="U211" i="18"/>
  <c r="S211" i="18"/>
  <c r="R211" i="18"/>
  <c r="J211" i="18"/>
  <c r="I211" i="18"/>
  <c r="G211" i="18"/>
  <c r="F211" i="18"/>
  <c r="V210" i="18"/>
  <c r="U210" i="18"/>
  <c r="S210" i="18"/>
  <c r="R210" i="18"/>
  <c r="J210" i="18"/>
  <c r="I210" i="18"/>
  <c r="G210" i="18"/>
  <c r="F210" i="18"/>
  <c r="X209" i="18"/>
  <c r="V209" i="18"/>
  <c r="U209" i="18"/>
  <c r="S209" i="18"/>
  <c r="R209" i="18"/>
  <c r="L209" i="18"/>
  <c r="J209" i="18"/>
  <c r="I209" i="18"/>
  <c r="G209" i="18"/>
  <c r="F209" i="18"/>
  <c r="V205" i="18"/>
  <c r="U205" i="18"/>
  <c r="S205" i="18"/>
  <c r="R205" i="18"/>
  <c r="K205" i="18"/>
  <c r="J205" i="18"/>
  <c r="I205" i="18"/>
  <c r="H205" i="18"/>
  <c r="G205" i="18"/>
  <c r="F205" i="18"/>
  <c r="V204" i="18"/>
  <c r="U204" i="18"/>
  <c r="S204" i="18"/>
  <c r="R204" i="18"/>
  <c r="K204" i="18"/>
  <c r="J204" i="18"/>
  <c r="I204" i="18"/>
  <c r="H204" i="18"/>
  <c r="G204" i="18"/>
  <c r="F204" i="18"/>
  <c r="X203" i="18"/>
  <c r="V203" i="18"/>
  <c r="U203" i="18"/>
  <c r="S203" i="18"/>
  <c r="R203" i="18"/>
  <c r="M203" i="18"/>
  <c r="L203" i="18"/>
  <c r="K203" i="18"/>
  <c r="J203" i="18"/>
  <c r="I203" i="18"/>
  <c r="H203" i="18"/>
  <c r="G203" i="18"/>
  <c r="F203" i="18"/>
  <c r="V198" i="18"/>
  <c r="U198" i="18"/>
  <c r="S198" i="18"/>
  <c r="R198" i="18"/>
  <c r="J198" i="18"/>
  <c r="I198" i="18"/>
  <c r="G198" i="18"/>
  <c r="F198" i="18"/>
  <c r="V197" i="18"/>
  <c r="U197" i="18"/>
  <c r="S197" i="18"/>
  <c r="R197" i="18"/>
  <c r="J197" i="18"/>
  <c r="I197" i="18"/>
  <c r="G197" i="18"/>
  <c r="F197" i="18"/>
  <c r="X196" i="18"/>
  <c r="V196" i="18"/>
  <c r="U196" i="18"/>
  <c r="S196" i="18"/>
  <c r="R196" i="18"/>
  <c r="L196" i="18"/>
  <c r="J196" i="18"/>
  <c r="I196" i="18"/>
  <c r="G196" i="18"/>
  <c r="F196" i="18"/>
  <c r="V192" i="18"/>
  <c r="U192" i="18"/>
  <c r="S192" i="18"/>
  <c r="R192" i="18"/>
  <c r="K192" i="18"/>
  <c r="J192" i="18"/>
  <c r="I192" i="18"/>
  <c r="H192" i="18"/>
  <c r="G192" i="18"/>
  <c r="F192" i="18"/>
  <c r="V191" i="18"/>
  <c r="U191" i="18"/>
  <c r="S191" i="18"/>
  <c r="R191" i="18"/>
  <c r="K191" i="18"/>
  <c r="J191" i="18"/>
  <c r="I191" i="18"/>
  <c r="H191" i="18"/>
  <c r="G191" i="18"/>
  <c r="F191" i="18"/>
  <c r="X190" i="18"/>
  <c r="V190" i="18"/>
  <c r="U190" i="18"/>
  <c r="S190" i="18"/>
  <c r="R190" i="18"/>
  <c r="M190" i="18"/>
  <c r="L190" i="18"/>
  <c r="K190" i="18"/>
  <c r="J190" i="18"/>
  <c r="I190" i="18"/>
  <c r="H190" i="18"/>
  <c r="G190" i="18"/>
  <c r="F190" i="18"/>
  <c r="V185" i="18"/>
  <c r="U185" i="18"/>
  <c r="S185" i="18"/>
  <c r="R185" i="18"/>
  <c r="J185" i="18"/>
  <c r="I185" i="18"/>
  <c r="G185" i="18"/>
  <c r="F185" i="18"/>
  <c r="V184" i="18"/>
  <c r="U184" i="18"/>
  <c r="S184" i="18"/>
  <c r="R184" i="18"/>
  <c r="J184" i="18"/>
  <c r="I184" i="18"/>
  <c r="G184" i="18"/>
  <c r="F184" i="18"/>
  <c r="X183" i="18"/>
  <c r="V183" i="18"/>
  <c r="U183" i="18"/>
  <c r="S183" i="18"/>
  <c r="R183" i="18"/>
  <c r="L183" i="18"/>
  <c r="J183" i="18"/>
  <c r="I183" i="18"/>
  <c r="G183" i="18"/>
  <c r="F183" i="18"/>
  <c r="V179" i="18"/>
  <c r="U179" i="18"/>
  <c r="S179" i="18"/>
  <c r="R179" i="18"/>
  <c r="K179" i="18"/>
  <c r="J179" i="18"/>
  <c r="I179" i="18"/>
  <c r="H179" i="18"/>
  <c r="G179" i="18"/>
  <c r="F179" i="18"/>
  <c r="V178" i="18"/>
  <c r="U178" i="18"/>
  <c r="S178" i="18"/>
  <c r="R178" i="18"/>
  <c r="K178" i="18"/>
  <c r="J178" i="18"/>
  <c r="I178" i="18"/>
  <c r="H178" i="18"/>
  <c r="G178" i="18"/>
  <c r="F178" i="18"/>
  <c r="X177" i="18"/>
  <c r="V177" i="18"/>
  <c r="U177" i="18"/>
  <c r="S177" i="18"/>
  <c r="R177" i="18"/>
  <c r="M177" i="18"/>
  <c r="L177" i="18"/>
  <c r="K177" i="18"/>
  <c r="J177" i="18"/>
  <c r="I177" i="18"/>
  <c r="H177" i="18"/>
  <c r="G177" i="18"/>
  <c r="F177" i="18"/>
  <c r="V172" i="18"/>
  <c r="U172" i="18"/>
  <c r="S172" i="18"/>
  <c r="R172" i="18"/>
  <c r="J172" i="18"/>
  <c r="I172" i="18"/>
  <c r="G172" i="18"/>
  <c r="F172" i="18"/>
  <c r="V171" i="18"/>
  <c r="U171" i="18"/>
  <c r="S171" i="18"/>
  <c r="R171" i="18"/>
  <c r="J171" i="18"/>
  <c r="I171" i="18"/>
  <c r="G171" i="18"/>
  <c r="F171" i="18"/>
  <c r="X170" i="18"/>
  <c r="V170" i="18"/>
  <c r="U170" i="18"/>
  <c r="S170" i="18"/>
  <c r="R170" i="18"/>
  <c r="L170" i="18"/>
  <c r="J170" i="18"/>
  <c r="I170" i="18"/>
  <c r="G170" i="18"/>
  <c r="F170" i="18"/>
  <c r="V166" i="18"/>
  <c r="U166" i="18"/>
  <c r="S166" i="18"/>
  <c r="R166" i="18"/>
  <c r="K166" i="18"/>
  <c r="J166" i="18"/>
  <c r="I166" i="18"/>
  <c r="H166" i="18"/>
  <c r="G166" i="18"/>
  <c r="F166" i="18"/>
  <c r="V165" i="18"/>
  <c r="U165" i="18"/>
  <c r="S165" i="18"/>
  <c r="R165" i="18"/>
  <c r="K165" i="18"/>
  <c r="J165" i="18"/>
  <c r="I165" i="18"/>
  <c r="H165" i="18"/>
  <c r="G165" i="18"/>
  <c r="F165" i="18"/>
  <c r="X164" i="18"/>
  <c r="V164" i="18"/>
  <c r="U164" i="18"/>
  <c r="S164" i="18"/>
  <c r="R164" i="18"/>
  <c r="M164" i="18"/>
  <c r="L164" i="18"/>
  <c r="K164" i="18"/>
  <c r="J164" i="18"/>
  <c r="I164" i="18"/>
  <c r="H164" i="18"/>
  <c r="G164" i="18"/>
  <c r="F164" i="18"/>
  <c r="V159" i="18"/>
  <c r="U159" i="18"/>
  <c r="S159" i="18"/>
  <c r="R159" i="18"/>
  <c r="J159" i="18"/>
  <c r="I159" i="18"/>
  <c r="G159" i="18"/>
  <c r="F159" i="18"/>
  <c r="V158" i="18"/>
  <c r="U158" i="18"/>
  <c r="S158" i="18"/>
  <c r="R158" i="18"/>
  <c r="J158" i="18"/>
  <c r="I158" i="18"/>
  <c r="G158" i="18"/>
  <c r="F158" i="18"/>
  <c r="X157" i="18"/>
  <c r="V157" i="18"/>
  <c r="U157" i="18"/>
  <c r="S157" i="18"/>
  <c r="R157" i="18"/>
  <c r="L157" i="18"/>
  <c r="J157" i="18"/>
  <c r="I157" i="18"/>
  <c r="G157" i="18"/>
  <c r="F157" i="18"/>
  <c r="V153" i="18"/>
  <c r="U153" i="18"/>
  <c r="S153" i="18"/>
  <c r="R153" i="18"/>
  <c r="K153" i="18"/>
  <c r="J153" i="18"/>
  <c r="I153" i="18"/>
  <c r="H153" i="18"/>
  <c r="G153" i="18"/>
  <c r="F153" i="18"/>
  <c r="V152" i="18"/>
  <c r="U152" i="18"/>
  <c r="S152" i="18"/>
  <c r="R152" i="18"/>
  <c r="K152" i="18"/>
  <c r="J152" i="18"/>
  <c r="I152" i="18"/>
  <c r="H152" i="18"/>
  <c r="G152" i="18"/>
  <c r="F152" i="18"/>
  <c r="X151" i="18"/>
  <c r="V151" i="18"/>
  <c r="U151" i="18"/>
  <c r="S151" i="18"/>
  <c r="R151" i="18"/>
  <c r="M151" i="18"/>
  <c r="L151" i="18"/>
  <c r="K151" i="18"/>
  <c r="J151" i="18"/>
  <c r="I151" i="18"/>
  <c r="H151" i="18"/>
  <c r="G151" i="18"/>
  <c r="F151" i="18"/>
  <c r="V146" i="18"/>
  <c r="U146" i="18"/>
  <c r="S146" i="18"/>
  <c r="R146" i="18"/>
  <c r="J146" i="18"/>
  <c r="I146" i="18"/>
  <c r="G146" i="18"/>
  <c r="F146" i="18"/>
  <c r="V145" i="18"/>
  <c r="U145" i="18"/>
  <c r="S145" i="18"/>
  <c r="R145" i="18"/>
  <c r="J145" i="18"/>
  <c r="I145" i="18"/>
  <c r="G145" i="18"/>
  <c r="F145" i="18"/>
  <c r="X144" i="18"/>
  <c r="V144" i="18"/>
  <c r="U144" i="18"/>
  <c r="S144" i="18"/>
  <c r="R144" i="18"/>
  <c r="L144" i="18"/>
  <c r="J144" i="18"/>
  <c r="I144" i="18"/>
  <c r="G144" i="18"/>
  <c r="F144" i="18"/>
  <c r="V140" i="18"/>
  <c r="U140" i="18"/>
  <c r="S140" i="18"/>
  <c r="R140" i="18"/>
  <c r="K140" i="18"/>
  <c r="J140" i="18"/>
  <c r="I140" i="18"/>
  <c r="H140" i="18"/>
  <c r="G140" i="18"/>
  <c r="F140" i="18"/>
  <c r="V139" i="18"/>
  <c r="U139" i="18"/>
  <c r="S139" i="18"/>
  <c r="R139" i="18"/>
  <c r="K139" i="18"/>
  <c r="J139" i="18"/>
  <c r="I139" i="18"/>
  <c r="H139" i="18"/>
  <c r="G139" i="18"/>
  <c r="F139" i="18"/>
  <c r="X138" i="18"/>
  <c r="V138" i="18"/>
  <c r="U138" i="18"/>
  <c r="S138" i="18"/>
  <c r="R138" i="18"/>
  <c r="M138" i="18"/>
  <c r="L138" i="18"/>
  <c r="K138" i="18"/>
  <c r="J138" i="18"/>
  <c r="I138" i="18"/>
  <c r="H138" i="18"/>
  <c r="G138" i="18"/>
  <c r="F138" i="18"/>
  <c r="V133" i="18"/>
  <c r="U133" i="18"/>
  <c r="S133" i="18"/>
  <c r="R133" i="18"/>
  <c r="J133" i="18"/>
  <c r="I133" i="18"/>
  <c r="G133" i="18"/>
  <c r="F133" i="18"/>
  <c r="V132" i="18"/>
  <c r="U132" i="18"/>
  <c r="S132" i="18"/>
  <c r="R132" i="18"/>
  <c r="J132" i="18"/>
  <c r="I132" i="18"/>
  <c r="G132" i="18"/>
  <c r="F132" i="18"/>
  <c r="X131" i="18"/>
  <c r="V131" i="18"/>
  <c r="U131" i="18"/>
  <c r="S131" i="18"/>
  <c r="R131" i="18"/>
  <c r="L131" i="18"/>
  <c r="J131" i="18"/>
  <c r="I131" i="18"/>
  <c r="G131" i="18"/>
  <c r="F131" i="18"/>
  <c r="V127" i="18"/>
  <c r="U127" i="18"/>
  <c r="S127" i="18"/>
  <c r="R127" i="18"/>
  <c r="K127" i="18"/>
  <c r="J127" i="18"/>
  <c r="I127" i="18"/>
  <c r="H127" i="18"/>
  <c r="G127" i="18"/>
  <c r="F127" i="18"/>
  <c r="V126" i="18"/>
  <c r="U126" i="18"/>
  <c r="S126" i="18"/>
  <c r="R126" i="18"/>
  <c r="K126" i="18"/>
  <c r="J126" i="18"/>
  <c r="I126" i="18"/>
  <c r="H126" i="18"/>
  <c r="G126" i="18"/>
  <c r="F126" i="18"/>
  <c r="X125" i="18"/>
  <c r="V125" i="18"/>
  <c r="U125" i="18"/>
  <c r="S125" i="18"/>
  <c r="R125" i="18"/>
  <c r="M125" i="18"/>
  <c r="L125" i="18"/>
  <c r="K125" i="18"/>
  <c r="J125" i="18"/>
  <c r="I125" i="18"/>
  <c r="H125" i="18"/>
  <c r="G125" i="18"/>
  <c r="F125" i="18"/>
  <c r="V120" i="18"/>
  <c r="U120" i="18"/>
  <c r="S120" i="18"/>
  <c r="R120" i="18"/>
  <c r="J120" i="18"/>
  <c r="I120" i="18"/>
  <c r="G120" i="18"/>
  <c r="F120" i="18"/>
  <c r="V119" i="18"/>
  <c r="U119" i="18"/>
  <c r="S119" i="18"/>
  <c r="R119" i="18"/>
  <c r="J119" i="18"/>
  <c r="I119" i="18"/>
  <c r="G119" i="18"/>
  <c r="F119" i="18"/>
  <c r="X118" i="18"/>
  <c r="V118" i="18"/>
  <c r="U118" i="18"/>
  <c r="S118" i="18"/>
  <c r="R118" i="18"/>
  <c r="L118" i="18"/>
  <c r="J118" i="18"/>
  <c r="I118" i="18"/>
  <c r="G118" i="18"/>
  <c r="F118" i="18"/>
  <c r="V114" i="18"/>
  <c r="U114" i="18"/>
  <c r="S114" i="18"/>
  <c r="R114" i="18"/>
  <c r="K114" i="18"/>
  <c r="J114" i="18"/>
  <c r="I114" i="18"/>
  <c r="H114" i="18"/>
  <c r="G114" i="18"/>
  <c r="F114" i="18"/>
  <c r="V113" i="18"/>
  <c r="U113" i="18"/>
  <c r="S113" i="18"/>
  <c r="R113" i="18"/>
  <c r="K113" i="18"/>
  <c r="J113" i="18"/>
  <c r="I113" i="18"/>
  <c r="H113" i="18"/>
  <c r="G113" i="18"/>
  <c r="F113" i="18"/>
  <c r="X112" i="18"/>
  <c r="V112" i="18"/>
  <c r="U112" i="18"/>
  <c r="S112" i="18"/>
  <c r="R112" i="18"/>
  <c r="M112" i="18"/>
  <c r="L112" i="18"/>
  <c r="K112" i="18"/>
  <c r="J112" i="18"/>
  <c r="I112" i="18"/>
  <c r="H112" i="18"/>
  <c r="G112" i="18"/>
  <c r="F112" i="18"/>
  <c r="V107" i="18"/>
  <c r="U107" i="18"/>
  <c r="S107" i="18"/>
  <c r="R107" i="18"/>
  <c r="J107" i="18"/>
  <c r="I107" i="18"/>
  <c r="G107" i="18"/>
  <c r="F107" i="18"/>
  <c r="V106" i="18"/>
  <c r="U106" i="18"/>
  <c r="S106" i="18"/>
  <c r="R106" i="18"/>
  <c r="J106" i="18"/>
  <c r="I106" i="18"/>
  <c r="G106" i="18"/>
  <c r="F106" i="18"/>
  <c r="X105" i="18"/>
  <c r="V105" i="18"/>
  <c r="U105" i="18"/>
  <c r="S105" i="18"/>
  <c r="R105" i="18"/>
  <c r="L105" i="18"/>
  <c r="J105" i="18"/>
  <c r="I105" i="18"/>
  <c r="G105" i="18"/>
  <c r="F105" i="18"/>
  <c r="V101" i="18"/>
  <c r="U101" i="18"/>
  <c r="S101" i="18"/>
  <c r="R101" i="18"/>
  <c r="K101" i="18"/>
  <c r="J101" i="18"/>
  <c r="I101" i="18"/>
  <c r="H101" i="18"/>
  <c r="G101" i="18"/>
  <c r="F101" i="18"/>
  <c r="V100" i="18"/>
  <c r="U100" i="18"/>
  <c r="S100" i="18"/>
  <c r="R100" i="18"/>
  <c r="K100" i="18"/>
  <c r="J100" i="18"/>
  <c r="I100" i="18"/>
  <c r="H100" i="18"/>
  <c r="G100" i="18"/>
  <c r="F100" i="18"/>
  <c r="X99" i="18"/>
  <c r="V99" i="18"/>
  <c r="U99" i="18"/>
  <c r="S99" i="18"/>
  <c r="R99" i="18"/>
  <c r="M99" i="18"/>
  <c r="L99" i="18"/>
  <c r="K99" i="18"/>
  <c r="J99" i="18"/>
  <c r="I99" i="18"/>
  <c r="H99" i="18"/>
  <c r="G99" i="18"/>
  <c r="F99" i="18"/>
  <c r="V94" i="18"/>
  <c r="U94" i="18"/>
  <c r="S94" i="18"/>
  <c r="R94" i="18"/>
  <c r="J94" i="18"/>
  <c r="I94" i="18"/>
  <c r="G94" i="18"/>
  <c r="F94" i="18"/>
  <c r="V93" i="18"/>
  <c r="U93" i="18"/>
  <c r="S93" i="18"/>
  <c r="R93" i="18"/>
  <c r="J93" i="18"/>
  <c r="I93" i="18"/>
  <c r="G93" i="18"/>
  <c r="F93" i="18"/>
  <c r="X92" i="18"/>
  <c r="V92" i="18"/>
  <c r="U92" i="18"/>
  <c r="S92" i="18"/>
  <c r="R92" i="18"/>
  <c r="L92" i="18"/>
  <c r="J92" i="18"/>
  <c r="I92" i="18"/>
  <c r="G92" i="18"/>
  <c r="F92" i="18"/>
  <c r="V88" i="18"/>
  <c r="U88" i="18"/>
  <c r="S88" i="18"/>
  <c r="R88" i="18"/>
  <c r="K88" i="18"/>
  <c r="J88" i="18"/>
  <c r="I88" i="18"/>
  <c r="H88" i="18"/>
  <c r="G88" i="18"/>
  <c r="F88" i="18"/>
  <c r="V87" i="18"/>
  <c r="U87" i="18"/>
  <c r="S87" i="18"/>
  <c r="R87" i="18"/>
  <c r="K87" i="18"/>
  <c r="J87" i="18"/>
  <c r="I87" i="18"/>
  <c r="H87" i="18"/>
  <c r="G87" i="18"/>
  <c r="F87" i="18"/>
  <c r="X86" i="18"/>
  <c r="V86" i="18"/>
  <c r="U86" i="18"/>
  <c r="S86" i="18"/>
  <c r="R86" i="18"/>
  <c r="M86" i="18"/>
  <c r="L86" i="18"/>
  <c r="K86" i="18"/>
  <c r="J86" i="18"/>
  <c r="I86" i="18"/>
  <c r="H86" i="18"/>
  <c r="G86" i="18"/>
  <c r="F86" i="18"/>
  <c r="V81" i="18"/>
  <c r="U81" i="18"/>
  <c r="S81" i="18"/>
  <c r="R81" i="18"/>
  <c r="J81" i="18"/>
  <c r="I81" i="18"/>
  <c r="G81" i="18"/>
  <c r="F81" i="18"/>
  <c r="V80" i="18"/>
  <c r="U80" i="18"/>
  <c r="S80" i="18"/>
  <c r="R80" i="18"/>
  <c r="J80" i="18"/>
  <c r="I80" i="18"/>
  <c r="G80" i="18"/>
  <c r="F80" i="18"/>
  <c r="X79" i="18"/>
  <c r="V79" i="18"/>
  <c r="U79" i="18"/>
  <c r="S79" i="18"/>
  <c r="R79" i="18"/>
  <c r="L79" i="18"/>
  <c r="J79" i="18"/>
  <c r="I79" i="18"/>
  <c r="G79" i="18"/>
  <c r="F79" i="18"/>
  <c r="V75" i="18"/>
  <c r="U75" i="18"/>
  <c r="S75" i="18"/>
  <c r="R75" i="18"/>
  <c r="K75" i="18"/>
  <c r="J75" i="18"/>
  <c r="I75" i="18"/>
  <c r="H75" i="18"/>
  <c r="G75" i="18"/>
  <c r="F75" i="18"/>
  <c r="V74" i="18"/>
  <c r="U74" i="18"/>
  <c r="S74" i="18"/>
  <c r="R74" i="18"/>
  <c r="K74" i="18"/>
  <c r="J74" i="18"/>
  <c r="I74" i="18"/>
  <c r="H74" i="18"/>
  <c r="G74" i="18"/>
  <c r="F74" i="18"/>
  <c r="X73" i="18"/>
  <c r="V73" i="18"/>
  <c r="U73" i="18"/>
  <c r="S73" i="18"/>
  <c r="R73" i="18"/>
  <c r="M73" i="18"/>
  <c r="L73" i="18"/>
  <c r="K73" i="18"/>
  <c r="J73" i="18"/>
  <c r="I73" i="18"/>
  <c r="H73" i="18"/>
  <c r="G73" i="18"/>
  <c r="F73" i="18"/>
  <c r="V263" i="17"/>
  <c r="U263" i="17"/>
  <c r="S263" i="17"/>
  <c r="R263" i="17"/>
  <c r="J263" i="17"/>
  <c r="I263" i="17"/>
  <c r="G263" i="17"/>
  <c r="F263" i="17"/>
  <c r="V262" i="17"/>
  <c r="U262" i="17"/>
  <c r="S262" i="17"/>
  <c r="R262" i="17"/>
  <c r="J262" i="17"/>
  <c r="I262" i="17"/>
  <c r="G262" i="17"/>
  <c r="F262" i="17"/>
  <c r="X261" i="17"/>
  <c r="V261" i="17"/>
  <c r="U261" i="17"/>
  <c r="S261" i="17"/>
  <c r="R261" i="17"/>
  <c r="L261" i="17"/>
  <c r="J261" i="17"/>
  <c r="I261" i="17"/>
  <c r="G261" i="17"/>
  <c r="F261" i="17"/>
  <c r="V257" i="17"/>
  <c r="U257" i="17"/>
  <c r="S257" i="17"/>
  <c r="R257" i="17"/>
  <c r="K257" i="17"/>
  <c r="J257" i="17"/>
  <c r="I257" i="17"/>
  <c r="H257" i="17"/>
  <c r="G257" i="17"/>
  <c r="F257" i="17"/>
  <c r="V256" i="17"/>
  <c r="U256" i="17"/>
  <c r="S256" i="17"/>
  <c r="R256" i="17"/>
  <c r="K256" i="17"/>
  <c r="J256" i="17"/>
  <c r="I256" i="17"/>
  <c r="H256" i="17"/>
  <c r="G256" i="17"/>
  <c r="F256" i="17"/>
  <c r="X255" i="17"/>
  <c r="V255" i="17"/>
  <c r="U255" i="17"/>
  <c r="S255" i="17"/>
  <c r="R255" i="17"/>
  <c r="M255" i="17"/>
  <c r="L255" i="17"/>
  <c r="K255" i="17"/>
  <c r="J255" i="17"/>
  <c r="I255" i="17"/>
  <c r="H255" i="17"/>
  <c r="G255" i="17"/>
  <c r="F255" i="17"/>
  <c r="V250" i="17"/>
  <c r="U250" i="17"/>
  <c r="S250" i="17"/>
  <c r="R250" i="17"/>
  <c r="J250" i="17"/>
  <c r="I250" i="17"/>
  <c r="G250" i="17"/>
  <c r="F250" i="17"/>
  <c r="V249" i="17"/>
  <c r="U249" i="17"/>
  <c r="S249" i="17"/>
  <c r="R249" i="17"/>
  <c r="J249" i="17"/>
  <c r="I249" i="17"/>
  <c r="G249" i="17"/>
  <c r="F249" i="17"/>
  <c r="X248" i="17"/>
  <c r="V248" i="17"/>
  <c r="U248" i="17"/>
  <c r="S248" i="17"/>
  <c r="R248" i="17"/>
  <c r="L248" i="17"/>
  <c r="J248" i="17"/>
  <c r="I248" i="17"/>
  <c r="G248" i="17"/>
  <c r="F248" i="17"/>
  <c r="V244" i="17"/>
  <c r="U244" i="17"/>
  <c r="S244" i="17"/>
  <c r="R244" i="17"/>
  <c r="K244" i="17"/>
  <c r="J244" i="17"/>
  <c r="I244" i="17"/>
  <c r="H244" i="17"/>
  <c r="G244" i="17"/>
  <c r="F244" i="17"/>
  <c r="V243" i="17"/>
  <c r="U243" i="17"/>
  <c r="S243" i="17"/>
  <c r="R243" i="17"/>
  <c r="K243" i="17"/>
  <c r="J243" i="17"/>
  <c r="I243" i="17"/>
  <c r="H243" i="17"/>
  <c r="G243" i="17"/>
  <c r="F243" i="17"/>
  <c r="X242" i="17"/>
  <c r="V242" i="17"/>
  <c r="U242" i="17"/>
  <c r="S242" i="17"/>
  <c r="R242" i="17"/>
  <c r="M242" i="17"/>
  <c r="L242" i="17"/>
  <c r="K242" i="17"/>
  <c r="J242" i="17"/>
  <c r="I242" i="17"/>
  <c r="H242" i="17"/>
  <c r="G242" i="17"/>
  <c r="F242" i="17"/>
  <c r="V237" i="17"/>
  <c r="U237" i="17"/>
  <c r="S237" i="17"/>
  <c r="R237" i="17"/>
  <c r="J237" i="17"/>
  <c r="I237" i="17"/>
  <c r="G237" i="17"/>
  <c r="F237" i="17"/>
  <c r="V236" i="17"/>
  <c r="U236" i="17"/>
  <c r="S236" i="17"/>
  <c r="R236" i="17"/>
  <c r="J236" i="17"/>
  <c r="I236" i="17"/>
  <c r="G236" i="17"/>
  <c r="F236" i="17"/>
  <c r="X235" i="17"/>
  <c r="V235" i="17"/>
  <c r="U235" i="17"/>
  <c r="S235" i="17"/>
  <c r="R235" i="17"/>
  <c r="L235" i="17"/>
  <c r="J235" i="17"/>
  <c r="I235" i="17"/>
  <c r="G235" i="17"/>
  <c r="F235" i="17"/>
  <c r="V231" i="17"/>
  <c r="U231" i="17"/>
  <c r="S231" i="17"/>
  <c r="R231" i="17"/>
  <c r="K231" i="17"/>
  <c r="J231" i="17"/>
  <c r="I231" i="17"/>
  <c r="H231" i="17"/>
  <c r="G231" i="17"/>
  <c r="F231" i="17"/>
  <c r="V230" i="17"/>
  <c r="U230" i="17"/>
  <c r="S230" i="17"/>
  <c r="R230" i="17"/>
  <c r="K230" i="17"/>
  <c r="J230" i="17"/>
  <c r="I230" i="17"/>
  <c r="H230" i="17"/>
  <c r="G230" i="17"/>
  <c r="F230" i="17"/>
  <c r="X229" i="17"/>
  <c r="V229" i="17"/>
  <c r="U229" i="17"/>
  <c r="S229" i="17"/>
  <c r="R229" i="17"/>
  <c r="M229" i="17"/>
  <c r="L229" i="17"/>
  <c r="K229" i="17"/>
  <c r="J229" i="17"/>
  <c r="I229" i="17"/>
  <c r="H229" i="17"/>
  <c r="G229" i="17"/>
  <c r="F229" i="17"/>
  <c r="V224" i="17"/>
  <c r="U224" i="17"/>
  <c r="S224" i="17"/>
  <c r="R224" i="17"/>
  <c r="J224" i="17"/>
  <c r="I224" i="17"/>
  <c r="G224" i="17"/>
  <c r="F224" i="17"/>
  <c r="V223" i="17"/>
  <c r="U223" i="17"/>
  <c r="S223" i="17"/>
  <c r="R223" i="17"/>
  <c r="J223" i="17"/>
  <c r="I223" i="17"/>
  <c r="G223" i="17"/>
  <c r="F223" i="17"/>
  <c r="X222" i="17"/>
  <c r="V222" i="17"/>
  <c r="U222" i="17"/>
  <c r="S222" i="17"/>
  <c r="R222" i="17"/>
  <c r="L222" i="17"/>
  <c r="J222" i="17"/>
  <c r="I222" i="17"/>
  <c r="G222" i="17"/>
  <c r="F222" i="17"/>
  <c r="V218" i="17"/>
  <c r="U218" i="17"/>
  <c r="S218" i="17"/>
  <c r="R218" i="17"/>
  <c r="K218" i="17"/>
  <c r="J218" i="17"/>
  <c r="I218" i="17"/>
  <c r="H218" i="17"/>
  <c r="G218" i="17"/>
  <c r="F218" i="17"/>
  <c r="V217" i="17"/>
  <c r="U217" i="17"/>
  <c r="S217" i="17"/>
  <c r="R217" i="17"/>
  <c r="K217" i="17"/>
  <c r="J217" i="17"/>
  <c r="I217" i="17"/>
  <c r="H217" i="17"/>
  <c r="G217" i="17"/>
  <c r="F217" i="17"/>
  <c r="X216" i="17"/>
  <c r="V216" i="17"/>
  <c r="U216" i="17"/>
  <c r="S216" i="17"/>
  <c r="R216" i="17"/>
  <c r="M216" i="17"/>
  <c r="L216" i="17"/>
  <c r="K216" i="17"/>
  <c r="J216" i="17"/>
  <c r="I216" i="17"/>
  <c r="H216" i="17"/>
  <c r="G216" i="17"/>
  <c r="F216" i="17"/>
  <c r="V211" i="17"/>
  <c r="U211" i="17"/>
  <c r="S211" i="17"/>
  <c r="R211" i="17"/>
  <c r="J211" i="17"/>
  <c r="I211" i="17"/>
  <c r="G211" i="17"/>
  <c r="F211" i="17"/>
  <c r="V210" i="17"/>
  <c r="U210" i="17"/>
  <c r="S210" i="17"/>
  <c r="R210" i="17"/>
  <c r="J210" i="17"/>
  <c r="I210" i="17"/>
  <c r="G210" i="17"/>
  <c r="F210" i="17"/>
  <c r="X209" i="17"/>
  <c r="V209" i="17"/>
  <c r="U209" i="17"/>
  <c r="S209" i="17"/>
  <c r="R209" i="17"/>
  <c r="L209" i="17"/>
  <c r="J209" i="17"/>
  <c r="I209" i="17"/>
  <c r="G209" i="17"/>
  <c r="F209" i="17"/>
  <c r="V205" i="17"/>
  <c r="U205" i="17"/>
  <c r="S205" i="17"/>
  <c r="R205" i="17"/>
  <c r="K205" i="17"/>
  <c r="J205" i="17"/>
  <c r="I205" i="17"/>
  <c r="H205" i="17"/>
  <c r="G205" i="17"/>
  <c r="F205" i="17"/>
  <c r="V204" i="17"/>
  <c r="U204" i="17"/>
  <c r="S204" i="17"/>
  <c r="R204" i="17"/>
  <c r="K204" i="17"/>
  <c r="J204" i="17"/>
  <c r="I204" i="17"/>
  <c r="H204" i="17"/>
  <c r="G204" i="17"/>
  <c r="F204" i="17"/>
  <c r="X203" i="17"/>
  <c r="V203" i="17"/>
  <c r="U203" i="17"/>
  <c r="S203" i="17"/>
  <c r="R203" i="17"/>
  <c r="M203" i="17"/>
  <c r="L203" i="17"/>
  <c r="K203" i="17"/>
  <c r="J203" i="17"/>
  <c r="I203" i="17"/>
  <c r="H203" i="17"/>
  <c r="G203" i="17"/>
  <c r="F203" i="17"/>
  <c r="V198" i="17"/>
  <c r="U198" i="17"/>
  <c r="S198" i="17"/>
  <c r="R198" i="17"/>
  <c r="J198" i="17"/>
  <c r="I198" i="17"/>
  <c r="G198" i="17"/>
  <c r="F198" i="17"/>
  <c r="V197" i="17"/>
  <c r="U197" i="17"/>
  <c r="S197" i="17"/>
  <c r="R197" i="17"/>
  <c r="J197" i="17"/>
  <c r="I197" i="17"/>
  <c r="G197" i="17"/>
  <c r="F197" i="17"/>
  <c r="X196" i="17"/>
  <c r="V196" i="17"/>
  <c r="U196" i="17"/>
  <c r="S196" i="17"/>
  <c r="R196" i="17"/>
  <c r="L196" i="17"/>
  <c r="J196" i="17"/>
  <c r="I196" i="17"/>
  <c r="G196" i="17"/>
  <c r="F196" i="17"/>
  <c r="V192" i="17"/>
  <c r="U192" i="17"/>
  <c r="S192" i="17"/>
  <c r="R192" i="17"/>
  <c r="K192" i="17"/>
  <c r="J192" i="17"/>
  <c r="I192" i="17"/>
  <c r="H192" i="17"/>
  <c r="G192" i="17"/>
  <c r="F192" i="17"/>
  <c r="V191" i="17"/>
  <c r="U191" i="17"/>
  <c r="S191" i="17"/>
  <c r="R191" i="17"/>
  <c r="K191" i="17"/>
  <c r="J191" i="17"/>
  <c r="I191" i="17"/>
  <c r="H191" i="17"/>
  <c r="G191" i="17"/>
  <c r="F191" i="17"/>
  <c r="X190" i="17"/>
  <c r="V190" i="17"/>
  <c r="U190" i="17"/>
  <c r="S190" i="17"/>
  <c r="R190" i="17"/>
  <c r="M190" i="17"/>
  <c r="L190" i="17"/>
  <c r="K190" i="17"/>
  <c r="J190" i="17"/>
  <c r="I190" i="17"/>
  <c r="H190" i="17"/>
  <c r="G190" i="17"/>
  <c r="F190" i="17"/>
  <c r="V185" i="17"/>
  <c r="U185" i="17"/>
  <c r="S185" i="17"/>
  <c r="R185" i="17"/>
  <c r="J185" i="17"/>
  <c r="I185" i="17"/>
  <c r="G185" i="17"/>
  <c r="F185" i="17"/>
  <c r="V184" i="17"/>
  <c r="U184" i="17"/>
  <c r="S184" i="17"/>
  <c r="R184" i="17"/>
  <c r="J184" i="17"/>
  <c r="I184" i="17"/>
  <c r="G184" i="17"/>
  <c r="F184" i="17"/>
  <c r="X183" i="17"/>
  <c r="V183" i="17"/>
  <c r="U183" i="17"/>
  <c r="S183" i="17"/>
  <c r="R183" i="17"/>
  <c r="L183" i="17"/>
  <c r="J183" i="17"/>
  <c r="I183" i="17"/>
  <c r="G183" i="17"/>
  <c r="F183" i="17"/>
  <c r="V179" i="17"/>
  <c r="U179" i="17"/>
  <c r="S179" i="17"/>
  <c r="R179" i="17"/>
  <c r="K179" i="17"/>
  <c r="J179" i="17"/>
  <c r="I179" i="17"/>
  <c r="H179" i="17"/>
  <c r="G179" i="17"/>
  <c r="F179" i="17"/>
  <c r="V178" i="17"/>
  <c r="U178" i="17"/>
  <c r="S178" i="17"/>
  <c r="R178" i="17"/>
  <c r="K178" i="17"/>
  <c r="J178" i="17"/>
  <c r="I178" i="17"/>
  <c r="H178" i="17"/>
  <c r="G178" i="17"/>
  <c r="F178" i="17"/>
  <c r="X177" i="17"/>
  <c r="V177" i="17"/>
  <c r="U177" i="17"/>
  <c r="S177" i="17"/>
  <c r="R177" i="17"/>
  <c r="M177" i="17"/>
  <c r="L177" i="17"/>
  <c r="K177" i="17"/>
  <c r="J177" i="17"/>
  <c r="I177" i="17"/>
  <c r="H177" i="17"/>
  <c r="G177" i="17"/>
  <c r="F177" i="17"/>
  <c r="V172" i="17"/>
  <c r="U172" i="17"/>
  <c r="S172" i="17"/>
  <c r="R172" i="17"/>
  <c r="J172" i="17"/>
  <c r="I172" i="17"/>
  <c r="G172" i="17"/>
  <c r="F172" i="17"/>
  <c r="V171" i="17"/>
  <c r="U171" i="17"/>
  <c r="S171" i="17"/>
  <c r="R171" i="17"/>
  <c r="J171" i="17"/>
  <c r="I171" i="17"/>
  <c r="G171" i="17"/>
  <c r="F171" i="17"/>
  <c r="X170" i="17"/>
  <c r="V170" i="17"/>
  <c r="U170" i="17"/>
  <c r="S170" i="17"/>
  <c r="R170" i="17"/>
  <c r="L170" i="17"/>
  <c r="J170" i="17"/>
  <c r="I170" i="17"/>
  <c r="G170" i="17"/>
  <c r="F170" i="17"/>
  <c r="V166" i="17"/>
  <c r="U166" i="17"/>
  <c r="S166" i="17"/>
  <c r="R166" i="17"/>
  <c r="K166" i="17"/>
  <c r="J166" i="17"/>
  <c r="I166" i="17"/>
  <c r="H166" i="17"/>
  <c r="G166" i="17"/>
  <c r="F166" i="17"/>
  <c r="V165" i="17"/>
  <c r="U165" i="17"/>
  <c r="S165" i="17"/>
  <c r="R165" i="17"/>
  <c r="K165" i="17"/>
  <c r="J165" i="17"/>
  <c r="I165" i="17"/>
  <c r="H165" i="17"/>
  <c r="G165" i="17"/>
  <c r="F165" i="17"/>
  <c r="X164" i="17"/>
  <c r="V164" i="17"/>
  <c r="U164" i="17"/>
  <c r="S164" i="17"/>
  <c r="R164" i="17"/>
  <c r="M164" i="17"/>
  <c r="L164" i="17"/>
  <c r="K164" i="17"/>
  <c r="J164" i="17"/>
  <c r="I164" i="17"/>
  <c r="H164" i="17"/>
  <c r="G164" i="17"/>
  <c r="F164" i="17"/>
  <c r="V159" i="17"/>
  <c r="U159" i="17"/>
  <c r="S159" i="17"/>
  <c r="R159" i="17"/>
  <c r="J159" i="17"/>
  <c r="I159" i="17"/>
  <c r="G159" i="17"/>
  <c r="F159" i="17"/>
  <c r="V158" i="17"/>
  <c r="U158" i="17"/>
  <c r="S158" i="17"/>
  <c r="R158" i="17"/>
  <c r="J158" i="17"/>
  <c r="I158" i="17"/>
  <c r="G158" i="17"/>
  <c r="F158" i="17"/>
  <c r="X157" i="17"/>
  <c r="V157" i="17"/>
  <c r="U157" i="17"/>
  <c r="S157" i="17"/>
  <c r="R157" i="17"/>
  <c r="L157" i="17"/>
  <c r="J157" i="17"/>
  <c r="I157" i="17"/>
  <c r="G157" i="17"/>
  <c r="F157" i="17"/>
  <c r="V153" i="17"/>
  <c r="U153" i="17"/>
  <c r="S153" i="17"/>
  <c r="R153" i="17"/>
  <c r="K153" i="17"/>
  <c r="J153" i="17"/>
  <c r="I153" i="17"/>
  <c r="H153" i="17"/>
  <c r="G153" i="17"/>
  <c r="F153" i="17"/>
  <c r="V152" i="17"/>
  <c r="U152" i="17"/>
  <c r="S152" i="17"/>
  <c r="R152" i="17"/>
  <c r="K152" i="17"/>
  <c r="J152" i="17"/>
  <c r="I152" i="17"/>
  <c r="H152" i="17"/>
  <c r="G152" i="17"/>
  <c r="F152" i="17"/>
  <c r="X151" i="17"/>
  <c r="V151" i="17"/>
  <c r="U151" i="17"/>
  <c r="S151" i="17"/>
  <c r="R151" i="17"/>
  <c r="M151" i="17"/>
  <c r="L151" i="17"/>
  <c r="K151" i="17"/>
  <c r="J151" i="17"/>
  <c r="I151" i="17"/>
  <c r="H151" i="17"/>
  <c r="G151" i="17"/>
  <c r="F151" i="17"/>
  <c r="V146" i="17"/>
  <c r="U146" i="17"/>
  <c r="S146" i="17"/>
  <c r="R146" i="17"/>
  <c r="J146" i="17"/>
  <c r="I146" i="17"/>
  <c r="G146" i="17"/>
  <c r="F146" i="17"/>
  <c r="V145" i="17"/>
  <c r="U145" i="17"/>
  <c r="S145" i="17"/>
  <c r="R145" i="17"/>
  <c r="J145" i="17"/>
  <c r="I145" i="17"/>
  <c r="G145" i="17"/>
  <c r="F145" i="17"/>
  <c r="X144" i="17"/>
  <c r="V144" i="17"/>
  <c r="U144" i="17"/>
  <c r="S144" i="17"/>
  <c r="R144" i="17"/>
  <c r="L144" i="17"/>
  <c r="J144" i="17"/>
  <c r="I144" i="17"/>
  <c r="G144" i="17"/>
  <c r="F144" i="17"/>
  <c r="V140" i="17"/>
  <c r="U140" i="17"/>
  <c r="S140" i="17"/>
  <c r="R140" i="17"/>
  <c r="K140" i="17"/>
  <c r="J140" i="17"/>
  <c r="I140" i="17"/>
  <c r="H140" i="17"/>
  <c r="G140" i="17"/>
  <c r="F140" i="17"/>
  <c r="V139" i="17"/>
  <c r="U139" i="17"/>
  <c r="S139" i="17"/>
  <c r="R139" i="17"/>
  <c r="K139" i="17"/>
  <c r="J139" i="17"/>
  <c r="I139" i="17"/>
  <c r="H139" i="17"/>
  <c r="G139" i="17"/>
  <c r="F139" i="17"/>
  <c r="X138" i="17"/>
  <c r="V138" i="17"/>
  <c r="U138" i="17"/>
  <c r="S138" i="17"/>
  <c r="R138" i="17"/>
  <c r="M138" i="17"/>
  <c r="L138" i="17"/>
  <c r="K138" i="17"/>
  <c r="J138" i="17"/>
  <c r="I138" i="17"/>
  <c r="H138" i="17"/>
  <c r="G138" i="17"/>
  <c r="F138" i="17"/>
  <c r="V133" i="17"/>
  <c r="U133" i="17"/>
  <c r="S133" i="17"/>
  <c r="R133" i="17"/>
  <c r="J133" i="17"/>
  <c r="I133" i="17"/>
  <c r="G133" i="17"/>
  <c r="F133" i="17"/>
  <c r="V132" i="17"/>
  <c r="U132" i="17"/>
  <c r="S132" i="17"/>
  <c r="R132" i="17"/>
  <c r="J132" i="17"/>
  <c r="I132" i="17"/>
  <c r="G132" i="17"/>
  <c r="F132" i="17"/>
  <c r="X131" i="17"/>
  <c r="V131" i="17"/>
  <c r="U131" i="17"/>
  <c r="S131" i="17"/>
  <c r="R131" i="17"/>
  <c r="L131" i="17"/>
  <c r="J131" i="17"/>
  <c r="I131" i="17"/>
  <c r="G131" i="17"/>
  <c r="F131" i="17"/>
  <c r="V127" i="17"/>
  <c r="U127" i="17"/>
  <c r="S127" i="17"/>
  <c r="R127" i="17"/>
  <c r="K127" i="17"/>
  <c r="J127" i="17"/>
  <c r="I127" i="17"/>
  <c r="H127" i="17"/>
  <c r="G127" i="17"/>
  <c r="F127" i="17"/>
  <c r="V126" i="17"/>
  <c r="U126" i="17"/>
  <c r="S126" i="17"/>
  <c r="R126" i="17"/>
  <c r="K126" i="17"/>
  <c r="J126" i="17"/>
  <c r="I126" i="17"/>
  <c r="H126" i="17"/>
  <c r="G126" i="17"/>
  <c r="F126" i="17"/>
  <c r="X125" i="17"/>
  <c r="V125" i="17"/>
  <c r="U125" i="17"/>
  <c r="S125" i="17"/>
  <c r="R125" i="17"/>
  <c r="M125" i="17"/>
  <c r="L125" i="17"/>
  <c r="K125" i="17"/>
  <c r="J125" i="17"/>
  <c r="I125" i="17"/>
  <c r="H125" i="17"/>
  <c r="G125" i="17"/>
  <c r="F125" i="17"/>
  <c r="V120" i="17"/>
  <c r="U120" i="17"/>
  <c r="S120" i="17"/>
  <c r="R120" i="17"/>
  <c r="J120" i="17"/>
  <c r="I120" i="17"/>
  <c r="G120" i="17"/>
  <c r="F120" i="17"/>
  <c r="V119" i="17"/>
  <c r="U119" i="17"/>
  <c r="S119" i="17"/>
  <c r="R119" i="17"/>
  <c r="J119" i="17"/>
  <c r="I119" i="17"/>
  <c r="G119" i="17"/>
  <c r="F119" i="17"/>
  <c r="X118" i="17"/>
  <c r="V118" i="17"/>
  <c r="U118" i="17"/>
  <c r="S118" i="17"/>
  <c r="R118" i="17"/>
  <c r="L118" i="17"/>
  <c r="J118" i="17"/>
  <c r="I118" i="17"/>
  <c r="G118" i="17"/>
  <c r="F118" i="17"/>
  <c r="V114" i="17"/>
  <c r="U114" i="17"/>
  <c r="S114" i="17"/>
  <c r="R114" i="17"/>
  <c r="K114" i="17"/>
  <c r="J114" i="17"/>
  <c r="I114" i="17"/>
  <c r="H114" i="17"/>
  <c r="G114" i="17"/>
  <c r="F114" i="17"/>
  <c r="V113" i="17"/>
  <c r="U113" i="17"/>
  <c r="S113" i="17"/>
  <c r="R113" i="17"/>
  <c r="K113" i="17"/>
  <c r="J113" i="17"/>
  <c r="I113" i="17"/>
  <c r="H113" i="17"/>
  <c r="G113" i="17"/>
  <c r="F113" i="17"/>
  <c r="X112" i="17"/>
  <c r="V112" i="17"/>
  <c r="U112" i="17"/>
  <c r="S112" i="17"/>
  <c r="R112" i="17"/>
  <c r="M112" i="17"/>
  <c r="L112" i="17"/>
  <c r="K112" i="17"/>
  <c r="J112" i="17"/>
  <c r="I112" i="17"/>
  <c r="H112" i="17"/>
  <c r="G112" i="17"/>
  <c r="F112" i="17"/>
  <c r="V107" i="17"/>
  <c r="U107" i="17"/>
  <c r="S107" i="17"/>
  <c r="R107" i="17"/>
  <c r="J107" i="17"/>
  <c r="I107" i="17"/>
  <c r="G107" i="17"/>
  <c r="F107" i="17"/>
  <c r="V106" i="17"/>
  <c r="U106" i="17"/>
  <c r="S106" i="17"/>
  <c r="R106" i="17"/>
  <c r="J106" i="17"/>
  <c r="I106" i="17"/>
  <c r="G106" i="17"/>
  <c r="F106" i="17"/>
  <c r="X105" i="17"/>
  <c r="V105" i="17"/>
  <c r="U105" i="17"/>
  <c r="S105" i="17"/>
  <c r="R105" i="17"/>
  <c r="L105" i="17"/>
  <c r="J105" i="17"/>
  <c r="I105" i="17"/>
  <c r="G105" i="17"/>
  <c r="F105" i="17"/>
  <c r="V101" i="17"/>
  <c r="U101" i="17"/>
  <c r="S101" i="17"/>
  <c r="R101" i="17"/>
  <c r="K101" i="17"/>
  <c r="J101" i="17"/>
  <c r="I101" i="17"/>
  <c r="H101" i="17"/>
  <c r="G101" i="17"/>
  <c r="F101" i="17"/>
  <c r="V100" i="17"/>
  <c r="U100" i="17"/>
  <c r="S100" i="17"/>
  <c r="R100" i="17"/>
  <c r="K100" i="17"/>
  <c r="J100" i="17"/>
  <c r="I100" i="17"/>
  <c r="H100" i="17"/>
  <c r="G100" i="17"/>
  <c r="F100" i="17"/>
  <c r="X99" i="17"/>
  <c r="V99" i="17"/>
  <c r="U99" i="17"/>
  <c r="S99" i="17"/>
  <c r="R99" i="17"/>
  <c r="M99" i="17"/>
  <c r="L99" i="17"/>
  <c r="K99" i="17"/>
  <c r="J99" i="17"/>
  <c r="I99" i="17"/>
  <c r="H99" i="17"/>
  <c r="G99" i="17"/>
  <c r="F99" i="17"/>
  <c r="V94" i="17"/>
  <c r="U94" i="17"/>
  <c r="S94" i="17"/>
  <c r="R94" i="17"/>
  <c r="J94" i="17"/>
  <c r="I94" i="17"/>
  <c r="G94" i="17"/>
  <c r="F94" i="17"/>
  <c r="V93" i="17"/>
  <c r="U93" i="17"/>
  <c r="S93" i="17"/>
  <c r="R93" i="17"/>
  <c r="J93" i="17"/>
  <c r="I93" i="17"/>
  <c r="G93" i="17"/>
  <c r="F93" i="17"/>
  <c r="X92" i="17"/>
  <c r="V92" i="17"/>
  <c r="U92" i="17"/>
  <c r="S92" i="17"/>
  <c r="R92" i="17"/>
  <c r="L92" i="17"/>
  <c r="J92" i="17"/>
  <c r="I92" i="17"/>
  <c r="G92" i="17"/>
  <c r="F92" i="17"/>
  <c r="V88" i="17"/>
  <c r="U88" i="17"/>
  <c r="S88" i="17"/>
  <c r="R88" i="17"/>
  <c r="K88" i="17"/>
  <c r="J88" i="17"/>
  <c r="I88" i="17"/>
  <c r="H88" i="17"/>
  <c r="G88" i="17"/>
  <c r="F88" i="17"/>
  <c r="V87" i="17"/>
  <c r="U87" i="17"/>
  <c r="S87" i="17"/>
  <c r="R87" i="17"/>
  <c r="K87" i="17"/>
  <c r="J87" i="17"/>
  <c r="I87" i="17"/>
  <c r="H87" i="17"/>
  <c r="G87" i="17"/>
  <c r="F87" i="17"/>
  <c r="X86" i="17"/>
  <c r="V86" i="17"/>
  <c r="U86" i="17"/>
  <c r="S86" i="17"/>
  <c r="R86" i="17"/>
  <c r="M86" i="17"/>
  <c r="L86" i="17"/>
  <c r="K86" i="17"/>
  <c r="J86" i="17"/>
  <c r="I86" i="17"/>
  <c r="H86" i="17"/>
  <c r="G86" i="17"/>
  <c r="F86" i="17"/>
  <c r="V81" i="17"/>
  <c r="U81" i="17"/>
  <c r="S81" i="17"/>
  <c r="R81" i="17"/>
  <c r="J81" i="17"/>
  <c r="I81" i="17"/>
  <c r="G81" i="17"/>
  <c r="F81" i="17"/>
  <c r="V80" i="17"/>
  <c r="U80" i="17"/>
  <c r="S80" i="17"/>
  <c r="R80" i="17"/>
  <c r="J80" i="17"/>
  <c r="I80" i="17"/>
  <c r="G80" i="17"/>
  <c r="F80" i="17"/>
  <c r="X79" i="17"/>
  <c r="V79" i="17"/>
  <c r="U79" i="17"/>
  <c r="S79" i="17"/>
  <c r="R79" i="17"/>
  <c r="L79" i="17"/>
  <c r="J79" i="17"/>
  <c r="I79" i="17"/>
  <c r="G79" i="17"/>
  <c r="F79" i="17"/>
  <c r="V75" i="17"/>
  <c r="U75" i="17"/>
  <c r="S75" i="17"/>
  <c r="R75" i="17"/>
  <c r="K75" i="17"/>
  <c r="J75" i="17"/>
  <c r="I75" i="17"/>
  <c r="H75" i="17"/>
  <c r="G75" i="17"/>
  <c r="F75" i="17"/>
  <c r="V74" i="17"/>
  <c r="U74" i="17"/>
  <c r="S74" i="17"/>
  <c r="R74" i="17"/>
  <c r="K74" i="17"/>
  <c r="J74" i="17"/>
  <c r="I74" i="17"/>
  <c r="H74" i="17"/>
  <c r="G74" i="17"/>
  <c r="F74" i="17"/>
  <c r="X73" i="17"/>
  <c r="V73" i="17"/>
  <c r="U73" i="17"/>
  <c r="S73" i="17"/>
  <c r="R73" i="17"/>
  <c r="M73" i="17"/>
  <c r="L73" i="17"/>
  <c r="K73" i="17"/>
  <c r="J73" i="17"/>
  <c r="I73" i="17"/>
  <c r="H73" i="17"/>
  <c r="G73" i="17"/>
  <c r="F73" i="17"/>
  <c r="V263" i="16"/>
  <c r="U263" i="16"/>
  <c r="S263" i="16"/>
  <c r="R263" i="16"/>
  <c r="J263" i="16"/>
  <c r="I263" i="16"/>
  <c r="G263" i="16"/>
  <c r="F263" i="16"/>
  <c r="V262" i="16"/>
  <c r="U262" i="16"/>
  <c r="S262" i="16"/>
  <c r="R262" i="16"/>
  <c r="J262" i="16"/>
  <c r="I262" i="16"/>
  <c r="G262" i="16"/>
  <c r="F262" i="16"/>
  <c r="X261" i="16"/>
  <c r="V261" i="16"/>
  <c r="U261" i="16"/>
  <c r="S261" i="16"/>
  <c r="R261" i="16"/>
  <c r="L261" i="16"/>
  <c r="J261" i="16"/>
  <c r="I261" i="16"/>
  <c r="G261" i="16"/>
  <c r="F261" i="16"/>
  <c r="V257" i="16"/>
  <c r="U257" i="16"/>
  <c r="S257" i="16"/>
  <c r="R257" i="16"/>
  <c r="K257" i="16"/>
  <c r="J257" i="16"/>
  <c r="I257" i="16"/>
  <c r="H257" i="16"/>
  <c r="G257" i="16"/>
  <c r="F257" i="16"/>
  <c r="V256" i="16"/>
  <c r="U256" i="16"/>
  <c r="S256" i="16"/>
  <c r="R256" i="16"/>
  <c r="K256" i="16"/>
  <c r="J256" i="16"/>
  <c r="I256" i="16"/>
  <c r="H256" i="16"/>
  <c r="G256" i="16"/>
  <c r="F256" i="16"/>
  <c r="X255" i="16"/>
  <c r="V255" i="16"/>
  <c r="U255" i="16"/>
  <c r="S255" i="16"/>
  <c r="R255" i="16"/>
  <c r="M255" i="16"/>
  <c r="L255" i="16"/>
  <c r="K255" i="16"/>
  <c r="J255" i="16"/>
  <c r="I255" i="16"/>
  <c r="H255" i="16"/>
  <c r="G255" i="16"/>
  <c r="F255" i="16"/>
  <c r="V250" i="16"/>
  <c r="U250" i="16"/>
  <c r="S250" i="16"/>
  <c r="R250" i="16"/>
  <c r="J250" i="16"/>
  <c r="I250" i="16"/>
  <c r="G250" i="16"/>
  <c r="F250" i="16"/>
  <c r="V249" i="16"/>
  <c r="U249" i="16"/>
  <c r="S249" i="16"/>
  <c r="R249" i="16"/>
  <c r="J249" i="16"/>
  <c r="I249" i="16"/>
  <c r="G249" i="16"/>
  <c r="F249" i="16"/>
  <c r="X248" i="16"/>
  <c r="V248" i="16"/>
  <c r="U248" i="16"/>
  <c r="S248" i="16"/>
  <c r="R248" i="16"/>
  <c r="L248" i="16"/>
  <c r="J248" i="16"/>
  <c r="I248" i="16"/>
  <c r="G248" i="16"/>
  <c r="F248" i="16"/>
  <c r="V244" i="16"/>
  <c r="U244" i="16"/>
  <c r="S244" i="16"/>
  <c r="R244" i="16"/>
  <c r="K244" i="16"/>
  <c r="J244" i="16"/>
  <c r="I244" i="16"/>
  <c r="H244" i="16"/>
  <c r="G244" i="16"/>
  <c r="F244" i="16"/>
  <c r="V243" i="16"/>
  <c r="U243" i="16"/>
  <c r="S243" i="16"/>
  <c r="R243" i="16"/>
  <c r="K243" i="16"/>
  <c r="J243" i="16"/>
  <c r="I243" i="16"/>
  <c r="H243" i="16"/>
  <c r="G243" i="16"/>
  <c r="F243" i="16"/>
  <c r="X242" i="16"/>
  <c r="V242" i="16"/>
  <c r="U242" i="16"/>
  <c r="S242" i="16"/>
  <c r="R242" i="16"/>
  <c r="M242" i="16"/>
  <c r="L242" i="16"/>
  <c r="K242" i="16"/>
  <c r="J242" i="16"/>
  <c r="I242" i="16"/>
  <c r="H242" i="16"/>
  <c r="G242" i="16"/>
  <c r="F242" i="16"/>
  <c r="V237" i="16"/>
  <c r="U237" i="16"/>
  <c r="S237" i="16"/>
  <c r="R237" i="16"/>
  <c r="J237" i="16"/>
  <c r="I237" i="16"/>
  <c r="G237" i="16"/>
  <c r="F237" i="16"/>
  <c r="V236" i="16"/>
  <c r="U236" i="16"/>
  <c r="S236" i="16"/>
  <c r="R236" i="16"/>
  <c r="J236" i="16"/>
  <c r="I236" i="16"/>
  <c r="G236" i="16"/>
  <c r="F236" i="16"/>
  <c r="X235" i="16"/>
  <c r="V235" i="16"/>
  <c r="U235" i="16"/>
  <c r="S235" i="16"/>
  <c r="R235" i="16"/>
  <c r="L235" i="16"/>
  <c r="J235" i="16"/>
  <c r="I235" i="16"/>
  <c r="G235" i="16"/>
  <c r="F235" i="16"/>
  <c r="V231" i="16"/>
  <c r="U231" i="16"/>
  <c r="S231" i="16"/>
  <c r="R231" i="16"/>
  <c r="K231" i="16"/>
  <c r="J231" i="16"/>
  <c r="I231" i="16"/>
  <c r="H231" i="16"/>
  <c r="G231" i="16"/>
  <c r="F231" i="16"/>
  <c r="V230" i="16"/>
  <c r="U230" i="16"/>
  <c r="S230" i="16"/>
  <c r="R230" i="16"/>
  <c r="K230" i="16"/>
  <c r="J230" i="16"/>
  <c r="I230" i="16"/>
  <c r="H230" i="16"/>
  <c r="G230" i="16"/>
  <c r="F230" i="16"/>
  <c r="X229" i="16"/>
  <c r="V229" i="16"/>
  <c r="U229" i="16"/>
  <c r="S229" i="16"/>
  <c r="R229" i="16"/>
  <c r="M229" i="16"/>
  <c r="L229" i="16"/>
  <c r="K229" i="16"/>
  <c r="J229" i="16"/>
  <c r="I229" i="16"/>
  <c r="H229" i="16"/>
  <c r="G229" i="16"/>
  <c r="F229" i="16"/>
  <c r="V224" i="16"/>
  <c r="U224" i="16"/>
  <c r="S224" i="16"/>
  <c r="R224" i="16"/>
  <c r="J224" i="16"/>
  <c r="I224" i="16"/>
  <c r="G224" i="16"/>
  <c r="F224" i="16"/>
  <c r="V223" i="16"/>
  <c r="U223" i="16"/>
  <c r="S223" i="16"/>
  <c r="R223" i="16"/>
  <c r="J223" i="16"/>
  <c r="I223" i="16"/>
  <c r="G223" i="16"/>
  <c r="F223" i="16"/>
  <c r="X222" i="16"/>
  <c r="V222" i="16"/>
  <c r="U222" i="16"/>
  <c r="S222" i="16"/>
  <c r="R222" i="16"/>
  <c r="L222" i="16"/>
  <c r="J222" i="16"/>
  <c r="I222" i="16"/>
  <c r="G222" i="16"/>
  <c r="F222" i="16"/>
  <c r="V218" i="16"/>
  <c r="U218" i="16"/>
  <c r="S218" i="16"/>
  <c r="R218" i="16"/>
  <c r="K218" i="16"/>
  <c r="J218" i="16"/>
  <c r="I218" i="16"/>
  <c r="H218" i="16"/>
  <c r="G218" i="16"/>
  <c r="F218" i="16"/>
  <c r="V217" i="16"/>
  <c r="U217" i="16"/>
  <c r="S217" i="16"/>
  <c r="R217" i="16"/>
  <c r="K217" i="16"/>
  <c r="J217" i="16"/>
  <c r="I217" i="16"/>
  <c r="H217" i="16"/>
  <c r="G217" i="16"/>
  <c r="F217" i="16"/>
  <c r="X216" i="16"/>
  <c r="V216" i="16"/>
  <c r="U216" i="16"/>
  <c r="S216" i="16"/>
  <c r="R216" i="16"/>
  <c r="M216" i="16"/>
  <c r="L216" i="16"/>
  <c r="K216" i="16"/>
  <c r="J216" i="16"/>
  <c r="I216" i="16"/>
  <c r="H216" i="16"/>
  <c r="G216" i="16"/>
  <c r="F216" i="16"/>
  <c r="V211" i="16"/>
  <c r="U211" i="16"/>
  <c r="S211" i="16"/>
  <c r="R211" i="16"/>
  <c r="J211" i="16"/>
  <c r="I211" i="16"/>
  <c r="G211" i="16"/>
  <c r="F211" i="16"/>
  <c r="V210" i="16"/>
  <c r="U210" i="16"/>
  <c r="S210" i="16"/>
  <c r="R210" i="16"/>
  <c r="J210" i="16"/>
  <c r="I210" i="16"/>
  <c r="G210" i="16"/>
  <c r="F210" i="16"/>
  <c r="X209" i="16"/>
  <c r="V209" i="16"/>
  <c r="U209" i="16"/>
  <c r="S209" i="16"/>
  <c r="R209" i="16"/>
  <c r="L209" i="16"/>
  <c r="J209" i="16"/>
  <c r="I209" i="16"/>
  <c r="G209" i="16"/>
  <c r="F209" i="16"/>
  <c r="V205" i="16"/>
  <c r="U205" i="16"/>
  <c r="S205" i="16"/>
  <c r="R205" i="16"/>
  <c r="K205" i="16"/>
  <c r="J205" i="16"/>
  <c r="I205" i="16"/>
  <c r="H205" i="16"/>
  <c r="G205" i="16"/>
  <c r="F205" i="16"/>
  <c r="V204" i="16"/>
  <c r="U204" i="16"/>
  <c r="S204" i="16"/>
  <c r="R204" i="16"/>
  <c r="K204" i="16"/>
  <c r="J204" i="16"/>
  <c r="I204" i="16"/>
  <c r="H204" i="16"/>
  <c r="G204" i="16"/>
  <c r="F204" i="16"/>
  <c r="X203" i="16"/>
  <c r="V203" i="16"/>
  <c r="U203" i="16"/>
  <c r="S203" i="16"/>
  <c r="R203" i="16"/>
  <c r="M203" i="16"/>
  <c r="L203" i="16"/>
  <c r="K203" i="16"/>
  <c r="J203" i="16"/>
  <c r="I203" i="16"/>
  <c r="H203" i="16"/>
  <c r="G203" i="16"/>
  <c r="F203" i="16"/>
  <c r="V198" i="16"/>
  <c r="U198" i="16"/>
  <c r="S198" i="16"/>
  <c r="R198" i="16"/>
  <c r="J198" i="16"/>
  <c r="I198" i="16"/>
  <c r="G198" i="16"/>
  <c r="F198" i="16"/>
  <c r="V197" i="16"/>
  <c r="U197" i="16"/>
  <c r="S197" i="16"/>
  <c r="R197" i="16"/>
  <c r="J197" i="16"/>
  <c r="I197" i="16"/>
  <c r="G197" i="16"/>
  <c r="F197" i="16"/>
  <c r="X196" i="16"/>
  <c r="V196" i="16"/>
  <c r="U196" i="16"/>
  <c r="S196" i="16"/>
  <c r="R196" i="16"/>
  <c r="L196" i="16"/>
  <c r="J196" i="16"/>
  <c r="I196" i="16"/>
  <c r="G196" i="16"/>
  <c r="F196" i="16"/>
  <c r="V192" i="16"/>
  <c r="U192" i="16"/>
  <c r="S192" i="16"/>
  <c r="R192" i="16"/>
  <c r="K192" i="16"/>
  <c r="J192" i="16"/>
  <c r="I192" i="16"/>
  <c r="H192" i="16"/>
  <c r="G192" i="16"/>
  <c r="F192" i="16"/>
  <c r="V191" i="16"/>
  <c r="U191" i="16"/>
  <c r="S191" i="16"/>
  <c r="R191" i="16"/>
  <c r="K191" i="16"/>
  <c r="J191" i="16"/>
  <c r="I191" i="16"/>
  <c r="H191" i="16"/>
  <c r="G191" i="16"/>
  <c r="F191" i="16"/>
  <c r="X190" i="16"/>
  <c r="V190" i="16"/>
  <c r="U190" i="16"/>
  <c r="S190" i="16"/>
  <c r="R190" i="16"/>
  <c r="M190" i="16"/>
  <c r="L190" i="16"/>
  <c r="K190" i="16"/>
  <c r="J190" i="16"/>
  <c r="I190" i="16"/>
  <c r="H190" i="16"/>
  <c r="G190" i="16"/>
  <c r="F190" i="16"/>
  <c r="V185" i="16"/>
  <c r="U185" i="16"/>
  <c r="S185" i="16"/>
  <c r="R185" i="16"/>
  <c r="J185" i="16"/>
  <c r="I185" i="16"/>
  <c r="G185" i="16"/>
  <c r="F185" i="16"/>
  <c r="V184" i="16"/>
  <c r="U184" i="16"/>
  <c r="S184" i="16"/>
  <c r="R184" i="16"/>
  <c r="J184" i="16"/>
  <c r="I184" i="16"/>
  <c r="G184" i="16"/>
  <c r="F184" i="16"/>
  <c r="X183" i="16"/>
  <c r="V183" i="16"/>
  <c r="U183" i="16"/>
  <c r="S183" i="16"/>
  <c r="R183" i="16"/>
  <c r="L183" i="16"/>
  <c r="J183" i="16"/>
  <c r="I183" i="16"/>
  <c r="G183" i="16"/>
  <c r="F183" i="16"/>
  <c r="V179" i="16"/>
  <c r="U179" i="16"/>
  <c r="S179" i="16"/>
  <c r="R179" i="16"/>
  <c r="K179" i="16"/>
  <c r="J179" i="16"/>
  <c r="I179" i="16"/>
  <c r="H179" i="16"/>
  <c r="G179" i="16"/>
  <c r="F179" i="16"/>
  <c r="V178" i="16"/>
  <c r="U178" i="16"/>
  <c r="S178" i="16"/>
  <c r="R178" i="16"/>
  <c r="K178" i="16"/>
  <c r="J178" i="16"/>
  <c r="I178" i="16"/>
  <c r="H178" i="16"/>
  <c r="G178" i="16"/>
  <c r="F178" i="16"/>
  <c r="X177" i="16"/>
  <c r="V177" i="16"/>
  <c r="U177" i="16"/>
  <c r="S177" i="16"/>
  <c r="R177" i="16"/>
  <c r="M177" i="16"/>
  <c r="L177" i="16"/>
  <c r="K177" i="16"/>
  <c r="J177" i="16"/>
  <c r="I177" i="16"/>
  <c r="H177" i="16"/>
  <c r="G177" i="16"/>
  <c r="F177" i="16"/>
  <c r="V172" i="16"/>
  <c r="U172" i="16"/>
  <c r="S172" i="16"/>
  <c r="R172" i="16"/>
  <c r="J172" i="16"/>
  <c r="I172" i="16"/>
  <c r="G172" i="16"/>
  <c r="F172" i="16"/>
  <c r="V171" i="16"/>
  <c r="U171" i="16"/>
  <c r="S171" i="16"/>
  <c r="R171" i="16"/>
  <c r="J171" i="16"/>
  <c r="I171" i="16"/>
  <c r="G171" i="16"/>
  <c r="F171" i="16"/>
  <c r="X170" i="16"/>
  <c r="V170" i="16"/>
  <c r="U170" i="16"/>
  <c r="S170" i="16"/>
  <c r="R170" i="16"/>
  <c r="L170" i="16"/>
  <c r="J170" i="16"/>
  <c r="I170" i="16"/>
  <c r="G170" i="16"/>
  <c r="F170" i="16"/>
  <c r="V166" i="16"/>
  <c r="U166" i="16"/>
  <c r="S166" i="16"/>
  <c r="R166" i="16"/>
  <c r="K166" i="16"/>
  <c r="J166" i="16"/>
  <c r="I166" i="16"/>
  <c r="H166" i="16"/>
  <c r="G166" i="16"/>
  <c r="F166" i="16"/>
  <c r="V165" i="16"/>
  <c r="U165" i="16"/>
  <c r="S165" i="16"/>
  <c r="R165" i="16"/>
  <c r="K165" i="16"/>
  <c r="J165" i="16"/>
  <c r="I165" i="16"/>
  <c r="H165" i="16"/>
  <c r="G165" i="16"/>
  <c r="F165" i="16"/>
  <c r="X164" i="16"/>
  <c r="V164" i="16"/>
  <c r="U164" i="16"/>
  <c r="S164" i="16"/>
  <c r="R164" i="16"/>
  <c r="M164" i="16"/>
  <c r="L164" i="16"/>
  <c r="K164" i="16"/>
  <c r="J164" i="16"/>
  <c r="I164" i="16"/>
  <c r="H164" i="16"/>
  <c r="G164" i="16"/>
  <c r="F164" i="16"/>
  <c r="V159" i="16"/>
  <c r="U159" i="16"/>
  <c r="S159" i="16"/>
  <c r="R159" i="16"/>
  <c r="J159" i="16"/>
  <c r="I159" i="16"/>
  <c r="G159" i="16"/>
  <c r="F159" i="16"/>
  <c r="V158" i="16"/>
  <c r="U158" i="16"/>
  <c r="S158" i="16"/>
  <c r="R158" i="16"/>
  <c r="J158" i="16"/>
  <c r="I158" i="16"/>
  <c r="G158" i="16"/>
  <c r="F158" i="16"/>
  <c r="X157" i="16"/>
  <c r="V157" i="16"/>
  <c r="U157" i="16"/>
  <c r="S157" i="16"/>
  <c r="R157" i="16"/>
  <c r="L157" i="16"/>
  <c r="J157" i="16"/>
  <c r="I157" i="16"/>
  <c r="G157" i="16"/>
  <c r="F157" i="16"/>
  <c r="V153" i="16"/>
  <c r="U153" i="16"/>
  <c r="S153" i="16"/>
  <c r="R153" i="16"/>
  <c r="K153" i="16"/>
  <c r="J153" i="16"/>
  <c r="I153" i="16"/>
  <c r="H153" i="16"/>
  <c r="G153" i="16"/>
  <c r="F153" i="16"/>
  <c r="V152" i="16"/>
  <c r="U152" i="16"/>
  <c r="S152" i="16"/>
  <c r="R152" i="16"/>
  <c r="K152" i="16"/>
  <c r="J152" i="16"/>
  <c r="I152" i="16"/>
  <c r="H152" i="16"/>
  <c r="G152" i="16"/>
  <c r="F152" i="16"/>
  <c r="X151" i="16"/>
  <c r="V151" i="16"/>
  <c r="U151" i="16"/>
  <c r="S151" i="16"/>
  <c r="R151" i="16"/>
  <c r="M151" i="16"/>
  <c r="L151" i="16"/>
  <c r="K151" i="16"/>
  <c r="J151" i="16"/>
  <c r="I151" i="16"/>
  <c r="H151" i="16"/>
  <c r="G151" i="16"/>
  <c r="F151" i="16"/>
  <c r="V146" i="16"/>
  <c r="U146" i="16"/>
  <c r="S146" i="16"/>
  <c r="R146" i="16"/>
  <c r="J146" i="16"/>
  <c r="I146" i="16"/>
  <c r="G146" i="16"/>
  <c r="F146" i="16"/>
  <c r="V145" i="16"/>
  <c r="U145" i="16"/>
  <c r="S145" i="16"/>
  <c r="R145" i="16"/>
  <c r="J145" i="16"/>
  <c r="I145" i="16"/>
  <c r="G145" i="16"/>
  <c r="F145" i="16"/>
  <c r="X144" i="16"/>
  <c r="V144" i="16"/>
  <c r="U144" i="16"/>
  <c r="S144" i="16"/>
  <c r="R144" i="16"/>
  <c r="L144" i="16"/>
  <c r="J144" i="16"/>
  <c r="I144" i="16"/>
  <c r="G144" i="16"/>
  <c r="F144" i="16"/>
  <c r="V140" i="16"/>
  <c r="U140" i="16"/>
  <c r="S140" i="16"/>
  <c r="R140" i="16"/>
  <c r="K140" i="16"/>
  <c r="J140" i="16"/>
  <c r="I140" i="16"/>
  <c r="H140" i="16"/>
  <c r="G140" i="16"/>
  <c r="F140" i="16"/>
  <c r="V139" i="16"/>
  <c r="U139" i="16"/>
  <c r="S139" i="16"/>
  <c r="R139" i="16"/>
  <c r="K139" i="16"/>
  <c r="J139" i="16"/>
  <c r="I139" i="16"/>
  <c r="H139" i="16"/>
  <c r="G139" i="16"/>
  <c r="F139" i="16"/>
  <c r="X138" i="16"/>
  <c r="V138" i="16"/>
  <c r="U138" i="16"/>
  <c r="S138" i="16"/>
  <c r="R138" i="16"/>
  <c r="M138" i="16"/>
  <c r="L138" i="16"/>
  <c r="K138" i="16"/>
  <c r="J138" i="16"/>
  <c r="I138" i="16"/>
  <c r="H138" i="16"/>
  <c r="G138" i="16"/>
  <c r="F138" i="16"/>
  <c r="V133" i="16"/>
  <c r="U133" i="16"/>
  <c r="S133" i="16"/>
  <c r="R133" i="16"/>
  <c r="J133" i="16"/>
  <c r="I133" i="16"/>
  <c r="G133" i="16"/>
  <c r="F133" i="16"/>
  <c r="V132" i="16"/>
  <c r="U132" i="16"/>
  <c r="S132" i="16"/>
  <c r="R132" i="16"/>
  <c r="J132" i="16"/>
  <c r="I132" i="16"/>
  <c r="G132" i="16"/>
  <c r="F132" i="16"/>
  <c r="X131" i="16"/>
  <c r="V131" i="16"/>
  <c r="U131" i="16"/>
  <c r="S131" i="16"/>
  <c r="R131" i="16"/>
  <c r="L131" i="16"/>
  <c r="J131" i="16"/>
  <c r="I131" i="16"/>
  <c r="G131" i="16"/>
  <c r="F131" i="16"/>
  <c r="V127" i="16"/>
  <c r="U127" i="16"/>
  <c r="S127" i="16"/>
  <c r="R127" i="16"/>
  <c r="K127" i="16"/>
  <c r="J127" i="16"/>
  <c r="I127" i="16"/>
  <c r="H127" i="16"/>
  <c r="G127" i="16"/>
  <c r="F127" i="16"/>
  <c r="V126" i="16"/>
  <c r="U126" i="16"/>
  <c r="S126" i="16"/>
  <c r="R126" i="16"/>
  <c r="K126" i="16"/>
  <c r="J126" i="16"/>
  <c r="I126" i="16"/>
  <c r="H126" i="16"/>
  <c r="G126" i="16"/>
  <c r="F126" i="16"/>
  <c r="X125" i="16"/>
  <c r="V125" i="16"/>
  <c r="U125" i="16"/>
  <c r="S125" i="16"/>
  <c r="R125" i="16"/>
  <c r="M125" i="16"/>
  <c r="L125" i="16"/>
  <c r="K125" i="16"/>
  <c r="J125" i="16"/>
  <c r="I125" i="16"/>
  <c r="H125" i="16"/>
  <c r="G125" i="16"/>
  <c r="F125" i="16"/>
  <c r="V120" i="16"/>
  <c r="U120" i="16"/>
  <c r="S120" i="16"/>
  <c r="R120" i="16"/>
  <c r="J120" i="16"/>
  <c r="I120" i="16"/>
  <c r="G120" i="16"/>
  <c r="F120" i="16"/>
  <c r="V119" i="16"/>
  <c r="U119" i="16"/>
  <c r="S119" i="16"/>
  <c r="R119" i="16"/>
  <c r="J119" i="16"/>
  <c r="I119" i="16"/>
  <c r="G119" i="16"/>
  <c r="F119" i="16"/>
  <c r="X118" i="16"/>
  <c r="V118" i="16"/>
  <c r="U118" i="16"/>
  <c r="S118" i="16"/>
  <c r="R118" i="16"/>
  <c r="L118" i="16"/>
  <c r="J118" i="16"/>
  <c r="I118" i="16"/>
  <c r="G118" i="16"/>
  <c r="F118" i="16"/>
  <c r="V114" i="16"/>
  <c r="U114" i="16"/>
  <c r="S114" i="16"/>
  <c r="R114" i="16"/>
  <c r="K114" i="16"/>
  <c r="J114" i="16"/>
  <c r="I114" i="16"/>
  <c r="H114" i="16"/>
  <c r="G114" i="16"/>
  <c r="F114" i="16"/>
  <c r="V113" i="16"/>
  <c r="U113" i="16"/>
  <c r="S113" i="16"/>
  <c r="R113" i="16"/>
  <c r="K113" i="16"/>
  <c r="J113" i="16"/>
  <c r="I113" i="16"/>
  <c r="H113" i="16"/>
  <c r="G113" i="16"/>
  <c r="F113" i="16"/>
  <c r="X112" i="16"/>
  <c r="V112" i="16"/>
  <c r="U112" i="16"/>
  <c r="S112" i="16"/>
  <c r="R112" i="16"/>
  <c r="M112" i="16"/>
  <c r="L112" i="16"/>
  <c r="K112" i="16"/>
  <c r="J112" i="16"/>
  <c r="I112" i="16"/>
  <c r="H112" i="16"/>
  <c r="G112" i="16"/>
  <c r="F112" i="16"/>
  <c r="V107" i="16"/>
  <c r="U107" i="16"/>
  <c r="S107" i="16"/>
  <c r="R107" i="16"/>
  <c r="J107" i="16"/>
  <c r="I107" i="16"/>
  <c r="G107" i="16"/>
  <c r="F107" i="16"/>
  <c r="V106" i="16"/>
  <c r="U106" i="16"/>
  <c r="S106" i="16"/>
  <c r="R106" i="16"/>
  <c r="J106" i="16"/>
  <c r="I106" i="16"/>
  <c r="G106" i="16"/>
  <c r="F106" i="16"/>
  <c r="X105" i="16"/>
  <c r="V105" i="16"/>
  <c r="U105" i="16"/>
  <c r="S105" i="16"/>
  <c r="R105" i="16"/>
  <c r="L105" i="16"/>
  <c r="J105" i="16"/>
  <c r="I105" i="16"/>
  <c r="G105" i="16"/>
  <c r="F105" i="16"/>
  <c r="V101" i="16"/>
  <c r="U101" i="16"/>
  <c r="S101" i="16"/>
  <c r="R101" i="16"/>
  <c r="K101" i="16"/>
  <c r="J101" i="16"/>
  <c r="I101" i="16"/>
  <c r="H101" i="16"/>
  <c r="G101" i="16"/>
  <c r="F101" i="16"/>
  <c r="V100" i="16"/>
  <c r="U100" i="16"/>
  <c r="S100" i="16"/>
  <c r="R100" i="16"/>
  <c r="K100" i="16"/>
  <c r="J100" i="16"/>
  <c r="I100" i="16"/>
  <c r="H100" i="16"/>
  <c r="G100" i="16"/>
  <c r="F100" i="16"/>
  <c r="X99" i="16"/>
  <c r="V99" i="16"/>
  <c r="U99" i="16"/>
  <c r="S99" i="16"/>
  <c r="R99" i="16"/>
  <c r="M99" i="16"/>
  <c r="L99" i="16"/>
  <c r="K99" i="16"/>
  <c r="J99" i="16"/>
  <c r="I99" i="16"/>
  <c r="H99" i="16"/>
  <c r="G99" i="16"/>
  <c r="F99" i="16"/>
  <c r="V94" i="16"/>
  <c r="U94" i="16"/>
  <c r="S94" i="16"/>
  <c r="R94" i="16"/>
  <c r="J94" i="16"/>
  <c r="I94" i="16"/>
  <c r="G94" i="16"/>
  <c r="F94" i="16"/>
  <c r="V93" i="16"/>
  <c r="U93" i="16"/>
  <c r="S93" i="16"/>
  <c r="R93" i="16"/>
  <c r="J93" i="16"/>
  <c r="I93" i="16"/>
  <c r="G93" i="16"/>
  <c r="F93" i="16"/>
  <c r="X92" i="16"/>
  <c r="V92" i="16"/>
  <c r="U92" i="16"/>
  <c r="S92" i="16"/>
  <c r="R92" i="16"/>
  <c r="L92" i="16"/>
  <c r="J92" i="16"/>
  <c r="I92" i="16"/>
  <c r="G92" i="16"/>
  <c r="F92" i="16"/>
  <c r="V88" i="16"/>
  <c r="U88" i="16"/>
  <c r="S88" i="16"/>
  <c r="R88" i="16"/>
  <c r="K88" i="16"/>
  <c r="J88" i="16"/>
  <c r="I88" i="16"/>
  <c r="H88" i="16"/>
  <c r="G88" i="16"/>
  <c r="F88" i="16"/>
  <c r="V87" i="16"/>
  <c r="U87" i="16"/>
  <c r="S87" i="16"/>
  <c r="R87" i="16"/>
  <c r="K87" i="16"/>
  <c r="J87" i="16"/>
  <c r="I87" i="16"/>
  <c r="H87" i="16"/>
  <c r="G87" i="16"/>
  <c r="F87" i="16"/>
  <c r="X86" i="16"/>
  <c r="V86" i="16"/>
  <c r="U86" i="16"/>
  <c r="S86" i="16"/>
  <c r="R86" i="16"/>
  <c r="M86" i="16"/>
  <c r="L86" i="16"/>
  <c r="K86" i="16"/>
  <c r="J86" i="16"/>
  <c r="I86" i="16"/>
  <c r="H86" i="16"/>
  <c r="G86" i="16"/>
  <c r="F86" i="16"/>
  <c r="V81" i="16"/>
  <c r="U81" i="16"/>
  <c r="S81" i="16"/>
  <c r="R81" i="16"/>
  <c r="J81" i="16"/>
  <c r="I81" i="16"/>
  <c r="G81" i="16"/>
  <c r="F81" i="16"/>
  <c r="V80" i="16"/>
  <c r="U80" i="16"/>
  <c r="S80" i="16"/>
  <c r="R80" i="16"/>
  <c r="J80" i="16"/>
  <c r="I80" i="16"/>
  <c r="G80" i="16"/>
  <c r="F80" i="16"/>
  <c r="X79" i="16"/>
  <c r="V79" i="16"/>
  <c r="U79" i="16"/>
  <c r="S79" i="16"/>
  <c r="R79" i="16"/>
  <c r="L79" i="16"/>
  <c r="J79" i="16"/>
  <c r="I79" i="16"/>
  <c r="G79" i="16"/>
  <c r="F79" i="16"/>
  <c r="V75" i="16"/>
  <c r="U75" i="16"/>
  <c r="S75" i="16"/>
  <c r="R75" i="16"/>
  <c r="K75" i="16"/>
  <c r="J75" i="16"/>
  <c r="I75" i="16"/>
  <c r="H75" i="16"/>
  <c r="G75" i="16"/>
  <c r="F75" i="16"/>
  <c r="V74" i="16"/>
  <c r="U74" i="16"/>
  <c r="S74" i="16"/>
  <c r="R74" i="16"/>
  <c r="K74" i="16"/>
  <c r="J74" i="16"/>
  <c r="I74" i="16"/>
  <c r="H74" i="16"/>
  <c r="G74" i="16"/>
  <c r="F74" i="16"/>
  <c r="X73" i="16"/>
  <c r="V73" i="16"/>
  <c r="U73" i="16"/>
  <c r="S73" i="16"/>
  <c r="R73" i="16"/>
  <c r="M73" i="16"/>
  <c r="L73" i="16"/>
  <c r="K73" i="16"/>
  <c r="J73" i="16"/>
  <c r="I73" i="16"/>
  <c r="H73" i="16"/>
  <c r="G73" i="16"/>
  <c r="F73" i="16"/>
  <c r="V263" i="15"/>
  <c r="U263" i="15"/>
  <c r="S263" i="15"/>
  <c r="R263" i="15"/>
  <c r="J263" i="15"/>
  <c r="I263" i="15"/>
  <c r="G263" i="15"/>
  <c r="F263" i="15"/>
  <c r="V262" i="15"/>
  <c r="U262" i="15"/>
  <c r="S262" i="15"/>
  <c r="R262" i="15"/>
  <c r="J262" i="15"/>
  <c r="I262" i="15"/>
  <c r="G262" i="15"/>
  <c r="F262" i="15"/>
  <c r="X261" i="15"/>
  <c r="V261" i="15"/>
  <c r="U261" i="15"/>
  <c r="S261" i="15"/>
  <c r="R261" i="15"/>
  <c r="L261" i="15"/>
  <c r="J261" i="15"/>
  <c r="I261" i="15"/>
  <c r="G261" i="15"/>
  <c r="F261" i="15"/>
  <c r="V257" i="15"/>
  <c r="U257" i="15"/>
  <c r="S257" i="15"/>
  <c r="R257" i="15"/>
  <c r="K257" i="15"/>
  <c r="J257" i="15"/>
  <c r="I257" i="15"/>
  <c r="H257" i="15"/>
  <c r="G257" i="15"/>
  <c r="F257" i="15"/>
  <c r="V256" i="15"/>
  <c r="U256" i="15"/>
  <c r="S256" i="15"/>
  <c r="R256" i="15"/>
  <c r="K256" i="15"/>
  <c r="J256" i="15"/>
  <c r="I256" i="15"/>
  <c r="H256" i="15"/>
  <c r="G256" i="15"/>
  <c r="F256" i="15"/>
  <c r="X255" i="15"/>
  <c r="V255" i="15"/>
  <c r="U255" i="15"/>
  <c r="S255" i="15"/>
  <c r="R255" i="15"/>
  <c r="M255" i="15"/>
  <c r="L255" i="15"/>
  <c r="K255" i="15"/>
  <c r="J255" i="15"/>
  <c r="I255" i="15"/>
  <c r="H255" i="15"/>
  <c r="G255" i="15"/>
  <c r="F255" i="15"/>
  <c r="V250" i="15"/>
  <c r="U250" i="15"/>
  <c r="S250" i="15"/>
  <c r="R250" i="15"/>
  <c r="J250" i="15"/>
  <c r="I250" i="15"/>
  <c r="G250" i="15"/>
  <c r="F250" i="15"/>
  <c r="V249" i="15"/>
  <c r="U249" i="15"/>
  <c r="S249" i="15"/>
  <c r="R249" i="15"/>
  <c r="J249" i="15"/>
  <c r="I249" i="15"/>
  <c r="G249" i="15"/>
  <c r="F249" i="15"/>
  <c r="X248" i="15"/>
  <c r="V248" i="15"/>
  <c r="U248" i="15"/>
  <c r="S248" i="15"/>
  <c r="R248" i="15"/>
  <c r="L248" i="15"/>
  <c r="J248" i="15"/>
  <c r="I248" i="15"/>
  <c r="G248" i="15"/>
  <c r="F248" i="15"/>
  <c r="V244" i="15"/>
  <c r="U244" i="15"/>
  <c r="S244" i="15"/>
  <c r="R244" i="15"/>
  <c r="K244" i="15"/>
  <c r="J244" i="15"/>
  <c r="I244" i="15"/>
  <c r="H244" i="15"/>
  <c r="G244" i="15"/>
  <c r="F244" i="15"/>
  <c r="V243" i="15"/>
  <c r="U243" i="15"/>
  <c r="S243" i="15"/>
  <c r="R243" i="15"/>
  <c r="K243" i="15"/>
  <c r="J243" i="15"/>
  <c r="I243" i="15"/>
  <c r="H243" i="15"/>
  <c r="G243" i="15"/>
  <c r="F243" i="15"/>
  <c r="X242" i="15"/>
  <c r="V242" i="15"/>
  <c r="U242" i="15"/>
  <c r="S242" i="15"/>
  <c r="R242" i="15"/>
  <c r="M242" i="15"/>
  <c r="L242" i="15"/>
  <c r="K242" i="15"/>
  <c r="J242" i="15"/>
  <c r="I242" i="15"/>
  <c r="H242" i="15"/>
  <c r="G242" i="15"/>
  <c r="F242" i="15"/>
  <c r="V237" i="15"/>
  <c r="U237" i="15"/>
  <c r="S237" i="15"/>
  <c r="R237" i="15"/>
  <c r="J237" i="15"/>
  <c r="I237" i="15"/>
  <c r="G237" i="15"/>
  <c r="F237" i="15"/>
  <c r="V236" i="15"/>
  <c r="U236" i="15"/>
  <c r="S236" i="15"/>
  <c r="R236" i="15"/>
  <c r="J236" i="15"/>
  <c r="I236" i="15"/>
  <c r="G236" i="15"/>
  <c r="F236" i="15"/>
  <c r="X235" i="15"/>
  <c r="V235" i="15"/>
  <c r="U235" i="15"/>
  <c r="S235" i="15"/>
  <c r="R235" i="15"/>
  <c r="L235" i="15"/>
  <c r="J235" i="15"/>
  <c r="I235" i="15"/>
  <c r="G235" i="15"/>
  <c r="F235" i="15"/>
  <c r="V231" i="15"/>
  <c r="U231" i="15"/>
  <c r="S231" i="15"/>
  <c r="R231" i="15"/>
  <c r="K231" i="15"/>
  <c r="J231" i="15"/>
  <c r="I231" i="15"/>
  <c r="H231" i="15"/>
  <c r="G231" i="15"/>
  <c r="F231" i="15"/>
  <c r="V230" i="15"/>
  <c r="U230" i="15"/>
  <c r="S230" i="15"/>
  <c r="R230" i="15"/>
  <c r="K230" i="15"/>
  <c r="J230" i="15"/>
  <c r="I230" i="15"/>
  <c r="H230" i="15"/>
  <c r="G230" i="15"/>
  <c r="F230" i="15"/>
  <c r="X229" i="15"/>
  <c r="V229" i="15"/>
  <c r="U229" i="15"/>
  <c r="S229" i="15"/>
  <c r="R229" i="15"/>
  <c r="M229" i="15"/>
  <c r="L229" i="15"/>
  <c r="K229" i="15"/>
  <c r="J229" i="15"/>
  <c r="I229" i="15"/>
  <c r="H229" i="15"/>
  <c r="G229" i="15"/>
  <c r="F229" i="15"/>
  <c r="V224" i="15"/>
  <c r="U224" i="15"/>
  <c r="S224" i="15"/>
  <c r="R224" i="15"/>
  <c r="J224" i="15"/>
  <c r="I224" i="15"/>
  <c r="G224" i="15"/>
  <c r="F224" i="15"/>
  <c r="V223" i="15"/>
  <c r="U223" i="15"/>
  <c r="S223" i="15"/>
  <c r="R223" i="15"/>
  <c r="J223" i="15"/>
  <c r="I223" i="15"/>
  <c r="G223" i="15"/>
  <c r="F223" i="15"/>
  <c r="X222" i="15"/>
  <c r="V222" i="15"/>
  <c r="U222" i="15"/>
  <c r="S222" i="15"/>
  <c r="R222" i="15"/>
  <c r="L222" i="15"/>
  <c r="J222" i="15"/>
  <c r="I222" i="15"/>
  <c r="G222" i="15"/>
  <c r="F222" i="15"/>
  <c r="V218" i="15"/>
  <c r="U218" i="15"/>
  <c r="S218" i="15"/>
  <c r="R218" i="15"/>
  <c r="K218" i="15"/>
  <c r="J218" i="15"/>
  <c r="I218" i="15"/>
  <c r="H218" i="15"/>
  <c r="G218" i="15"/>
  <c r="F218" i="15"/>
  <c r="V217" i="15"/>
  <c r="U217" i="15"/>
  <c r="S217" i="15"/>
  <c r="R217" i="15"/>
  <c r="K217" i="15"/>
  <c r="J217" i="15"/>
  <c r="I217" i="15"/>
  <c r="H217" i="15"/>
  <c r="G217" i="15"/>
  <c r="F217" i="15"/>
  <c r="X216" i="15"/>
  <c r="V216" i="15"/>
  <c r="U216" i="15"/>
  <c r="S216" i="15"/>
  <c r="R216" i="15"/>
  <c r="M216" i="15"/>
  <c r="L216" i="15"/>
  <c r="K216" i="15"/>
  <c r="J216" i="15"/>
  <c r="I216" i="15"/>
  <c r="H216" i="15"/>
  <c r="G216" i="15"/>
  <c r="F216" i="15"/>
  <c r="V211" i="15"/>
  <c r="U211" i="15"/>
  <c r="S211" i="15"/>
  <c r="R211" i="15"/>
  <c r="J211" i="15"/>
  <c r="I211" i="15"/>
  <c r="G211" i="15"/>
  <c r="F211" i="15"/>
  <c r="V210" i="15"/>
  <c r="U210" i="15"/>
  <c r="S210" i="15"/>
  <c r="R210" i="15"/>
  <c r="J210" i="15"/>
  <c r="I210" i="15"/>
  <c r="G210" i="15"/>
  <c r="F210" i="15"/>
  <c r="X209" i="15"/>
  <c r="V209" i="15"/>
  <c r="U209" i="15"/>
  <c r="S209" i="15"/>
  <c r="R209" i="15"/>
  <c r="L209" i="15"/>
  <c r="J209" i="15"/>
  <c r="I209" i="15"/>
  <c r="G209" i="15"/>
  <c r="F209" i="15"/>
  <c r="V205" i="15"/>
  <c r="U205" i="15"/>
  <c r="S205" i="15"/>
  <c r="R205" i="15"/>
  <c r="K205" i="15"/>
  <c r="J205" i="15"/>
  <c r="I205" i="15"/>
  <c r="H205" i="15"/>
  <c r="G205" i="15"/>
  <c r="F205" i="15"/>
  <c r="V204" i="15"/>
  <c r="U204" i="15"/>
  <c r="S204" i="15"/>
  <c r="R204" i="15"/>
  <c r="K204" i="15"/>
  <c r="J204" i="15"/>
  <c r="I204" i="15"/>
  <c r="H204" i="15"/>
  <c r="G204" i="15"/>
  <c r="F204" i="15"/>
  <c r="X203" i="15"/>
  <c r="V203" i="15"/>
  <c r="U203" i="15"/>
  <c r="S203" i="15"/>
  <c r="R203" i="15"/>
  <c r="M203" i="15"/>
  <c r="L203" i="15"/>
  <c r="K203" i="15"/>
  <c r="J203" i="15"/>
  <c r="I203" i="15"/>
  <c r="H203" i="15"/>
  <c r="G203" i="15"/>
  <c r="F203" i="15"/>
  <c r="V198" i="15"/>
  <c r="U198" i="15"/>
  <c r="S198" i="15"/>
  <c r="R198" i="15"/>
  <c r="J198" i="15"/>
  <c r="I198" i="15"/>
  <c r="G198" i="15"/>
  <c r="F198" i="15"/>
  <c r="V197" i="15"/>
  <c r="U197" i="15"/>
  <c r="S197" i="15"/>
  <c r="R197" i="15"/>
  <c r="J197" i="15"/>
  <c r="I197" i="15"/>
  <c r="G197" i="15"/>
  <c r="F197" i="15"/>
  <c r="X196" i="15"/>
  <c r="V196" i="15"/>
  <c r="U196" i="15"/>
  <c r="S196" i="15"/>
  <c r="R196" i="15"/>
  <c r="L196" i="15"/>
  <c r="J196" i="15"/>
  <c r="I196" i="15"/>
  <c r="G196" i="15"/>
  <c r="F196" i="15"/>
  <c r="V192" i="15"/>
  <c r="U192" i="15"/>
  <c r="S192" i="15"/>
  <c r="R192" i="15"/>
  <c r="K192" i="15"/>
  <c r="J192" i="15"/>
  <c r="I192" i="15"/>
  <c r="H192" i="15"/>
  <c r="G192" i="15"/>
  <c r="F192" i="15"/>
  <c r="V191" i="15"/>
  <c r="U191" i="15"/>
  <c r="S191" i="15"/>
  <c r="R191" i="15"/>
  <c r="K191" i="15"/>
  <c r="J191" i="15"/>
  <c r="I191" i="15"/>
  <c r="H191" i="15"/>
  <c r="G191" i="15"/>
  <c r="F191" i="15"/>
  <c r="X190" i="15"/>
  <c r="V190" i="15"/>
  <c r="U190" i="15"/>
  <c r="S190" i="15"/>
  <c r="R190" i="15"/>
  <c r="M190" i="15"/>
  <c r="L190" i="15"/>
  <c r="K190" i="15"/>
  <c r="J190" i="15"/>
  <c r="I190" i="15"/>
  <c r="H190" i="15"/>
  <c r="G190" i="15"/>
  <c r="F190" i="15"/>
  <c r="V185" i="15"/>
  <c r="U185" i="15"/>
  <c r="S185" i="15"/>
  <c r="R185" i="15"/>
  <c r="J185" i="15"/>
  <c r="I185" i="15"/>
  <c r="G185" i="15"/>
  <c r="F185" i="15"/>
  <c r="V184" i="15"/>
  <c r="U184" i="15"/>
  <c r="S184" i="15"/>
  <c r="R184" i="15"/>
  <c r="J184" i="15"/>
  <c r="I184" i="15"/>
  <c r="G184" i="15"/>
  <c r="F184" i="15"/>
  <c r="X183" i="15"/>
  <c r="V183" i="15"/>
  <c r="U183" i="15"/>
  <c r="S183" i="15"/>
  <c r="R183" i="15"/>
  <c r="L183" i="15"/>
  <c r="J183" i="15"/>
  <c r="I183" i="15"/>
  <c r="G183" i="15"/>
  <c r="F183" i="15"/>
  <c r="V179" i="15"/>
  <c r="U179" i="15"/>
  <c r="S179" i="15"/>
  <c r="R179" i="15"/>
  <c r="K179" i="15"/>
  <c r="J179" i="15"/>
  <c r="I179" i="15"/>
  <c r="H179" i="15"/>
  <c r="G179" i="15"/>
  <c r="F179" i="15"/>
  <c r="V178" i="15"/>
  <c r="U178" i="15"/>
  <c r="S178" i="15"/>
  <c r="R178" i="15"/>
  <c r="K178" i="15"/>
  <c r="J178" i="15"/>
  <c r="I178" i="15"/>
  <c r="H178" i="15"/>
  <c r="G178" i="15"/>
  <c r="F178" i="15"/>
  <c r="X177" i="15"/>
  <c r="V177" i="15"/>
  <c r="U177" i="15"/>
  <c r="S177" i="15"/>
  <c r="R177" i="15"/>
  <c r="M177" i="15"/>
  <c r="L177" i="15"/>
  <c r="K177" i="15"/>
  <c r="J177" i="15"/>
  <c r="I177" i="15"/>
  <c r="H177" i="15"/>
  <c r="G177" i="15"/>
  <c r="F177" i="15"/>
  <c r="V172" i="15"/>
  <c r="U172" i="15"/>
  <c r="S172" i="15"/>
  <c r="R172" i="15"/>
  <c r="J172" i="15"/>
  <c r="I172" i="15"/>
  <c r="G172" i="15"/>
  <c r="F172" i="15"/>
  <c r="V171" i="15"/>
  <c r="U171" i="15"/>
  <c r="S171" i="15"/>
  <c r="R171" i="15"/>
  <c r="J171" i="15"/>
  <c r="I171" i="15"/>
  <c r="G171" i="15"/>
  <c r="F171" i="15"/>
  <c r="X170" i="15"/>
  <c r="V170" i="15"/>
  <c r="U170" i="15"/>
  <c r="S170" i="15"/>
  <c r="R170" i="15"/>
  <c r="L170" i="15"/>
  <c r="J170" i="15"/>
  <c r="I170" i="15"/>
  <c r="G170" i="15"/>
  <c r="F170" i="15"/>
  <c r="V166" i="15"/>
  <c r="U166" i="15"/>
  <c r="S166" i="15"/>
  <c r="R166" i="15"/>
  <c r="K166" i="15"/>
  <c r="J166" i="15"/>
  <c r="I166" i="15"/>
  <c r="H166" i="15"/>
  <c r="G166" i="15"/>
  <c r="F166" i="15"/>
  <c r="V165" i="15"/>
  <c r="U165" i="15"/>
  <c r="S165" i="15"/>
  <c r="R165" i="15"/>
  <c r="K165" i="15"/>
  <c r="J165" i="15"/>
  <c r="I165" i="15"/>
  <c r="H165" i="15"/>
  <c r="G165" i="15"/>
  <c r="F165" i="15"/>
  <c r="X164" i="15"/>
  <c r="V164" i="15"/>
  <c r="U164" i="15"/>
  <c r="S164" i="15"/>
  <c r="R164" i="15"/>
  <c r="M164" i="15"/>
  <c r="L164" i="15"/>
  <c r="K164" i="15"/>
  <c r="J164" i="15"/>
  <c r="I164" i="15"/>
  <c r="H164" i="15"/>
  <c r="G164" i="15"/>
  <c r="F164" i="15"/>
  <c r="V159" i="15"/>
  <c r="U159" i="15"/>
  <c r="S159" i="15"/>
  <c r="R159" i="15"/>
  <c r="J159" i="15"/>
  <c r="I159" i="15"/>
  <c r="G159" i="15"/>
  <c r="F159" i="15"/>
  <c r="V158" i="15"/>
  <c r="U158" i="15"/>
  <c r="S158" i="15"/>
  <c r="R158" i="15"/>
  <c r="J158" i="15"/>
  <c r="I158" i="15"/>
  <c r="G158" i="15"/>
  <c r="F158" i="15"/>
  <c r="X157" i="15"/>
  <c r="V157" i="15"/>
  <c r="U157" i="15"/>
  <c r="S157" i="15"/>
  <c r="R157" i="15"/>
  <c r="L157" i="15"/>
  <c r="J157" i="15"/>
  <c r="I157" i="15"/>
  <c r="G157" i="15"/>
  <c r="F157" i="15"/>
  <c r="V153" i="15"/>
  <c r="U153" i="15"/>
  <c r="S153" i="15"/>
  <c r="R153" i="15"/>
  <c r="K153" i="15"/>
  <c r="J153" i="15"/>
  <c r="I153" i="15"/>
  <c r="H153" i="15"/>
  <c r="G153" i="15"/>
  <c r="F153" i="15"/>
  <c r="V152" i="15"/>
  <c r="U152" i="15"/>
  <c r="S152" i="15"/>
  <c r="R152" i="15"/>
  <c r="K152" i="15"/>
  <c r="J152" i="15"/>
  <c r="I152" i="15"/>
  <c r="H152" i="15"/>
  <c r="G152" i="15"/>
  <c r="F152" i="15"/>
  <c r="X151" i="15"/>
  <c r="V151" i="15"/>
  <c r="U151" i="15"/>
  <c r="S151" i="15"/>
  <c r="R151" i="15"/>
  <c r="M151" i="15"/>
  <c r="L151" i="15"/>
  <c r="K151" i="15"/>
  <c r="J151" i="15"/>
  <c r="I151" i="15"/>
  <c r="H151" i="15"/>
  <c r="G151" i="15"/>
  <c r="F151" i="15"/>
  <c r="V146" i="15"/>
  <c r="U146" i="15"/>
  <c r="S146" i="15"/>
  <c r="R146" i="15"/>
  <c r="J146" i="15"/>
  <c r="I146" i="15"/>
  <c r="G146" i="15"/>
  <c r="F146" i="15"/>
  <c r="V145" i="15"/>
  <c r="U145" i="15"/>
  <c r="S145" i="15"/>
  <c r="R145" i="15"/>
  <c r="J145" i="15"/>
  <c r="I145" i="15"/>
  <c r="G145" i="15"/>
  <c r="F145" i="15"/>
  <c r="X144" i="15"/>
  <c r="V144" i="15"/>
  <c r="U144" i="15"/>
  <c r="S144" i="15"/>
  <c r="R144" i="15"/>
  <c r="L144" i="15"/>
  <c r="J144" i="15"/>
  <c r="I144" i="15"/>
  <c r="G144" i="15"/>
  <c r="F144" i="15"/>
  <c r="V140" i="15"/>
  <c r="U140" i="15"/>
  <c r="S140" i="15"/>
  <c r="R140" i="15"/>
  <c r="K140" i="15"/>
  <c r="J140" i="15"/>
  <c r="I140" i="15"/>
  <c r="H140" i="15"/>
  <c r="G140" i="15"/>
  <c r="F140" i="15"/>
  <c r="V139" i="15"/>
  <c r="U139" i="15"/>
  <c r="S139" i="15"/>
  <c r="R139" i="15"/>
  <c r="K139" i="15"/>
  <c r="J139" i="15"/>
  <c r="I139" i="15"/>
  <c r="H139" i="15"/>
  <c r="G139" i="15"/>
  <c r="F139" i="15"/>
  <c r="X138" i="15"/>
  <c r="V138" i="15"/>
  <c r="U138" i="15"/>
  <c r="S138" i="15"/>
  <c r="R138" i="15"/>
  <c r="M138" i="15"/>
  <c r="L138" i="15"/>
  <c r="K138" i="15"/>
  <c r="J138" i="15"/>
  <c r="I138" i="15"/>
  <c r="H138" i="15"/>
  <c r="G138" i="15"/>
  <c r="F138" i="15"/>
  <c r="V133" i="15"/>
  <c r="U133" i="15"/>
  <c r="S133" i="15"/>
  <c r="R133" i="15"/>
  <c r="J133" i="15"/>
  <c r="I133" i="15"/>
  <c r="G133" i="15"/>
  <c r="F133" i="15"/>
  <c r="V132" i="15"/>
  <c r="U132" i="15"/>
  <c r="S132" i="15"/>
  <c r="R132" i="15"/>
  <c r="J132" i="15"/>
  <c r="I132" i="15"/>
  <c r="G132" i="15"/>
  <c r="F132" i="15"/>
  <c r="X131" i="15"/>
  <c r="V131" i="15"/>
  <c r="U131" i="15"/>
  <c r="S131" i="15"/>
  <c r="R131" i="15"/>
  <c r="L131" i="15"/>
  <c r="J131" i="15"/>
  <c r="I131" i="15"/>
  <c r="G131" i="15"/>
  <c r="F131" i="15"/>
  <c r="V127" i="15"/>
  <c r="U127" i="15"/>
  <c r="S127" i="15"/>
  <c r="R127" i="15"/>
  <c r="K127" i="15"/>
  <c r="J127" i="15"/>
  <c r="I127" i="15"/>
  <c r="H127" i="15"/>
  <c r="G127" i="15"/>
  <c r="F127" i="15"/>
  <c r="V126" i="15"/>
  <c r="U126" i="15"/>
  <c r="S126" i="15"/>
  <c r="R126" i="15"/>
  <c r="K126" i="15"/>
  <c r="J126" i="15"/>
  <c r="I126" i="15"/>
  <c r="H126" i="15"/>
  <c r="G126" i="15"/>
  <c r="F126" i="15"/>
  <c r="X125" i="15"/>
  <c r="V125" i="15"/>
  <c r="U125" i="15"/>
  <c r="S125" i="15"/>
  <c r="R125" i="15"/>
  <c r="M125" i="15"/>
  <c r="L125" i="15"/>
  <c r="K125" i="15"/>
  <c r="J125" i="15"/>
  <c r="I125" i="15"/>
  <c r="H125" i="15"/>
  <c r="G125" i="15"/>
  <c r="F125" i="15"/>
  <c r="V120" i="15"/>
  <c r="U120" i="15"/>
  <c r="S120" i="15"/>
  <c r="R120" i="15"/>
  <c r="J120" i="15"/>
  <c r="I120" i="15"/>
  <c r="G120" i="15"/>
  <c r="F120" i="15"/>
  <c r="V119" i="15"/>
  <c r="U119" i="15"/>
  <c r="S119" i="15"/>
  <c r="R119" i="15"/>
  <c r="J119" i="15"/>
  <c r="I119" i="15"/>
  <c r="G119" i="15"/>
  <c r="F119" i="15"/>
  <c r="X118" i="15"/>
  <c r="V118" i="15"/>
  <c r="U118" i="15"/>
  <c r="S118" i="15"/>
  <c r="R118" i="15"/>
  <c r="L118" i="15"/>
  <c r="J118" i="15"/>
  <c r="I118" i="15"/>
  <c r="G118" i="15"/>
  <c r="F118" i="15"/>
  <c r="V114" i="15"/>
  <c r="U114" i="15"/>
  <c r="S114" i="15"/>
  <c r="R114" i="15"/>
  <c r="K114" i="15"/>
  <c r="J114" i="15"/>
  <c r="I114" i="15"/>
  <c r="H114" i="15"/>
  <c r="G114" i="15"/>
  <c r="F114" i="15"/>
  <c r="V113" i="15"/>
  <c r="U113" i="15"/>
  <c r="S113" i="15"/>
  <c r="R113" i="15"/>
  <c r="K113" i="15"/>
  <c r="J113" i="15"/>
  <c r="I113" i="15"/>
  <c r="H113" i="15"/>
  <c r="G113" i="15"/>
  <c r="F113" i="15"/>
  <c r="X112" i="15"/>
  <c r="V112" i="15"/>
  <c r="U112" i="15"/>
  <c r="S112" i="15"/>
  <c r="R112" i="15"/>
  <c r="M112" i="15"/>
  <c r="L112" i="15"/>
  <c r="K112" i="15"/>
  <c r="J112" i="15"/>
  <c r="I112" i="15"/>
  <c r="H112" i="15"/>
  <c r="G112" i="15"/>
  <c r="F112" i="15"/>
  <c r="V107" i="15"/>
  <c r="U107" i="15"/>
  <c r="S107" i="15"/>
  <c r="R107" i="15"/>
  <c r="J107" i="15"/>
  <c r="I107" i="15"/>
  <c r="G107" i="15"/>
  <c r="F107" i="15"/>
  <c r="V106" i="15"/>
  <c r="U106" i="15"/>
  <c r="S106" i="15"/>
  <c r="R106" i="15"/>
  <c r="J106" i="15"/>
  <c r="I106" i="15"/>
  <c r="G106" i="15"/>
  <c r="F106" i="15"/>
  <c r="X105" i="15"/>
  <c r="V105" i="15"/>
  <c r="U105" i="15"/>
  <c r="S105" i="15"/>
  <c r="R105" i="15"/>
  <c r="L105" i="15"/>
  <c r="J105" i="15"/>
  <c r="I105" i="15"/>
  <c r="G105" i="15"/>
  <c r="F105" i="15"/>
  <c r="V101" i="15"/>
  <c r="U101" i="15"/>
  <c r="S101" i="15"/>
  <c r="R101" i="15"/>
  <c r="K101" i="15"/>
  <c r="J101" i="15"/>
  <c r="I101" i="15"/>
  <c r="H101" i="15"/>
  <c r="G101" i="15"/>
  <c r="F101" i="15"/>
  <c r="V100" i="15"/>
  <c r="U100" i="15"/>
  <c r="S100" i="15"/>
  <c r="R100" i="15"/>
  <c r="K100" i="15"/>
  <c r="J100" i="15"/>
  <c r="I100" i="15"/>
  <c r="H100" i="15"/>
  <c r="G100" i="15"/>
  <c r="F100" i="15"/>
  <c r="X99" i="15"/>
  <c r="V99" i="15"/>
  <c r="U99" i="15"/>
  <c r="S99" i="15"/>
  <c r="R99" i="15"/>
  <c r="M99" i="15"/>
  <c r="L99" i="15"/>
  <c r="K99" i="15"/>
  <c r="J99" i="15"/>
  <c r="I99" i="15"/>
  <c r="H99" i="15"/>
  <c r="G99" i="15"/>
  <c r="F99" i="15"/>
  <c r="V94" i="15"/>
  <c r="U94" i="15"/>
  <c r="S94" i="15"/>
  <c r="R94" i="15"/>
  <c r="J94" i="15"/>
  <c r="I94" i="15"/>
  <c r="G94" i="15"/>
  <c r="F94" i="15"/>
  <c r="V93" i="15"/>
  <c r="U93" i="15"/>
  <c r="S93" i="15"/>
  <c r="R93" i="15"/>
  <c r="J93" i="15"/>
  <c r="I93" i="15"/>
  <c r="G93" i="15"/>
  <c r="F93" i="15"/>
  <c r="X92" i="15"/>
  <c r="V92" i="15"/>
  <c r="U92" i="15"/>
  <c r="S92" i="15"/>
  <c r="R92" i="15"/>
  <c r="L92" i="15"/>
  <c r="J92" i="15"/>
  <c r="I92" i="15"/>
  <c r="G92" i="15"/>
  <c r="F92" i="15"/>
  <c r="V88" i="15"/>
  <c r="U88" i="15"/>
  <c r="S88" i="15"/>
  <c r="R88" i="15"/>
  <c r="K88" i="15"/>
  <c r="J88" i="15"/>
  <c r="I88" i="15"/>
  <c r="H88" i="15"/>
  <c r="G88" i="15"/>
  <c r="F88" i="15"/>
  <c r="V87" i="15"/>
  <c r="U87" i="15"/>
  <c r="S87" i="15"/>
  <c r="R87" i="15"/>
  <c r="K87" i="15"/>
  <c r="J87" i="15"/>
  <c r="I87" i="15"/>
  <c r="H87" i="15"/>
  <c r="G87" i="15"/>
  <c r="F87" i="15"/>
  <c r="X86" i="15"/>
  <c r="V86" i="15"/>
  <c r="U86" i="15"/>
  <c r="S86" i="15"/>
  <c r="R86" i="15"/>
  <c r="M86" i="15"/>
  <c r="L86" i="15"/>
  <c r="K86" i="15"/>
  <c r="J86" i="15"/>
  <c r="I86" i="15"/>
  <c r="H86" i="15"/>
  <c r="G86" i="15"/>
  <c r="F86" i="15"/>
  <c r="V81" i="15"/>
  <c r="U81" i="15"/>
  <c r="S81" i="15"/>
  <c r="R81" i="15"/>
  <c r="J81" i="15"/>
  <c r="I81" i="15"/>
  <c r="G81" i="15"/>
  <c r="F81" i="15"/>
  <c r="V80" i="15"/>
  <c r="U80" i="15"/>
  <c r="S80" i="15"/>
  <c r="R80" i="15"/>
  <c r="J80" i="15"/>
  <c r="I80" i="15"/>
  <c r="G80" i="15"/>
  <c r="F80" i="15"/>
  <c r="X79" i="15"/>
  <c r="V79" i="15"/>
  <c r="U79" i="15"/>
  <c r="S79" i="15"/>
  <c r="R79" i="15"/>
  <c r="L79" i="15"/>
  <c r="J79" i="15"/>
  <c r="I79" i="15"/>
  <c r="G79" i="15"/>
  <c r="F79" i="15"/>
  <c r="V75" i="15"/>
  <c r="U75" i="15"/>
  <c r="S75" i="15"/>
  <c r="R75" i="15"/>
  <c r="K75" i="15"/>
  <c r="J75" i="15"/>
  <c r="I75" i="15"/>
  <c r="H75" i="15"/>
  <c r="G75" i="15"/>
  <c r="F75" i="15"/>
  <c r="V74" i="15"/>
  <c r="U74" i="15"/>
  <c r="S74" i="15"/>
  <c r="R74" i="15"/>
  <c r="K74" i="15"/>
  <c r="J74" i="15"/>
  <c r="I74" i="15"/>
  <c r="H74" i="15"/>
  <c r="G74" i="15"/>
  <c r="F74" i="15"/>
  <c r="X73" i="15"/>
  <c r="V73" i="15"/>
  <c r="U73" i="15"/>
  <c r="S73" i="15"/>
  <c r="R73" i="15"/>
  <c r="M73" i="15"/>
  <c r="L73" i="15"/>
  <c r="K73" i="15"/>
  <c r="J73" i="15"/>
  <c r="I73" i="15"/>
  <c r="H73" i="15"/>
  <c r="G73" i="15"/>
  <c r="F73" i="15"/>
  <c r="V263" i="14"/>
  <c r="U263" i="14"/>
  <c r="S263" i="14"/>
  <c r="R263" i="14"/>
  <c r="J263" i="14"/>
  <c r="I263" i="14"/>
  <c r="G263" i="14"/>
  <c r="F263" i="14"/>
  <c r="V262" i="14"/>
  <c r="U262" i="14"/>
  <c r="S262" i="14"/>
  <c r="R262" i="14"/>
  <c r="J262" i="14"/>
  <c r="I262" i="14"/>
  <c r="G262" i="14"/>
  <c r="F262" i="14"/>
  <c r="X261" i="14"/>
  <c r="V261" i="14"/>
  <c r="U261" i="14"/>
  <c r="S261" i="14"/>
  <c r="R261" i="14"/>
  <c r="L261" i="14"/>
  <c r="J261" i="14"/>
  <c r="I261" i="14"/>
  <c r="G261" i="14"/>
  <c r="F261" i="14"/>
  <c r="V257" i="14"/>
  <c r="U257" i="14"/>
  <c r="S257" i="14"/>
  <c r="R257" i="14"/>
  <c r="K257" i="14"/>
  <c r="J257" i="14"/>
  <c r="I257" i="14"/>
  <c r="H257" i="14"/>
  <c r="G257" i="14"/>
  <c r="F257" i="14"/>
  <c r="V256" i="14"/>
  <c r="U256" i="14"/>
  <c r="S256" i="14"/>
  <c r="R256" i="14"/>
  <c r="K256" i="14"/>
  <c r="J256" i="14"/>
  <c r="I256" i="14"/>
  <c r="H256" i="14"/>
  <c r="G256" i="14"/>
  <c r="F256" i="14"/>
  <c r="X255" i="14"/>
  <c r="V255" i="14"/>
  <c r="U255" i="14"/>
  <c r="S255" i="14"/>
  <c r="R255" i="14"/>
  <c r="M255" i="14"/>
  <c r="L255" i="14"/>
  <c r="K255" i="14"/>
  <c r="J255" i="14"/>
  <c r="I255" i="14"/>
  <c r="H255" i="14"/>
  <c r="G255" i="14"/>
  <c r="F255" i="14"/>
  <c r="V250" i="14"/>
  <c r="U250" i="14"/>
  <c r="S250" i="14"/>
  <c r="R250" i="14"/>
  <c r="J250" i="14"/>
  <c r="I250" i="14"/>
  <c r="G250" i="14"/>
  <c r="F250" i="14"/>
  <c r="V249" i="14"/>
  <c r="U249" i="14"/>
  <c r="S249" i="14"/>
  <c r="R249" i="14"/>
  <c r="J249" i="14"/>
  <c r="I249" i="14"/>
  <c r="G249" i="14"/>
  <c r="F249" i="14"/>
  <c r="X248" i="14"/>
  <c r="V248" i="14"/>
  <c r="U248" i="14"/>
  <c r="S248" i="14"/>
  <c r="R248" i="14"/>
  <c r="L248" i="14"/>
  <c r="J248" i="14"/>
  <c r="I248" i="14"/>
  <c r="G248" i="14"/>
  <c r="F248" i="14"/>
  <c r="V244" i="14"/>
  <c r="U244" i="14"/>
  <c r="S244" i="14"/>
  <c r="R244" i="14"/>
  <c r="K244" i="14"/>
  <c r="J244" i="14"/>
  <c r="I244" i="14"/>
  <c r="H244" i="14"/>
  <c r="G244" i="14"/>
  <c r="F244" i="14"/>
  <c r="V243" i="14"/>
  <c r="U243" i="14"/>
  <c r="S243" i="14"/>
  <c r="R243" i="14"/>
  <c r="K243" i="14"/>
  <c r="J243" i="14"/>
  <c r="I243" i="14"/>
  <c r="H243" i="14"/>
  <c r="G243" i="14"/>
  <c r="F243" i="14"/>
  <c r="X242" i="14"/>
  <c r="V242" i="14"/>
  <c r="U242" i="14"/>
  <c r="S242" i="14"/>
  <c r="R242" i="14"/>
  <c r="M242" i="14"/>
  <c r="L242" i="14"/>
  <c r="K242" i="14"/>
  <c r="J242" i="14"/>
  <c r="I242" i="14"/>
  <c r="H242" i="14"/>
  <c r="G242" i="14"/>
  <c r="F242" i="14"/>
  <c r="V237" i="14"/>
  <c r="U237" i="14"/>
  <c r="S237" i="14"/>
  <c r="R237" i="14"/>
  <c r="J237" i="14"/>
  <c r="I237" i="14"/>
  <c r="G237" i="14"/>
  <c r="F237" i="14"/>
  <c r="V236" i="14"/>
  <c r="U236" i="14"/>
  <c r="S236" i="14"/>
  <c r="R236" i="14"/>
  <c r="J236" i="14"/>
  <c r="I236" i="14"/>
  <c r="G236" i="14"/>
  <c r="F236" i="14"/>
  <c r="X235" i="14"/>
  <c r="V235" i="14"/>
  <c r="U235" i="14"/>
  <c r="S235" i="14"/>
  <c r="R235" i="14"/>
  <c r="L235" i="14"/>
  <c r="J235" i="14"/>
  <c r="I235" i="14"/>
  <c r="G235" i="14"/>
  <c r="F235" i="14"/>
  <c r="V231" i="14"/>
  <c r="U231" i="14"/>
  <c r="S231" i="14"/>
  <c r="R231" i="14"/>
  <c r="K231" i="14"/>
  <c r="J231" i="14"/>
  <c r="I231" i="14"/>
  <c r="H231" i="14"/>
  <c r="G231" i="14"/>
  <c r="F231" i="14"/>
  <c r="V230" i="14"/>
  <c r="U230" i="14"/>
  <c r="S230" i="14"/>
  <c r="R230" i="14"/>
  <c r="K230" i="14"/>
  <c r="J230" i="14"/>
  <c r="I230" i="14"/>
  <c r="H230" i="14"/>
  <c r="G230" i="14"/>
  <c r="F230" i="14"/>
  <c r="X229" i="14"/>
  <c r="V229" i="14"/>
  <c r="U229" i="14"/>
  <c r="S229" i="14"/>
  <c r="R229" i="14"/>
  <c r="M229" i="14"/>
  <c r="L229" i="14"/>
  <c r="K229" i="14"/>
  <c r="J229" i="14"/>
  <c r="I229" i="14"/>
  <c r="H229" i="14"/>
  <c r="G229" i="14"/>
  <c r="F229" i="14"/>
  <c r="V224" i="14"/>
  <c r="U224" i="14"/>
  <c r="S224" i="14"/>
  <c r="R224" i="14"/>
  <c r="J224" i="14"/>
  <c r="I224" i="14"/>
  <c r="G224" i="14"/>
  <c r="F224" i="14"/>
  <c r="V223" i="14"/>
  <c r="U223" i="14"/>
  <c r="S223" i="14"/>
  <c r="R223" i="14"/>
  <c r="J223" i="14"/>
  <c r="I223" i="14"/>
  <c r="G223" i="14"/>
  <c r="F223" i="14"/>
  <c r="X222" i="14"/>
  <c r="V222" i="14"/>
  <c r="U222" i="14"/>
  <c r="S222" i="14"/>
  <c r="R222" i="14"/>
  <c r="L222" i="14"/>
  <c r="J222" i="14"/>
  <c r="I222" i="14"/>
  <c r="G222" i="14"/>
  <c r="F222" i="14"/>
  <c r="V218" i="14"/>
  <c r="U218" i="14"/>
  <c r="S218" i="14"/>
  <c r="R218" i="14"/>
  <c r="K218" i="14"/>
  <c r="J218" i="14"/>
  <c r="I218" i="14"/>
  <c r="H218" i="14"/>
  <c r="G218" i="14"/>
  <c r="F218" i="14"/>
  <c r="V217" i="14"/>
  <c r="U217" i="14"/>
  <c r="S217" i="14"/>
  <c r="R217" i="14"/>
  <c r="K217" i="14"/>
  <c r="J217" i="14"/>
  <c r="I217" i="14"/>
  <c r="H217" i="14"/>
  <c r="G217" i="14"/>
  <c r="F217" i="14"/>
  <c r="X216" i="14"/>
  <c r="V216" i="14"/>
  <c r="U216" i="14"/>
  <c r="S216" i="14"/>
  <c r="R216" i="14"/>
  <c r="M216" i="14"/>
  <c r="L216" i="14"/>
  <c r="K216" i="14"/>
  <c r="J216" i="14"/>
  <c r="I216" i="14"/>
  <c r="H216" i="14"/>
  <c r="G216" i="14"/>
  <c r="F216" i="14"/>
  <c r="V211" i="14"/>
  <c r="U211" i="14"/>
  <c r="S211" i="14"/>
  <c r="R211" i="14"/>
  <c r="J211" i="14"/>
  <c r="I211" i="14"/>
  <c r="G211" i="14"/>
  <c r="F211" i="14"/>
  <c r="V210" i="14"/>
  <c r="U210" i="14"/>
  <c r="S210" i="14"/>
  <c r="R210" i="14"/>
  <c r="J210" i="14"/>
  <c r="I210" i="14"/>
  <c r="G210" i="14"/>
  <c r="F210" i="14"/>
  <c r="X209" i="14"/>
  <c r="V209" i="14"/>
  <c r="U209" i="14"/>
  <c r="S209" i="14"/>
  <c r="R209" i="14"/>
  <c r="L209" i="14"/>
  <c r="J209" i="14"/>
  <c r="I209" i="14"/>
  <c r="G209" i="14"/>
  <c r="F209" i="14"/>
  <c r="V205" i="14"/>
  <c r="U205" i="14"/>
  <c r="S205" i="14"/>
  <c r="R205" i="14"/>
  <c r="K205" i="14"/>
  <c r="J205" i="14"/>
  <c r="I205" i="14"/>
  <c r="H205" i="14"/>
  <c r="G205" i="14"/>
  <c r="F205" i="14"/>
  <c r="V204" i="14"/>
  <c r="U204" i="14"/>
  <c r="S204" i="14"/>
  <c r="R204" i="14"/>
  <c r="K204" i="14"/>
  <c r="J204" i="14"/>
  <c r="I204" i="14"/>
  <c r="H204" i="14"/>
  <c r="G204" i="14"/>
  <c r="F204" i="14"/>
  <c r="X203" i="14"/>
  <c r="V203" i="14"/>
  <c r="U203" i="14"/>
  <c r="S203" i="14"/>
  <c r="R203" i="14"/>
  <c r="M203" i="14"/>
  <c r="L203" i="14"/>
  <c r="K203" i="14"/>
  <c r="J203" i="14"/>
  <c r="I203" i="14"/>
  <c r="H203" i="14"/>
  <c r="G203" i="14"/>
  <c r="F203" i="14"/>
  <c r="V198" i="14"/>
  <c r="U198" i="14"/>
  <c r="S198" i="14"/>
  <c r="R198" i="14"/>
  <c r="J198" i="14"/>
  <c r="I198" i="14"/>
  <c r="G198" i="14"/>
  <c r="F198" i="14"/>
  <c r="V197" i="14"/>
  <c r="U197" i="14"/>
  <c r="S197" i="14"/>
  <c r="R197" i="14"/>
  <c r="J197" i="14"/>
  <c r="I197" i="14"/>
  <c r="G197" i="14"/>
  <c r="F197" i="14"/>
  <c r="X196" i="14"/>
  <c r="V196" i="14"/>
  <c r="U196" i="14"/>
  <c r="S196" i="14"/>
  <c r="R196" i="14"/>
  <c r="L196" i="14"/>
  <c r="J196" i="14"/>
  <c r="I196" i="14"/>
  <c r="G196" i="14"/>
  <c r="F196" i="14"/>
  <c r="V192" i="14"/>
  <c r="U192" i="14"/>
  <c r="S192" i="14"/>
  <c r="R192" i="14"/>
  <c r="K192" i="14"/>
  <c r="J192" i="14"/>
  <c r="I192" i="14"/>
  <c r="H192" i="14"/>
  <c r="G192" i="14"/>
  <c r="F192" i="14"/>
  <c r="V191" i="14"/>
  <c r="U191" i="14"/>
  <c r="S191" i="14"/>
  <c r="R191" i="14"/>
  <c r="K191" i="14"/>
  <c r="J191" i="14"/>
  <c r="I191" i="14"/>
  <c r="H191" i="14"/>
  <c r="G191" i="14"/>
  <c r="F191" i="14"/>
  <c r="X190" i="14"/>
  <c r="V190" i="14"/>
  <c r="U190" i="14"/>
  <c r="S190" i="14"/>
  <c r="R190" i="14"/>
  <c r="M190" i="14"/>
  <c r="L190" i="14"/>
  <c r="K190" i="14"/>
  <c r="J190" i="14"/>
  <c r="I190" i="14"/>
  <c r="H190" i="14"/>
  <c r="G190" i="14"/>
  <c r="F190" i="14"/>
  <c r="V185" i="14"/>
  <c r="U185" i="14"/>
  <c r="S185" i="14"/>
  <c r="R185" i="14"/>
  <c r="J185" i="14"/>
  <c r="I185" i="14"/>
  <c r="G185" i="14"/>
  <c r="F185" i="14"/>
  <c r="V184" i="14"/>
  <c r="U184" i="14"/>
  <c r="S184" i="14"/>
  <c r="R184" i="14"/>
  <c r="J184" i="14"/>
  <c r="I184" i="14"/>
  <c r="G184" i="14"/>
  <c r="F184" i="14"/>
  <c r="X183" i="14"/>
  <c r="V183" i="14"/>
  <c r="U183" i="14"/>
  <c r="S183" i="14"/>
  <c r="R183" i="14"/>
  <c r="L183" i="14"/>
  <c r="J183" i="14"/>
  <c r="I183" i="14"/>
  <c r="G183" i="14"/>
  <c r="F183" i="14"/>
  <c r="V179" i="14"/>
  <c r="U179" i="14"/>
  <c r="S179" i="14"/>
  <c r="R179" i="14"/>
  <c r="K179" i="14"/>
  <c r="J179" i="14"/>
  <c r="I179" i="14"/>
  <c r="H179" i="14"/>
  <c r="G179" i="14"/>
  <c r="F179" i="14"/>
  <c r="V178" i="14"/>
  <c r="U178" i="14"/>
  <c r="S178" i="14"/>
  <c r="R178" i="14"/>
  <c r="K178" i="14"/>
  <c r="J178" i="14"/>
  <c r="I178" i="14"/>
  <c r="H178" i="14"/>
  <c r="G178" i="14"/>
  <c r="F178" i="14"/>
  <c r="X177" i="14"/>
  <c r="V177" i="14"/>
  <c r="U177" i="14"/>
  <c r="S177" i="14"/>
  <c r="R177" i="14"/>
  <c r="M177" i="14"/>
  <c r="L177" i="14"/>
  <c r="K177" i="14"/>
  <c r="J177" i="14"/>
  <c r="I177" i="14"/>
  <c r="H177" i="14"/>
  <c r="G177" i="14"/>
  <c r="F177" i="14"/>
  <c r="V172" i="14"/>
  <c r="U172" i="14"/>
  <c r="S172" i="14"/>
  <c r="R172" i="14"/>
  <c r="J172" i="14"/>
  <c r="I172" i="14"/>
  <c r="G172" i="14"/>
  <c r="F172" i="14"/>
  <c r="V171" i="14"/>
  <c r="U171" i="14"/>
  <c r="S171" i="14"/>
  <c r="R171" i="14"/>
  <c r="J171" i="14"/>
  <c r="I171" i="14"/>
  <c r="G171" i="14"/>
  <c r="F171" i="14"/>
  <c r="X170" i="14"/>
  <c r="V170" i="14"/>
  <c r="U170" i="14"/>
  <c r="S170" i="14"/>
  <c r="R170" i="14"/>
  <c r="L170" i="14"/>
  <c r="J170" i="14"/>
  <c r="I170" i="14"/>
  <c r="G170" i="14"/>
  <c r="F170" i="14"/>
  <c r="V166" i="14"/>
  <c r="U166" i="14"/>
  <c r="S166" i="14"/>
  <c r="R166" i="14"/>
  <c r="K166" i="14"/>
  <c r="J166" i="14"/>
  <c r="I166" i="14"/>
  <c r="H166" i="14"/>
  <c r="G166" i="14"/>
  <c r="F166" i="14"/>
  <c r="V165" i="14"/>
  <c r="U165" i="14"/>
  <c r="S165" i="14"/>
  <c r="R165" i="14"/>
  <c r="K165" i="14"/>
  <c r="J165" i="14"/>
  <c r="I165" i="14"/>
  <c r="H165" i="14"/>
  <c r="G165" i="14"/>
  <c r="F165" i="14"/>
  <c r="X164" i="14"/>
  <c r="V164" i="14"/>
  <c r="U164" i="14"/>
  <c r="S164" i="14"/>
  <c r="R164" i="14"/>
  <c r="M164" i="14"/>
  <c r="L164" i="14"/>
  <c r="K164" i="14"/>
  <c r="J164" i="14"/>
  <c r="I164" i="14"/>
  <c r="H164" i="14"/>
  <c r="G164" i="14"/>
  <c r="F164" i="14"/>
  <c r="V159" i="14"/>
  <c r="U159" i="14"/>
  <c r="S159" i="14"/>
  <c r="R159" i="14"/>
  <c r="J159" i="14"/>
  <c r="I159" i="14"/>
  <c r="G159" i="14"/>
  <c r="F159" i="14"/>
  <c r="V158" i="14"/>
  <c r="U158" i="14"/>
  <c r="S158" i="14"/>
  <c r="R158" i="14"/>
  <c r="J158" i="14"/>
  <c r="I158" i="14"/>
  <c r="G158" i="14"/>
  <c r="F158" i="14"/>
  <c r="X157" i="14"/>
  <c r="V157" i="14"/>
  <c r="U157" i="14"/>
  <c r="S157" i="14"/>
  <c r="R157" i="14"/>
  <c r="L157" i="14"/>
  <c r="J157" i="14"/>
  <c r="I157" i="14"/>
  <c r="G157" i="14"/>
  <c r="F157" i="14"/>
  <c r="V153" i="14"/>
  <c r="U153" i="14"/>
  <c r="S153" i="14"/>
  <c r="R153" i="14"/>
  <c r="K153" i="14"/>
  <c r="J153" i="14"/>
  <c r="I153" i="14"/>
  <c r="H153" i="14"/>
  <c r="G153" i="14"/>
  <c r="F153" i="14"/>
  <c r="V152" i="14"/>
  <c r="U152" i="14"/>
  <c r="S152" i="14"/>
  <c r="R152" i="14"/>
  <c r="K152" i="14"/>
  <c r="J152" i="14"/>
  <c r="I152" i="14"/>
  <c r="H152" i="14"/>
  <c r="G152" i="14"/>
  <c r="F152" i="14"/>
  <c r="X151" i="14"/>
  <c r="V151" i="14"/>
  <c r="U151" i="14"/>
  <c r="S151" i="14"/>
  <c r="R151" i="14"/>
  <c r="M151" i="14"/>
  <c r="L151" i="14"/>
  <c r="K151" i="14"/>
  <c r="J151" i="14"/>
  <c r="I151" i="14"/>
  <c r="H151" i="14"/>
  <c r="G151" i="14"/>
  <c r="F151" i="14"/>
  <c r="V146" i="14"/>
  <c r="U146" i="14"/>
  <c r="S146" i="14"/>
  <c r="R146" i="14"/>
  <c r="J146" i="14"/>
  <c r="I146" i="14"/>
  <c r="G146" i="14"/>
  <c r="F146" i="14"/>
  <c r="V145" i="14"/>
  <c r="U145" i="14"/>
  <c r="S145" i="14"/>
  <c r="R145" i="14"/>
  <c r="J145" i="14"/>
  <c r="I145" i="14"/>
  <c r="G145" i="14"/>
  <c r="F145" i="14"/>
  <c r="X144" i="14"/>
  <c r="V144" i="14"/>
  <c r="U144" i="14"/>
  <c r="S144" i="14"/>
  <c r="R144" i="14"/>
  <c r="L144" i="14"/>
  <c r="J144" i="14"/>
  <c r="I144" i="14"/>
  <c r="G144" i="14"/>
  <c r="F144" i="14"/>
  <c r="V140" i="14"/>
  <c r="U140" i="14"/>
  <c r="S140" i="14"/>
  <c r="R140" i="14"/>
  <c r="K140" i="14"/>
  <c r="J140" i="14"/>
  <c r="I140" i="14"/>
  <c r="H140" i="14"/>
  <c r="G140" i="14"/>
  <c r="F140" i="14"/>
  <c r="V139" i="14"/>
  <c r="U139" i="14"/>
  <c r="S139" i="14"/>
  <c r="R139" i="14"/>
  <c r="K139" i="14"/>
  <c r="J139" i="14"/>
  <c r="I139" i="14"/>
  <c r="H139" i="14"/>
  <c r="G139" i="14"/>
  <c r="F139" i="14"/>
  <c r="X138" i="14"/>
  <c r="V138" i="14"/>
  <c r="U138" i="14"/>
  <c r="S138" i="14"/>
  <c r="R138" i="14"/>
  <c r="M138" i="14"/>
  <c r="L138" i="14"/>
  <c r="K138" i="14"/>
  <c r="J138" i="14"/>
  <c r="I138" i="14"/>
  <c r="H138" i="14"/>
  <c r="G138" i="14"/>
  <c r="F138" i="14"/>
  <c r="V133" i="14"/>
  <c r="U133" i="14"/>
  <c r="S133" i="14"/>
  <c r="R133" i="14"/>
  <c r="J133" i="14"/>
  <c r="I133" i="14"/>
  <c r="G133" i="14"/>
  <c r="F133" i="14"/>
  <c r="V132" i="14"/>
  <c r="U132" i="14"/>
  <c r="S132" i="14"/>
  <c r="R132" i="14"/>
  <c r="J132" i="14"/>
  <c r="I132" i="14"/>
  <c r="G132" i="14"/>
  <c r="F132" i="14"/>
  <c r="X131" i="14"/>
  <c r="V131" i="14"/>
  <c r="U131" i="14"/>
  <c r="S131" i="14"/>
  <c r="R131" i="14"/>
  <c r="L131" i="14"/>
  <c r="J131" i="14"/>
  <c r="I131" i="14"/>
  <c r="G131" i="14"/>
  <c r="F131" i="14"/>
  <c r="V127" i="14"/>
  <c r="U127" i="14"/>
  <c r="S127" i="14"/>
  <c r="R127" i="14"/>
  <c r="K127" i="14"/>
  <c r="J127" i="14"/>
  <c r="I127" i="14"/>
  <c r="H127" i="14"/>
  <c r="G127" i="14"/>
  <c r="F127" i="14"/>
  <c r="V126" i="14"/>
  <c r="U126" i="14"/>
  <c r="S126" i="14"/>
  <c r="R126" i="14"/>
  <c r="K126" i="14"/>
  <c r="J126" i="14"/>
  <c r="I126" i="14"/>
  <c r="H126" i="14"/>
  <c r="G126" i="14"/>
  <c r="F126" i="14"/>
  <c r="X125" i="14"/>
  <c r="V125" i="14"/>
  <c r="U125" i="14"/>
  <c r="S125" i="14"/>
  <c r="R125" i="14"/>
  <c r="M125" i="14"/>
  <c r="L125" i="14"/>
  <c r="K125" i="14"/>
  <c r="J125" i="14"/>
  <c r="I125" i="14"/>
  <c r="H125" i="14"/>
  <c r="G125" i="14"/>
  <c r="F125" i="14"/>
  <c r="V120" i="14"/>
  <c r="U120" i="14"/>
  <c r="S120" i="14"/>
  <c r="R120" i="14"/>
  <c r="J120" i="14"/>
  <c r="I120" i="14"/>
  <c r="G120" i="14"/>
  <c r="F120" i="14"/>
  <c r="V119" i="14"/>
  <c r="U119" i="14"/>
  <c r="S119" i="14"/>
  <c r="R119" i="14"/>
  <c r="J119" i="14"/>
  <c r="I119" i="14"/>
  <c r="G119" i="14"/>
  <c r="F119" i="14"/>
  <c r="X118" i="14"/>
  <c r="V118" i="14"/>
  <c r="U118" i="14"/>
  <c r="S118" i="14"/>
  <c r="R118" i="14"/>
  <c r="L118" i="14"/>
  <c r="J118" i="14"/>
  <c r="I118" i="14"/>
  <c r="G118" i="14"/>
  <c r="F118" i="14"/>
  <c r="V114" i="14"/>
  <c r="U114" i="14"/>
  <c r="S114" i="14"/>
  <c r="R114" i="14"/>
  <c r="K114" i="14"/>
  <c r="J114" i="14"/>
  <c r="I114" i="14"/>
  <c r="H114" i="14"/>
  <c r="G114" i="14"/>
  <c r="F114" i="14"/>
  <c r="V113" i="14"/>
  <c r="U113" i="14"/>
  <c r="S113" i="14"/>
  <c r="R113" i="14"/>
  <c r="K113" i="14"/>
  <c r="J113" i="14"/>
  <c r="I113" i="14"/>
  <c r="H113" i="14"/>
  <c r="G113" i="14"/>
  <c r="F113" i="14"/>
  <c r="X112" i="14"/>
  <c r="V112" i="14"/>
  <c r="U112" i="14"/>
  <c r="S112" i="14"/>
  <c r="R112" i="14"/>
  <c r="M112" i="14"/>
  <c r="L112" i="14"/>
  <c r="K112" i="14"/>
  <c r="J112" i="14"/>
  <c r="I112" i="14"/>
  <c r="H112" i="14"/>
  <c r="G112" i="14"/>
  <c r="F112" i="14"/>
  <c r="V107" i="14"/>
  <c r="U107" i="14"/>
  <c r="S107" i="14"/>
  <c r="R107" i="14"/>
  <c r="J107" i="14"/>
  <c r="I107" i="14"/>
  <c r="G107" i="14"/>
  <c r="F107" i="14"/>
  <c r="V106" i="14"/>
  <c r="U106" i="14"/>
  <c r="S106" i="14"/>
  <c r="R106" i="14"/>
  <c r="J106" i="14"/>
  <c r="I106" i="14"/>
  <c r="G106" i="14"/>
  <c r="F106" i="14"/>
  <c r="X105" i="14"/>
  <c r="V105" i="14"/>
  <c r="U105" i="14"/>
  <c r="S105" i="14"/>
  <c r="R105" i="14"/>
  <c r="L105" i="14"/>
  <c r="J105" i="14"/>
  <c r="I105" i="14"/>
  <c r="G105" i="14"/>
  <c r="F105" i="14"/>
  <c r="V101" i="14"/>
  <c r="U101" i="14"/>
  <c r="S101" i="14"/>
  <c r="R101" i="14"/>
  <c r="K101" i="14"/>
  <c r="J101" i="14"/>
  <c r="I101" i="14"/>
  <c r="H101" i="14"/>
  <c r="G101" i="14"/>
  <c r="F101" i="14"/>
  <c r="V100" i="14"/>
  <c r="U100" i="14"/>
  <c r="S100" i="14"/>
  <c r="R100" i="14"/>
  <c r="K100" i="14"/>
  <c r="J100" i="14"/>
  <c r="I100" i="14"/>
  <c r="H100" i="14"/>
  <c r="G100" i="14"/>
  <c r="F100" i="14"/>
  <c r="X99" i="14"/>
  <c r="V99" i="14"/>
  <c r="U99" i="14"/>
  <c r="S99" i="14"/>
  <c r="R99" i="14"/>
  <c r="M99" i="14"/>
  <c r="L99" i="14"/>
  <c r="K99" i="14"/>
  <c r="J99" i="14"/>
  <c r="I99" i="14"/>
  <c r="H99" i="14"/>
  <c r="G99" i="14"/>
  <c r="F99" i="14"/>
  <c r="V94" i="14"/>
  <c r="U94" i="14"/>
  <c r="S94" i="14"/>
  <c r="R94" i="14"/>
  <c r="J94" i="14"/>
  <c r="I94" i="14"/>
  <c r="G94" i="14"/>
  <c r="F94" i="14"/>
  <c r="V93" i="14"/>
  <c r="U93" i="14"/>
  <c r="S93" i="14"/>
  <c r="R93" i="14"/>
  <c r="J93" i="14"/>
  <c r="I93" i="14"/>
  <c r="G93" i="14"/>
  <c r="F93" i="14"/>
  <c r="X92" i="14"/>
  <c r="V92" i="14"/>
  <c r="U92" i="14"/>
  <c r="S92" i="14"/>
  <c r="R92" i="14"/>
  <c r="L92" i="14"/>
  <c r="J92" i="14"/>
  <c r="I92" i="14"/>
  <c r="G92" i="14"/>
  <c r="F92" i="14"/>
  <c r="V88" i="14"/>
  <c r="U88" i="14"/>
  <c r="S88" i="14"/>
  <c r="R88" i="14"/>
  <c r="K88" i="14"/>
  <c r="J88" i="14"/>
  <c r="I88" i="14"/>
  <c r="H88" i="14"/>
  <c r="G88" i="14"/>
  <c r="F88" i="14"/>
  <c r="V87" i="14"/>
  <c r="U87" i="14"/>
  <c r="S87" i="14"/>
  <c r="R87" i="14"/>
  <c r="K87" i="14"/>
  <c r="J87" i="14"/>
  <c r="I87" i="14"/>
  <c r="H87" i="14"/>
  <c r="G87" i="14"/>
  <c r="F87" i="14"/>
  <c r="X86" i="14"/>
  <c r="V86" i="14"/>
  <c r="U86" i="14"/>
  <c r="S86" i="14"/>
  <c r="R86" i="14"/>
  <c r="M86" i="14"/>
  <c r="L86" i="14"/>
  <c r="K86" i="14"/>
  <c r="J86" i="14"/>
  <c r="I86" i="14"/>
  <c r="H86" i="14"/>
  <c r="G86" i="14"/>
  <c r="F86" i="14"/>
  <c r="V81" i="14"/>
  <c r="U81" i="14"/>
  <c r="S81" i="14"/>
  <c r="R81" i="14"/>
  <c r="J81" i="14"/>
  <c r="I81" i="14"/>
  <c r="G81" i="14"/>
  <c r="F81" i="14"/>
  <c r="V80" i="14"/>
  <c r="U80" i="14"/>
  <c r="S80" i="14"/>
  <c r="R80" i="14"/>
  <c r="J80" i="14"/>
  <c r="I80" i="14"/>
  <c r="G80" i="14"/>
  <c r="F80" i="14"/>
  <c r="X79" i="14"/>
  <c r="V79" i="14"/>
  <c r="U79" i="14"/>
  <c r="S79" i="14"/>
  <c r="R79" i="14"/>
  <c r="L79" i="14"/>
  <c r="J79" i="14"/>
  <c r="I79" i="14"/>
  <c r="G79" i="14"/>
  <c r="F79" i="14"/>
  <c r="V75" i="14"/>
  <c r="U75" i="14"/>
  <c r="S75" i="14"/>
  <c r="R75" i="14"/>
  <c r="K75" i="14"/>
  <c r="J75" i="14"/>
  <c r="I75" i="14"/>
  <c r="H75" i="14"/>
  <c r="G75" i="14"/>
  <c r="F75" i="14"/>
  <c r="V74" i="14"/>
  <c r="U74" i="14"/>
  <c r="S74" i="14"/>
  <c r="R74" i="14"/>
  <c r="K74" i="14"/>
  <c r="J74" i="14"/>
  <c r="I74" i="14"/>
  <c r="H74" i="14"/>
  <c r="G74" i="14"/>
  <c r="F74" i="14"/>
  <c r="X73" i="14"/>
  <c r="V73" i="14"/>
  <c r="U73" i="14"/>
  <c r="S73" i="14"/>
  <c r="R73" i="14"/>
  <c r="M73" i="14"/>
  <c r="L73" i="14"/>
  <c r="K73" i="14"/>
  <c r="J73" i="14"/>
  <c r="I73" i="14"/>
  <c r="H73" i="14"/>
  <c r="G73" i="14"/>
  <c r="F73" i="14"/>
  <c r="V263" i="13"/>
  <c r="U263" i="13"/>
  <c r="S263" i="13"/>
  <c r="R263" i="13"/>
  <c r="J263" i="13"/>
  <c r="I263" i="13"/>
  <c r="G263" i="13"/>
  <c r="F263" i="13"/>
  <c r="V262" i="13"/>
  <c r="U262" i="13"/>
  <c r="S262" i="13"/>
  <c r="R262" i="13"/>
  <c r="J262" i="13"/>
  <c r="I262" i="13"/>
  <c r="G262" i="13"/>
  <c r="F262" i="13"/>
  <c r="X261" i="13"/>
  <c r="V261" i="13"/>
  <c r="U261" i="13"/>
  <c r="S261" i="13"/>
  <c r="R261" i="13"/>
  <c r="L261" i="13"/>
  <c r="J261" i="13"/>
  <c r="I261" i="13"/>
  <c r="G261" i="13"/>
  <c r="F261" i="13"/>
  <c r="V257" i="13"/>
  <c r="U257" i="13"/>
  <c r="S257" i="13"/>
  <c r="R257" i="13"/>
  <c r="K257" i="13"/>
  <c r="J257" i="13"/>
  <c r="I257" i="13"/>
  <c r="H257" i="13"/>
  <c r="G257" i="13"/>
  <c r="F257" i="13"/>
  <c r="V256" i="13"/>
  <c r="U256" i="13"/>
  <c r="S256" i="13"/>
  <c r="R256" i="13"/>
  <c r="K256" i="13"/>
  <c r="J256" i="13"/>
  <c r="I256" i="13"/>
  <c r="H256" i="13"/>
  <c r="G256" i="13"/>
  <c r="F256" i="13"/>
  <c r="X255" i="13"/>
  <c r="V255" i="13"/>
  <c r="U255" i="13"/>
  <c r="S255" i="13"/>
  <c r="R255" i="13"/>
  <c r="M255" i="13"/>
  <c r="L255" i="13"/>
  <c r="K255" i="13"/>
  <c r="J255" i="13"/>
  <c r="I255" i="13"/>
  <c r="H255" i="13"/>
  <c r="G255" i="13"/>
  <c r="F255" i="13"/>
  <c r="V250" i="13"/>
  <c r="U250" i="13"/>
  <c r="S250" i="13"/>
  <c r="R250" i="13"/>
  <c r="J250" i="13"/>
  <c r="I250" i="13"/>
  <c r="G250" i="13"/>
  <c r="F250" i="13"/>
  <c r="V249" i="13"/>
  <c r="U249" i="13"/>
  <c r="S249" i="13"/>
  <c r="R249" i="13"/>
  <c r="J249" i="13"/>
  <c r="I249" i="13"/>
  <c r="G249" i="13"/>
  <c r="F249" i="13"/>
  <c r="X248" i="13"/>
  <c r="V248" i="13"/>
  <c r="U248" i="13"/>
  <c r="S248" i="13"/>
  <c r="R248" i="13"/>
  <c r="L248" i="13"/>
  <c r="J248" i="13"/>
  <c r="I248" i="13"/>
  <c r="G248" i="13"/>
  <c r="F248" i="13"/>
  <c r="V244" i="13"/>
  <c r="U244" i="13"/>
  <c r="S244" i="13"/>
  <c r="R244" i="13"/>
  <c r="K244" i="13"/>
  <c r="J244" i="13"/>
  <c r="I244" i="13"/>
  <c r="H244" i="13"/>
  <c r="G244" i="13"/>
  <c r="F244" i="13"/>
  <c r="V243" i="13"/>
  <c r="U243" i="13"/>
  <c r="S243" i="13"/>
  <c r="R243" i="13"/>
  <c r="K243" i="13"/>
  <c r="J243" i="13"/>
  <c r="I243" i="13"/>
  <c r="H243" i="13"/>
  <c r="G243" i="13"/>
  <c r="F243" i="13"/>
  <c r="X242" i="13"/>
  <c r="V242" i="13"/>
  <c r="U242" i="13"/>
  <c r="S242" i="13"/>
  <c r="R242" i="13"/>
  <c r="M242" i="13"/>
  <c r="L242" i="13"/>
  <c r="K242" i="13"/>
  <c r="J242" i="13"/>
  <c r="I242" i="13"/>
  <c r="H242" i="13"/>
  <c r="G242" i="13"/>
  <c r="F242" i="13"/>
  <c r="V237" i="13"/>
  <c r="U237" i="13"/>
  <c r="S237" i="13"/>
  <c r="R237" i="13"/>
  <c r="J237" i="13"/>
  <c r="I237" i="13"/>
  <c r="G237" i="13"/>
  <c r="F237" i="13"/>
  <c r="V236" i="13"/>
  <c r="U236" i="13"/>
  <c r="S236" i="13"/>
  <c r="R236" i="13"/>
  <c r="J236" i="13"/>
  <c r="I236" i="13"/>
  <c r="G236" i="13"/>
  <c r="F236" i="13"/>
  <c r="X235" i="13"/>
  <c r="V235" i="13"/>
  <c r="U235" i="13"/>
  <c r="S235" i="13"/>
  <c r="R235" i="13"/>
  <c r="L235" i="13"/>
  <c r="J235" i="13"/>
  <c r="I235" i="13"/>
  <c r="G235" i="13"/>
  <c r="F235" i="13"/>
  <c r="V231" i="13"/>
  <c r="U231" i="13"/>
  <c r="S231" i="13"/>
  <c r="R231" i="13"/>
  <c r="K231" i="13"/>
  <c r="J231" i="13"/>
  <c r="I231" i="13"/>
  <c r="H231" i="13"/>
  <c r="G231" i="13"/>
  <c r="F231" i="13"/>
  <c r="V230" i="13"/>
  <c r="U230" i="13"/>
  <c r="S230" i="13"/>
  <c r="R230" i="13"/>
  <c r="K230" i="13"/>
  <c r="J230" i="13"/>
  <c r="I230" i="13"/>
  <c r="H230" i="13"/>
  <c r="G230" i="13"/>
  <c r="F230" i="13"/>
  <c r="X229" i="13"/>
  <c r="V229" i="13"/>
  <c r="U229" i="13"/>
  <c r="S229" i="13"/>
  <c r="R229" i="13"/>
  <c r="M229" i="13"/>
  <c r="L229" i="13"/>
  <c r="K229" i="13"/>
  <c r="J229" i="13"/>
  <c r="I229" i="13"/>
  <c r="H229" i="13"/>
  <c r="G229" i="13"/>
  <c r="F229" i="13"/>
  <c r="V224" i="13"/>
  <c r="U224" i="13"/>
  <c r="S224" i="13"/>
  <c r="R224" i="13"/>
  <c r="J224" i="13"/>
  <c r="I224" i="13"/>
  <c r="G224" i="13"/>
  <c r="F224" i="13"/>
  <c r="V223" i="13"/>
  <c r="U223" i="13"/>
  <c r="S223" i="13"/>
  <c r="R223" i="13"/>
  <c r="J223" i="13"/>
  <c r="I223" i="13"/>
  <c r="G223" i="13"/>
  <c r="F223" i="13"/>
  <c r="X222" i="13"/>
  <c r="V222" i="13"/>
  <c r="U222" i="13"/>
  <c r="S222" i="13"/>
  <c r="R222" i="13"/>
  <c r="L222" i="13"/>
  <c r="J222" i="13"/>
  <c r="I222" i="13"/>
  <c r="G222" i="13"/>
  <c r="F222" i="13"/>
  <c r="V218" i="13"/>
  <c r="U218" i="13"/>
  <c r="S218" i="13"/>
  <c r="R218" i="13"/>
  <c r="K218" i="13"/>
  <c r="J218" i="13"/>
  <c r="I218" i="13"/>
  <c r="H218" i="13"/>
  <c r="G218" i="13"/>
  <c r="F218" i="13"/>
  <c r="V217" i="13"/>
  <c r="U217" i="13"/>
  <c r="S217" i="13"/>
  <c r="R217" i="13"/>
  <c r="K217" i="13"/>
  <c r="J217" i="13"/>
  <c r="I217" i="13"/>
  <c r="H217" i="13"/>
  <c r="G217" i="13"/>
  <c r="F217" i="13"/>
  <c r="X216" i="13"/>
  <c r="V216" i="13"/>
  <c r="U216" i="13"/>
  <c r="S216" i="13"/>
  <c r="R216" i="13"/>
  <c r="M216" i="13"/>
  <c r="L216" i="13"/>
  <c r="K216" i="13"/>
  <c r="J216" i="13"/>
  <c r="I216" i="13"/>
  <c r="H216" i="13"/>
  <c r="G216" i="13"/>
  <c r="F216" i="13"/>
  <c r="V211" i="13"/>
  <c r="U211" i="13"/>
  <c r="S211" i="13"/>
  <c r="R211" i="13"/>
  <c r="J211" i="13"/>
  <c r="I211" i="13"/>
  <c r="G211" i="13"/>
  <c r="F211" i="13"/>
  <c r="V210" i="13"/>
  <c r="U210" i="13"/>
  <c r="S210" i="13"/>
  <c r="R210" i="13"/>
  <c r="J210" i="13"/>
  <c r="I210" i="13"/>
  <c r="G210" i="13"/>
  <c r="F210" i="13"/>
  <c r="X209" i="13"/>
  <c r="V209" i="13"/>
  <c r="U209" i="13"/>
  <c r="S209" i="13"/>
  <c r="R209" i="13"/>
  <c r="L209" i="13"/>
  <c r="J209" i="13"/>
  <c r="I209" i="13"/>
  <c r="G209" i="13"/>
  <c r="F209" i="13"/>
  <c r="V205" i="13"/>
  <c r="U205" i="13"/>
  <c r="S205" i="13"/>
  <c r="R205" i="13"/>
  <c r="K205" i="13"/>
  <c r="J205" i="13"/>
  <c r="I205" i="13"/>
  <c r="H205" i="13"/>
  <c r="G205" i="13"/>
  <c r="F205" i="13"/>
  <c r="V204" i="13"/>
  <c r="U204" i="13"/>
  <c r="S204" i="13"/>
  <c r="R204" i="13"/>
  <c r="K204" i="13"/>
  <c r="J204" i="13"/>
  <c r="I204" i="13"/>
  <c r="H204" i="13"/>
  <c r="G204" i="13"/>
  <c r="F204" i="13"/>
  <c r="X203" i="13"/>
  <c r="V203" i="13"/>
  <c r="U203" i="13"/>
  <c r="S203" i="13"/>
  <c r="R203" i="13"/>
  <c r="M203" i="13"/>
  <c r="L203" i="13"/>
  <c r="K203" i="13"/>
  <c r="J203" i="13"/>
  <c r="I203" i="13"/>
  <c r="H203" i="13"/>
  <c r="G203" i="13"/>
  <c r="F203" i="13"/>
  <c r="V198" i="13"/>
  <c r="U198" i="13"/>
  <c r="S198" i="13"/>
  <c r="R198" i="13"/>
  <c r="J198" i="13"/>
  <c r="I198" i="13"/>
  <c r="G198" i="13"/>
  <c r="F198" i="13"/>
  <c r="V197" i="13"/>
  <c r="U197" i="13"/>
  <c r="S197" i="13"/>
  <c r="R197" i="13"/>
  <c r="J197" i="13"/>
  <c r="I197" i="13"/>
  <c r="G197" i="13"/>
  <c r="F197" i="13"/>
  <c r="X196" i="13"/>
  <c r="V196" i="13"/>
  <c r="U196" i="13"/>
  <c r="S196" i="13"/>
  <c r="R196" i="13"/>
  <c r="L196" i="13"/>
  <c r="J196" i="13"/>
  <c r="I196" i="13"/>
  <c r="G196" i="13"/>
  <c r="F196" i="13"/>
  <c r="V192" i="13"/>
  <c r="U192" i="13"/>
  <c r="S192" i="13"/>
  <c r="R192" i="13"/>
  <c r="K192" i="13"/>
  <c r="J192" i="13"/>
  <c r="I192" i="13"/>
  <c r="H192" i="13"/>
  <c r="G192" i="13"/>
  <c r="F192" i="13"/>
  <c r="V191" i="13"/>
  <c r="U191" i="13"/>
  <c r="S191" i="13"/>
  <c r="R191" i="13"/>
  <c r="K191" i="13"/>
  <c r="J191" i="13"/>
  <c r="I191" i="13"/>
  <c r="H191" i="13"/>
  <c r="G191" i="13"/>
  <c r="F191" i="13"/>
  <c r="X190" i="13"/>
  <c r="V190" i="13"/>
  <c r="U190" i="13"/>
  <c r="S190" i="13"/>
  <c r="R190" i="13"/>
  <c r="M190" i="13"/>
  <c r="L190" i="13"/>
  <c r="K190" i="13"/>
  <c r="J190" i="13"/>
  <c r="I190" i="13"/>
  <c r="H190" i="13"/>
  <c r="G190" i="13"/>
  <c r="F190" i="13"/>
  <c r="V185" i="13"/>
  <c r="U185" i="13"/>
  <c r="S185" i="13"/>
  <c r="R185" i="13"/>
  <c r="J185" i="13"/>
  <c r="I185" i="13"/>
  <c r="G185" i="13"/>
  <c r="F185" i="13"/>
  <c r="V184" i="13"/>
  <c r="U184" i="13"/>
  <c r="S184" i="13"/>
  <c r="R184" i="13"/>
  <c r="J184" i="13"/>
  <c r="I184" i="13"/>
  <c r="G184" i="13"/>
  <c r="F184" i="13"/>
  <c r="X183" i="13"/>
  <c r="V183" i="13"/>
  <c r="U183" i="13"/>
  <c r="S183" i="13"/>
  <c r="R183" i="13"/>
  <c r="L183" i="13"/>
  <c r="J183" i="13"/>
  <c r="I183" i="13"/>
  <c r="G183" i="13"/>
  <c r="F183" i="13"/>
  <c r="V179" i="13"/>
  <c r="U179" i="13"/>
  <c r="S179" i="13"/>
  <c r="R179" i="13"/>
  <c r="K179" i="13"/>
  <c r="J179" i="13"/>
  <c r="I179" i="13"/>
  <c r="H179" i="13"/>
  <c r="G179" i="13"/>
  <c r="F179" i="13"/>
  <c r="V178" i="13"/>
  <c r="U178" i="13"/>
  <c r="S178" i="13"/>
  <c r="R178" i="13"/>
  <c r="K178" i="13"/>
  <c r="J178" i="13"/>
  <c r="I178" i="13"/>
  <c r="H178" i="13"/>
  <c r="G178" i="13"/>
  <c r="F178" i="13"/>
  <c r="X177" i="13"/>
  <c r="V177" i="13"/>
  <c r="U177" i="13"/>
  <c r="S177" i="13"/>
  <c r="R177" i="13"/>
  <c r="M177" i="13"/>
  <c r="L177" i="13"/>
  <c r="K177" i="13"/>
  <c r="J177" i="13"/>
  <c r="I177" i="13"/>
  <c r="H177" i="13"/>
  <c r="G177" i="13"/>
  <c r="F177" i="13"/>
  <c r="V172" i="13"/>
  <c r="U172" i="13"/>
  <c r="S172" i="13"/>
  <c r="R172" i="13"/>
  <c r="J172" i="13"/>
  <c r="I172" i="13"/>
  <c r="G172" i="13"/>
  <c r="F172" i="13"/>
  <c r="V171" i="13"/>
  <c r="U171" i="13"/>
  <c r="S171" i="13"/>
  <c r="R171" i="13"/>
  <c r="J171" i="13"/>
  <c r="I171" i="13"/>
  <c r="G171" i="13"/>
  <c r="F171" i="13"/>
  <c r="X170" i="13"/>
  <c r="V170" i="13"/>
  <c r="U170" i="13"/>
  <c r="S170" i="13"/>
  <c r="R170" i="13"/>
  <c r="L170" i="13"/>
  <c r="J170" i="13"/>
  <c r="I170" i="13"/>
  <c r="G170" i="13"/>
  <c r="F170" i="13"/>
  <c r="V166" i="13"/>
  <c r="U166" i="13"/>
  <c r="S166" i="13"/>
  <c r="R166" i="13"/>
  <c r="K166" i="13"/>
  <c r="J166" i="13"/>
  <c r="I166" i="13"/>
  <c r="H166" i="13"/>
  <c r="G166" i="13"/>
  <c r="F166" i="13"/>
  <c r="V165" i="13"/>
  <c r="U165" i="13"/>
  <c r="S165" i="13"/>
  <c r="R165" i="13"/>
  <c r="K165" i="13"/>
  <c r="J165" i="13"/>
  <c r="I165" i="13"/>
  <c r="H165" i="13"/>
  <c r="G165" i="13"/>
  <c r="F165" i="13"/>
  <c r="X164" i="13"/>
  <c r="V164" i="13"/>
  <c r="U164" i="13"/>
  <c r="S164" i="13"/>
  <c r="R164" i="13"/>
  <c r="M164" i="13"/>
  <c r="L164" i="13"/>
  <c r="K164" i="13"/>
  <c r="J164" i="13"/>
  <c r="I164" i="13"/>
  <c r="H164" i="13"/>
  <c r="G164" i="13"/>
  <c r="F164" i="13"/>
  <c r="V159" i="13"/>
  <c r="U159" i="13"/>
  <c r="S159" i="13"/>
  <c r="R159" i="13"/>
  <c r="J159" i="13"/>
  <c r="I159" i="13"/>
  <c r="G159" i="13"/>
  <c r="F159" i="13"/>
  <c r="V158" i="13"/>
  <c r="U158" i="13"/>
  <c r="S158" i="13"/>
  <c r="R158" i="13"/>
  <c r="J158" i="13"/>
  <c r="I158" i="13"/>
  <c r="G158" i="13"/>
  <c r="F158" i="13"/>
  <c r="X157" i="13"/>
  <c r="V157" i="13"/>
  <c r="U157" i="13"/>
  <c r="S157" i="13"/>
  <c r="R157" i="13"/>
  <c r="L157" i="13"/>
  <c r="J157" i="13"/>
  <c r="I157" i="13"/>
  <c r="G157" i="13"/>
  <c r="F157" i="13"/>
  <c r="V153" i="13"/>
  <c r="U153" i="13"/>
  <c r="S153" i="13"/>
  <c r="R153" i="13"/>
  <c r="K153" i="13"/>
  <c r="J153" i="13"/>
  <c r="I153" i="13"/>
  <c r="H153" i="13"/>
  <c r="G153" i="13"/>
  <c r="F153" i="13"/>
  <c r="V152" i="13"/>
  <c r="U152" i="13"/>
  <c r="S152" i="13"/>
  <c r="R152" i="13"/>
  <c r="K152" i="13"/>
  <c r="J152" i="13"/>
  <c r="I152" i="13"/>
  <c r="H152" i="13"/>
  <c r="G152" i="13"/>
  <c r="F152" i="13"/>
  <c r="X151" i="13"/>
  <c r="V151" i="13"/>
  <c r="U151" i="13"/>
  <c r="S151" i="13"/>
  <c r="R151" i="13"/>
  <c r="M151" i="13"/>
  <c r="L151" i="13"/>
  <c r="K151" i="13"/>
  <c r="J151" i="13"/>
  <c r="I151" i="13"/>
  <c r="H151" i="13"/>
  <c r="G151" i="13"/>
  <c r="F151" i="13"/>
  <c r="V146" i="13"/>
  <c r="U146" i="13"/>
  <c r="S146" i="13"/>
  <c r="R146" i="13"/>
  <c r="J146" i="13"/>
  <c r="I146" i="13"/>
  <c r="G146" i="13"/>
  <c r="F146" i="13"/>
  <c r="V145" i="13"/>
  <c r="U145" i="13"/>
  <c r="S145" i="13"/>
  <c r="R145" i="13"/>
  <c r="J145" i="13"/>
  <c r="I145" i="13"/>
  <c r="G145" i="13"/>
  <c r="F145" i="13"/>
  <c r="X144" i="13"/>
  <c r="V144" i="13"/>
  <c r="U144" i="13"/>
  <c r="S144" i="13"/>
  <c r="R144" i="13"/>
  <c r="L144" i="13"/>
  <c r="J144" i="13"/>
  <c r="I144" i="13"/>
  <c r="G144" i="13"/>
  <c r="F144" i="13"/>
  <c r="V140" i="13"/>
  <c r="U140" i="13"/>
  <c r="S140" i="13"/>
  <c r="R140" i="13"/>
  <c r="K140" i="13"/>
  <c r="J140" i="13"/>
  <c r="I140" i="13"/>
  <c r="H140" i="13"/>
  <c r="G140" i="13"/>
  <c r="F140" i="13"/>
  <c r="V139" i="13"/>
  <c r="U139" i="13"/>
  <c r="S139" i="13"/>
  <c r="R139" i="13"/>
  <c r="K139" i="13"/>
  <c r="J139" i="13"/>
  <c r="I139" i="13"/>
  <c r="H139" i="13"/>
  <c r="G139" i="13"/>
  <c r="F139" i="13"/>
  <c r="X138" i="13"/>
  <c r="V138" i="13"/>
  <c r="U138" i="13"/>
  <c r="S138" i="13"/>
  <c r="R138" i="13"/>
  <c r="M138" i="13"/>
  <c r="L138" i="13"/>
  <c r="K138" i="13"/>
  <c r="J138" i="13"/>
  <c r="I138" i="13"/>
  <c r="H138" i="13"/>
  <c r="G138" i="13"/>
  <c r="F138" i="13"/>
  <c r="V133" i="13"/>
  <c r="U133" i="13"/>
  <c r="S133" i="13"/>
  <c r="R133" i="13"/>
  <c r="J133" i="13"/>
  <c r="I133" i="13"/>
  <c r="G133" i="13"/>
  <c r="F133" i="13"/>
  <c r="V132" i="13"/>
  <c r="U132" i="13"/>
  <c r="S132" i="13"/>
  <c r="R132" i="13"/>
  <c r="J132" i="13"/>
  <c r="I132" i="13"/>
  <c r="G132" i="13"/>
  <c r="F132" i="13"/>
  <c r="X131" i="13"/>
  <c r="V131" i="13"/>
  <c r="U131" i="13"/>
  <c r="S131" i="13"/>
  <c r="R131" i="13"/>
  <c r="L131" i="13"/>
  <c r="J131" i="13"/>
  <c r="I131" i="13"/>
  <c r="G131" i="13"/>
  <c r="F131" i="13"/>
  <c r="V127" i="13"/>
  <c r="U127" i="13"/>
  <c r="S127" i="13"/>
  <c r="R127" i="13"/>
  <c r="K127" i="13"/>
  <c r="J127" i="13"/>
  <c r="I127" i="13"/>
  <c r="H127" i="13"/>
  <c r="G127" i="13"/>
  <c r="F127" i="13"/>
  <c r="V126" i="13"/>
  <c r="U126" i="13"/>
  <c r="S126" i="13"/>
  <c r="R126" i="13"/>
  <c r="K126" i="13"/>
  <c r="J126" i="13"/>
  <c r="I126" i="13"/>
  <c r="H126" i="13"/>
  <c r="G126" i="13"/>
  <c r="F126" i="13"/>
  <c r="X125" i="13"/>
  <c r="V125" i="13"/>
  <c r="U125" i="13"/>
  <c r="S125" i="13"/>
  <c r="R125" i="13"/>
  <c r="M125" i="13"/>
  <c r="L125" i="13"/>
  <c r="K125" i="13"/>
  <c r="J125" i="13"/>
  <c r="I125" i="13"/>
  <c r="H125" i="13"/>
  <c r="G125" i="13"/>
  <c r="F125" i="13"/>
  <c r="V120" i="13"/>
  <c r="U120" i="13"/>
  <c r="S120" i="13"/>
  <c r="R120" i="13"/>
  <c r="J120" i="13"/>
  <c r="I120" i="13"/>
  <c r="G120" i="13"/>
  <c r="F120" i="13"/>
  <c r="V119" i="13"/>
  <c r="U119" i="13"/>
  <c r="S119" i="13"/>
  <c r="R119" i="13"/>
  <c r="J119" i="13"/>
  <c r="I119" i="13"/>
  <c r="G119" i="13"/>
  <c r="F119" i="13"/>
  <c r="X118" i="13"/>
  <c r="V118" i="13"/>
  <c r="U118" i="13"/>
  <c r="S118" i="13"/>
  <c r="R118" i="13"/>
  <c r="L118" i="13"/>
  <c r="J118" i="13"/>
  <c r="I118" i="13"/>
  <c r="G118" i="13"/>
  <c r="F118" i="13"/>
  <c r="V114" i="13"/>
  <c r="U114" i="13"/>
  <c r="S114" i="13"/>
  <c r="R114" i="13"/>
  <c r="K114" i="13"/>
  <c r="J114" i="13"/>
  <c r="I114" i="13"/>
  <c r="H114" i="13"/>
  <c r="G114" i="13"/>
  <c r="F114" i="13"/>
  <c r="V113" i="13"/>
  <c r="U113" i="13"/>
  <c r="S113" i="13"/>
  <c r="R113" i="13"/>
  <c r="K113" i="13"/>
  <c r="J113" i="13"/>
  <c r="I113" i="13"/>
  <c r="H113" i="13"/>
  <c r="G113" i="13"/>
  <c r="F113" i="13"/>
  <c r="X112" i="13"/>
  <c r="V112" i="13"/>
  <c r="U112" i="13"/>
  <c r="S112" i="13"/>
  <c r="R112" i="13"/>
  <c r="M112" i="13"/>
  <c r="L112" i="13"/>
  <c r="K112" i="13"/>
  <c r="J112" i="13"/>
  <c r="I112" i="13"/>
  <c r="H112" i="13"/>
  <c r="G112" i="13"/>
  <c r="F112" i="13"/>
  <c r="V107" i="13"/>
  <c r="U107" i="13"/>
  <c r="S107" i="13"/>
  <c r="R107" i="13"/>
  <c r="J107" i="13"/>
  <c r="I107" i="13"/>
  <c r="G107" i="13"/>
  <c r="F107" i="13"/>
  <c r="V106" i="13"/>
  <c r="U106" i="13"/>
  <c r="S106" i="13"/>
  <c r="R106" i="13"/>
  <c r="J106" i="13"/>
  <c r="I106" i="13"/>
  <c r="G106" i="13"/>
  <c r="F106" i="13"/>
  <c r="X105" i="13"/>
  <c r="V105" i="13"/>
  <c r="U105" i="13"/>
  <c r="S105" i="13"/>
  <c r="R105" i="13"/>
  <c r="L105" i="13"/>
  <c r="J105" i="13"/>
  <c r="I105" i="13"/>
  <c r="G105" i="13"/>
  <c r="F105" i="13"/>
  <c r="V101" i="13"/>
  <c r="U101" i="13"/>
  <c r="S101" i="13"/>
  <c r="R101" i="13"/>
  <c r="K101" i="13"/>
  <c r="J101" i="13"/>
  <c r="I101" i="13"/>
  <c r="H101" i="13"/>
  <c r="G101" i="13"/>
  <c r="F101" i="13"/>
  <c r="V100" i="13"/>
  <c r="U100" i="13"/>
  <c r="S100" i="13"/>
  <c r="R100" i="13"/>
  <c r="K100" i="13"/>
  <c r="J100" i="13"/>
  <c r="I100" i="13"/>
  <c r="H100" i="13"/>
  <c r="G100" i="13"/>
  <c r="F100" i="13"/>
  <c r="X99" i="13"/>
  <c r="V99" i="13"/>
  <c r="U99" i="13"/>
  <c r="S99" i="13"/>
  <c r="R99" i="13"/>
  <c r="M99" i="13"/>
  <c r="L99" i="13"/>
  <c r="K99" i="13"/>
  <c r="J99" i="13"/>
  <c r="I99" i="13"/>
  <c r="H99" i="13"/>
  <c r="G99" i="13"/>
  <c r="F99" i="13"/>
  <c r="V94" i="13"/>
  <c r="U94" i="13"/>
  <c r="S94" i="13"/>
  <c r="R94" i="13"/>
  <c r="J94" i="13"/>
  <c r="I94" i="13"/>
  <c r="G94" i="13"/>
  <c r="F94" i="13"/>
  <c r="V93" i="13"/>
  <c r="U93" i="13"/>
  <c r="S93" i="13"/>
  <c r="R93" i="13"/>
  <c r="J93" i="13"/>
  <c r="I93" i="13"/>
  <c r="G93" i="13"/>
  <c r="F93" i="13"/>
  <c r="X92" i="13"/>
  <c r="V92" i="13"/>
  <c r="U92" i="13"/>
  <c r="S92" i="13"/>
  <c r="R92" i="13"/>
  <c r="L92" i="13"/>
  <c r="J92" i="13"/>
  <c r="I92" i="13"/>
  <c r="G92" i="13"/>
  <c r="F92" i="13"/>
  <c r="V88" i="13"/>
  <c r="U88" i="13"/>
  <c r="S88" i="13"/>
  <c r="R88" i="13"/>
  <c r="K88" i="13"/>
  <c r="J88" i="13"/>
  <c r="I88" i="13"/>
  <c r="H88" i="13"/>
  <c r="G88" i="13"/>
  <c r="F88" i="13"/>
  <c r="V87" i="13"/>
  <c r="U87" i="13"/>
  <c r="S87" i="13"/>
  <c r="R87" i="13"/>
  <c r="K87" i="13"/>
  <c r="J87" i="13"/>
  <c r="I87" i="13"/>
  <c r="H87" i="13"/>
  <c r="G87" i="13"/>
  <c r="F87" i="13"/>
  <c r="X86" i="13"/>
  <c r="V86" i="13"/>
  <c r="U86" i="13"/>
  <c r="S86" i="13"/>
  <c r="R86" i="13"/>
  <c r="M86" i="13"/>
  <c r="L86" i="13"/>
  <c r="K86" i="13"/>
  <c r="J86" i="13"/>
  <c r="I86" i="13"/>
  <c r="H86" i="13"/>
  <c r="G86" i="13"/>
  <c r="F86" i="13"/>
  <c r="V81" i="13"/>
  <c r="U81" i="13"/>
  <c r="S81" i="13"/>
  <c r="R81" i="13"/>
  <c r="J81" i="13"/>
  <c r="I81" i="13"/>
  <c r="G81" i="13"/>
  <c r="F81" i="13"/>
  <c r="V80" i="13"/>
  <c r="U80" i="13"/>
  <c r="S80" i="13"/>
  <c r="R80" i="13"/>
  <c r="J80" i="13"/>
  <c r="I80" i="13"/>
  <c r="G80" i="13"/>
  <c r="F80" i="13"/>
  <c r="X79" i="13"/>
  <c r="V79" i="13"/>
  <c r="U79" i="13"/>
  <c r="S79" i="13"/>
  <c r="R79" i="13"/>
  <c r="L79" i="13"/>
  <c r="J79" i="13"/>
  <c r="I79" i="13"/>
  <c r="G79" i="13"/>
  <c r="F79" i="13"/>
  <c r="V75" i="13"/>
  <c r="U75" i="13"/>
  <c r="S75" i="13"/>
  <c r="R75" i="13"/>
  <c r="K75" i="13"/>
  <c r="J75" i="13"/>
  <c r="I75" i="13"/>
  <c r="H75" i="13"/>
  <c r="G75" i="13"/>
  <c r="F75" i="13"/>
  <c r="V74" i="13"/>
  <c r="U74" i="13"/>
  <c r="S74" i="13"/>
  <c r="R74" i="13"/>
  <c r="K74" i="13"/>
  <c r="J74" i="13"/>
  <c r="I74" i="13"/>
  <c r="H74" i="13"/>
  <c r="G74" i="13"/>
  <c r="F74" i="13"/>
  <c r="X73" i="13"/>
  <c r="V73" i="13"/>
  <c r="U73" i="13"/>
  <c r="S73" i="13"/>
  <c r="R73" i="13"/>
  <c r="M73" i="13"/>
  <c r="L73" i="13"/>
  <c r="K73" i="13"/>
  <c r="J73" i="13"/>
  <c r="I73" i="13"/>
  <c r="H73" i="13"/>
  <c r="G73" i="13"/>
  <c r="F73" i="13"/>
  <c r="V263" i="12"/>
  <c r="U263" i="12"/>
  <c r="S263" i="12"/>
  <c r="R263" i="12"/>
  <c r="J263" i="12"/>
  <c r="I263" i="12"/>
  <c r="G263" i="12"/>
  <c r="F263" i="12"/>
  <c r="V262" i="12"/>
  <c r="U262" i="12"/>
  <c r="S262" i="12"/>
  <c r="R262" i="12"/>
  <c r="J262" i="12"/>
  <c r="I262" i="12"/>
  <c r="G262" i="12"/>
  <c r="F262" i="12"/>
  <c r="X261" i="12"/>
  <c r="V261" i="12"/>
  <c r="U261" i="12"/>
  <c r="S261" i="12"/>
  <c r="R261" i="12"/>
  <c r="L261" i="12"/>
  <c r="J261" i="12"/>
  <c r="I261" i="12"/>
  <c r="G261" i="12"/>
  <c r="F261" i="12"/>
  <c r="V257" i="12"/>
  <c r="U257" i="12"/>
  <c r="S257" i="12"/>
  <c r="R257" i="12"/>
  <c r="K257" i="12"/>
  <c r="J257" i="12"/>
  <c r="I257" i="12"/>
  <c r="H257" i="12"/>
  <c r="G257" i="12"/>
  <c r="F257" i="12"/>
  <c r="V256" i="12"/>
  <c r="U256" i="12"/>
  <c r="S256" i="12"/>
  <c r="R256" i="12"/>
  <c r="K256" i="12"/>
  <c r="J256" i="12"/>
  <c r="I256" i="12"/>
  <c r="H256" i="12"/>
  <c r="G256" i="12"/>
  <c r="F256" i="12"/>
  <c r="X255" i="12"/>
  <c r="V255" i="12"/>
  <c r="U255" i="12"/>
  <c r="S255" i="12"/>
  <c r="R255" i="12"/>
  <c r="M255" i="12"/>
  <c r="L255" i="12"/>
  <c r="K255" i="12"/>
  <c r="J255" i="12"/>
  <c r="I255" i="12"/>
  <c r="H255" i="12"/>
  <c r="G255" i="12"/>
  <c r="F255" i="12"/>
  <c r="V250" i="12"/>
  <c r="U250" i="12"/>
  <c r="S250" i="12"/>
  <c r="R250" i="12"/>
  <c r="J250" i="12"/>
  <c r="I250" i="12"/>
  <c r="G250" i="12"/>
  <c r="F250" i="12"/>
  <c r="V249" i="12"/>
  <c r="U249" i="12"/>
  <c r="S249" i="12"/>
  <c r="R249" i="12"/>
  <c r="J249" i="12"/>
  <c r="I249" i="12"/>
  <c r="G249" i="12"/>
  <c r="F249" i="12"/>
  <c r="X248" i="12"/>
  <c r="V248" i="12"/>
  <c r="U248" i="12"/>
  <c r="S248" i="12"/>
  <c r="R248" i="12"/>
  <c r="L248" i="12"/>
  <c r="J248" i="12"/>
  <c r="I248" i="12"/>
  <c r="G248" i="12"/>
  <c r="F248" i="12"/>
  <c r="V244" i="12"/>
  <c r="U244" i="12"/>
  <c r="S244" i="12"/>
  <c r="R244" i="12"/>
  <c r="K244" i="12"/>
  <c r="J244" i="12"/>
  <c r="I244" i="12"/>
  <c r="H244" i="12"/>
  <c r="G244" i="12"/>
  <c r="F244" i="12"/>
  <c r="V243" i="12"/>
  <c r="U243" i="12"/>
  <c r="S243" i="12"/>
  <c r="R243" i="12"/>
  <c r="K243" i="12"/>
  <c r="J243" i="12"/>
  <c r="I243" i="12"/>
  <c r="H243" i="12"/>
  <c r="G243" i="12"/>
  <c r="F243" i="12"/>
  <c r="X242" i="12"/>
  <c r="V242" i="12"/>
  <c r="U242" i="12"/>
  <c r="S242" i="12"/>
  <c r="R242" i="12"/>
  <c r="M242" i="12"/>
  <c r="L242" i="12"/>
  <c r="K242" i="12"/>
  <c r="J242" i="12"/>
  <c r="I242" i="12"/>
  <c r="H242" i="12"/>
  <c r="G242" i="12"/>
  <c r="F242" i="12"/>
  <c r="V237" i="12"/>
  <c r="U237" i="12"/>
  <c r="S237" i="12"/>
  <c r="R237" i="12"/>
  <c r="J237" i="12"/>
  <c r="I237" i="12"/>
  <c r="G237" i="12"/>
  <c r="F237" i="12"/>
  <c r="V236" i="12"/>
  <c r="U236" i="12"/>
  <c r="S236" i="12"/>
  <c r="R236" i="12"/>
  <c r="J236" i="12"/>
  <c r="I236" i="12"/>
  <c r="G236" i="12"/>
  <c r="F236" i="12"/>
  <c r="X235" i="12"/>
  <c r="V235" i="12"/>
  <c r="U235" i="12"/>
  <c r="S235" i="12"/>
  <c r="R235" i="12"/>
  <c r="L235" i="12"/>
  <c r="J235" i="12"/>
  <c r="I235" i="12"/>
  <c r="G235" i="12"/>
  <c r="F235" i="12"/>
  <c r="V231" i="12"/>
  <c r="U231" i="12"/>
  <c r="S231" i="12"/>
  <c r="R231" i="12"/>
  <c r="K231" i="12"/>
  <c r="J231" i="12"/>
  <c r="I231" i="12"/>
  <c r="H231" i="12"/>
  <c r="G231" i="12"/>
  <c r="F231" i="12"/>
  <c r="V230" i="12"/>
  <c r="U230" i="12"/>
  <c r="S230" i="12"/>
  <c r="R230" i="12"/>
  <c r="K230" i="12"/>
  <c r="J230" i="12"/>
  <c r="I230" i="12"/>
  <c r="H230" i="12"/>
  <c r="G230" i="12"/>
  <c r="F230" i="12"/>
  <c r="X229" i="12"/>
  <c r="V229" i="12"/>
  <c r="U229" i="12"/>
  <c r="S229" i="12"/>
  <c r="R229" i="12"/>
  <c r="M229" i="12"/>
  <c r="L229" i="12"/>
  <c r="K229" i="12"/>
  <c r="J229" i="12"/>
  <c r="I229" i="12"/>
  <c r="H229" i="12"/>
  <c r="G229" i="12"/>
  <c r="F229" i="12"/>
  <c r="V224" i="12"/>
  <c r="U224" i="12"/>
  <c r="S224" i="12"/>
  <c r="R224" i="12"/>
  <c r="J224" i="12"/>
  <c r="I224" i="12"/>
  <c r="G224" i="12"/>
  <c r="F224" i="12"/>
  <c r="V223" i="12"/>
  <c r="U223" i="12"/>
  <c r="S223" i="12"/>
  <c r="R223" i="12"/>
  <c r="J223" i="12"/>
  <c r="I223" i="12"/>
  <c r="G223" i="12"/>
  <c r="F223" i="12"/>
  <c r="X222" i="12"/>
  <c r="V222" i="12"/>
  <c r="U222" i="12"/>
  <c r="S222" i="12"/>
  <c r="R222" i="12"/>
  <c r="L222" i="12"/>
  <c r="J222" i="12"/>
  <c r="I222" i="12"/>
  <c r="G222" i="12"/>
  <c r="F222" i="12"/>
  <c r="V218" i="12"/>
  <c r="U218" i="12"/>
  <c r="S218" i="12"/>
  <c r="R218" i="12"/>
  <c r="K218" i="12"/>
  <c r="J218" i="12"/>
  <c r="I218" i="12"/>
  <c r="H218" i="12"/>
  <c r="G218" i="12"/>
  <c r="F218" i="12"/>
  <c r="V217" i="12"/>
  <c r="U217" i="12"/>
  <c r="S217" i="12"/>
  <c r="R217" i="12"/>
  <c r="K217" i="12"/>
  <c r="J217" i="12"/>
  <c r="I217" i="12"/>
  <c r="H217" i="12"/>
  <c r="G217" i="12"/>
  <c r="F217" i="12"/>
  <c r="X216" i="12"/>
  <c r="V216" i="12"/>
  <c r="U216" i="12"/>
  <c r="S216" i="12"/>
  <c r="R216" i="12"/>
  <c r="M216" i="12"/>
  <c r="L216" i="12"/>
  <c r="K216" i="12"/>
  <c r="J216" i="12"/>
  <c r="I216" i="12"/>
  <c r="H216" i="12"/>
  <c r="G216" i="12"/>
  <c r="F216" i="12"/>
  <c r="V211" i="12"/>
  <c r="U211" i="12"/>
  <c r="S211" i="12"/>
  <c r="R211" i="12"/>
  <c r="J211" i="12"/>
  <c r="I211" i="12"/>
  <c r="G211" i="12"/>
  <c r="F211" i="12"/>
  <c r="V210" i="12"/>
  <c r="U210" i="12"/>
  <c r="S210" i="12"/>
  <c r="R210" i="12"/>
  <c r="J210" i="12"/>
  <c r="I210" i="12"/>
  <c r="G210" i="12"/>
  <c r="F210" i="12"/>
  <c r="X209" i="12"/>
  <c r="V209" i="12"/>
  <c r="U209" i="12"/>
  <c r="S209" i="12"/>
  <c r="R209" i="12"/>
  <c r="L209" i="12"/>
  <c r="J209" i="12"/>
  <c r="I209" i="12"/>
  <c r="G209" i="12"/>
  <c r="F209" i="12"/>
  <c r="V205" i="12"/>
  <c r="U205" i="12"/>
  <c r="S205" i="12"/>
  <c r="R205" i="12"/>
  <c r="K205" i="12"/>
  <c r="J205" i="12"/>
  <c r="I205" i="12"/>
  <c r="H205" i="12"/>
  <c r="G205" i="12"/>
  <c r="F205" i="12"/>
  <c r="V204" i="12"/>
  <c r="U204" i="12"/>
  <c r="S204" i="12"/>
  <c r="R204" i="12"/>
  <c r="K204" i="12"/>
  <c r="J204" i="12"/>
  <c r="I204" i="12"/>
  <c r="H204" i="12"/>
  <c r="G204" i="12"/>
  <c r="F204" i="12"/>
  <c r="X203" i="12"/>
  <c r="V203" i="12"/>
  <c r="U203" i="12"/>
  <c r="S203" i="12"/>
  <c r="R203" i="12"/>
  <c r="M203" i="12"/>
  <c r="L203" i="12"/>
  <c r="K203" i="12"/>
  <c r="J203" i="12"/>
  <c r="I203" i="12"/>
  <c r="H203" i="12"/>
  <c r="G203" i="12"/>
  <c r="F203" i="12"/>
  <c r="V198" i="12"/>
  <c r="U198" i="12"/>
  <c r="S198" i="12"/>
  <c r="R198" i="12"/>
  <c r="J198" i="12"/>
  <c r="I198" i="12"/>
  <c r="G198" i="12"/>
  <c r="F198" i="12"/>
  <c r="V197" i="12"/>
  <c r="U197" i="12"/>
  <c r="S197" i="12"/>
  <c r="R197" i="12"/>
  <c r="J197" i="12"/>
  <c r="I197" i="12"/>
  <c r="G197" i="12"/>
  <c r="F197" i="12"/>
  <c r="X196" i="12"/>
  <c r="V196" i="12"/>
  <c r="U196" i="12"/>
  <c r="S196" i="12"/>
  <c r="R196" i="12"/>
  <c r="L196" i="12"/>
  <c r="J196" i="12"/>
  <c r="I196" i="12"/>
  <c r="G196" i="12"/>
  <c r="F196" i="12"/>
  <c r="V192" i="12"/>
  <c r="U192" i="12"/>
  <c r="S192" i="12"/>
  <c r="R192" i="12"/>
  <c r="K192" i="12"/>
  <c r="J192" i="12"/>
  <c r="I192" i="12"/>
  <c r="H192" i="12"/>
  <c r="G192" i="12"/>
  <c r="F192" i="12"/>
  <c r="V191" i="12"/>
  <c r="U191" i="12"/>
  <c r="S191" i="12"/>
  <c r="R191" i="12"/>
  <c r="K191" i="12"/>
  <c r="J191" i="12"/>
  <c r="I191" i="12"/>
  <c r="H191" i="12"/>
  <c r="G191" i="12"/>
  <c r="F191" i="12"/>
  <c r="X190" i="12"/>
  <c r="V190" i="12"/>
  <c r="U190" i="12"/>
  <c r="S190" i="12"/>
  <c r="R190" i="12"/>
  <c r="M190" i="12"/>
  <c r="L190" i="12"/>
  <c r="K190" i="12"/>
  <c r="J190" i="12"/>
  <c r="I190" i="12"/>
  <c r="H190" i="12"/>
  <c r="G190" i="12"/>
  <c r="F190" i="12"/>
  <c r="V185" i="12"/>
  <c r="U185" i="12"/>
  <c r="S185" i="12"/>
  <c r="R185" i="12"/>
  <c r="J185" i="12"/>
  <c r="I185" i="12"/>
  <c r="G185" i="12"/>
  <c r="F185" i="12"/>
  <c r="V184" i="12"/>
  <c r="U184" i="12"/>
  <c r="S184" i="12"/>
  <c r="R184" i="12"/>
  <c r="J184" i="12"/>
  <c r="I184" i="12"/>
  <c r="G184" i="12"/>
  <c r="F184" i="12"/>
  <c r="X183" i="12"/>
  <c r="V183" i="12"/>
  <c r="U183" i="12"/>
  <c r="S183" i="12"/>
  <c r="R183" i="12"/>
  <c r="L183" i="12"/>
  <c r="J183" i="12"/>
  <c r="I183" i="12"/>
  <c r="G183" i="12"/>
  <c r="F183" i="12"/>
  <c r="V179" i="12"/>
  <c r="U179" i="12"/>
  <c r="S179" i="12"/>
  <c r="R179" i="12"/>
  <c r="K179" i="12"/>
  <c r="J179" i="12"/>
  <c r="I179" i="12"/>
  <c r="H179" i="12"/>
  <c r="G179" i="12"/>
  <c r="F179" i="12"/>
  <c r="V178" i="12"/>
  <c r="U178" i="12"/>
  <c r="S178" i="12"/>
  <c r="R178" i="12"/>
  <c r="K178" i="12"/>
  <c r="J178" i="12"/>
  <c r="I178" i="12"/>
  <c r="H178" i="12"/>
  <c r="G178" i="12"/>
  <c r="F178" i="12"/>
  <c r="X177" i="12"/>
  <c r="V177" i="12"/>
  <c r="U177" i="12"/>
  <c r="S177" i="12"/>
  <c r="R177" i="12"/>
  <c r="M177" i="12"/>
  <c r="L177" i="12"/>
  <c r="K177" i="12"/>
  <c r="J177" i="12"/>
  <c r="I177" i="12"/>
  <c r="H177" i="12"/>
  <c r="G177" i="12"/>
  <c r="F177" i="12"/>
  <c r="V172" i="12"/>
  <c r="U172" i="12"/>
  <c r="S172" i="12"/>
  <c r="R172" i="12"/>
  <c r="J172" i="12"/>
  <c r="I172" i="12"/>
  <c r="G172" i="12"/>
  <c r="F172" i="12"/>
  <c r="V171" i="12"/>
  <c r="U171" i="12"/>
  <c r="S171" i="12"/>
  <c r="R171" i="12"/>
  <c r="J171" i="12"/>
  <c r="I171" i="12"/>
  <c r="G171" i="12"/>
  <c r="F171" i="12"/>
  <c r="X170" i="12"/>
  <c r="V170" i="12"/>
  <c r="U170" i="12"/>
  <c r="S170" i="12"/>
  <c r="R170" i="12"/>
  <c r="L170" i="12"/>
  <c r="J170" i="12"/>
  <c r="I170" i="12"/>
  <c r="G170" i="12"/>
  <c r="F170" i="12"/>
  <c r="V166" i="12"/>
  <c r="U166" i="12"/>
  <c r="S166" i="12"/>
  <c r="R166" i="12"/>
  <c r="K166" i="12"/>
  <c r="J166" i="12"/>
  <c r="I166" i="12"/>
  <c r="H166" i="12"/>
  <c r="G166" i="12"/>
  <c r="F166" i="12"/>
  <c r="V165" i="12"/>
  <c r="U165" i="12"/>
  <c r="S165" i="12"/>
  <c r="R165" i="12"/>
  <c r="K165" i="12"/>
  <c r="J165" i="12"/>
  <c r="I165" i="12"/>
  <c r="H165" i="12"/>
  <c r="G165" i="12"/>
  <c r="F165" i="12"/>
  <c r="X164" i="12"/>
  <c r="V164" i="12"/>
  <c r="U164" i="12"/>
  <c r="S164" i="12"/>
  <c r="R164" i="12"/>
  <c r="M164" i="12"/>
  <c r="L164" i="12"/>
  <c r="K164" i="12"/>
  <c r="J164" i="12"/>
  <c r="I164" i="12"/>
  <c r="H164" i="12"/>
  <c r="G164" i="12"/>
  <c r="F164" i="12"/>
  <c r="V159" i="12"/>
  <c r="U159" i="12"/>
  <c r="S159" i="12"/>
  <c r="R159" i="12"/>
  <c r="J159" i="12"/>
  <c r="I159" i="12"/>
  <c r="G159" i="12"/>
  <c r="F159" i="12"/>
  <c r="V158" i="12"/>
  <c r="U158" i="12"/>
  <c r="S158" i="12"/>
  <c r="R158" i="12"/>
  <c r="J158" i="12"/>
  <c r="I158" i="12"/>
  <c r="G158" i="12"/>
  <c r="F158" i="12"/>
  <c r="X157" i="12"/>
  <c r="V157" i="12"/>
  <c r="U157" i="12"/>
  <c r="S157" i="12"/>
  <c r="R157" i="12"/>
  <c r="L157" i="12"/>
  <c r="J157" i="12"/>
  <c r="I157" i="12"/>
  <c r="G157" i="12"/>
  <c r="F157" i="12"/>
  <c r="V153" i="12"/>
  <c r="U153" i="12"/>
  <c r="S153" i="12"/>
  <c r="R153" i="12"/>
  <c r="K153" i="12"/>
  <c r="J153" i="12"/>
  <c r="I153" i="12"/>
  <c r="H153" i="12"/>
  <c r="G153" i="12"/>
  <c r="F153" i="12"/>
  <c r="V152" i="12"/>
  <c r="U152" i="12"/>
  <c r="S152" i="12"/>
  <c r="R152" i="12"/>
  <c r="K152" i="12"/>
  <c r="J152" i="12"/>
  <c r="I152" i="12"/>
  <c r="H152" i="12"/>
  <c r="G152" i="12"/>
  <c r="F152" i="12"/>
  <c r="X151" i="12"/>
  <c r="V151" i="12"/>
  <c r="U151" i="12"/>
  <c r="S151" i="12"/>
  <c r="R151" i="12"/>
  <c r="M151" i="12"/>
  <c r="L151" i="12"/>
  <c r="K151" i="12"/>
  <c r="J151" i="12"/>
  <c r="I151" i="12"/>
  <c r="H151" i="12"/>
  <c r="G151" i="12"/>
  <c r="F151" i="12"/>
  <c r="V146" i="12"/>
  <c r="U146" i="12"/>
  <c r="S146" i="12"/>
  <c r="R146" i="12"/>
  <c r="J146" i="12"/>
  <c r="I146" i="12"/>
  <c r="G146" i="12"/>
  <c r="F146" i="12"/>
  <c r="V145" i="12"/>
  <c r="U145" i="12"/>
  <c r="S145" i="12"/>
  <c r="R145" i="12"/>
  <c r="J145" i="12"/>
  <c r="I145" i="12"/>
  <c r="G145" i="12"/>
  <c r="F145" i="12"/>
  <c r="X144" i="12"/>
  <c r="V144" i="12"/>
  <c r="U144" i="12"/>
  <c r="S144" i="12"/>
  <c r="R144" i="12"/>
  <c r="L144" i="12"/>
  <c r="J144" i="12"/>
  <c r="I144" i="12"/>
  <c r="G144" i="12"/>
  <c r="F144" i="12"/>
  <c r="V140" i="12"/>
  <c r="U140" i="12"/>
  <c r="S140" i="12"/>
  <c r="R140" i="12"/>
  <c r="K140" i="12"/>
  <c r="J140" i="12"/>
  <c r="I140" i="12"/>
  <c r="H140" i="12"/>
  <c r="G140" i="12"/>
  <c r="F140" i="12"/>
  <c r="V139" i="12"/>
  <c r="U139" i="12"/>
  <c r="S139" i="12"/>
  <c r="R139" i="12"/>
  <c r="K139" i="12"/>
  <c r="J139" i="12"/>
  <c r="I139" i="12"/>
  <c r="H139" i="12"/>
  <c r="G139" i="12"/>
  <c r="F139" i="12"/>
  <c r="X138" i="12"/>
  <c r="V138" i="12"/>
  <c r="U138" i="12"/>
  <c r="S138" i="12"/>
  <c r="R138" i="12"/>
  <c r="M138" i="12"/>
  <c r="L138" i="12"/>
  <c r="K138" i="12"/>
  <c r="J138" i="12"/>
  <c r="I138" i="12"/>
  <c r="H138" i="12"/>
  <c r="G138" i="12"/>
  <c r="F138" i="12"/>
  <c r="V133" i="12"/>
  <c r="U133" i="12"/>
  <c r="S133" i="12"/>
  <c r="R133" i="12"/>
  <c r="J133" i="12"/>
  <c r="I133" i="12"/>
  <c r="G133" i="12"/>
  <c r="F133" i="12"/>
  <c r="V132" i="12"/>
  <c r="U132" i="12"/>
  <c r="S132" i="12"/>
  <c r="R132" i="12"/>
  <c r="J132" i="12"/>
  <c r="I132" i="12"/>
  <c r="G132" i="12"/>
  <c r="F132" i="12"/>
  <c r="X131" i="12"/>
  <c r="V131" i="12"/>
  <c r="U131" i="12"/>
  <c r="S131" i="12"/>
  <c r="R131" i="12"/>
  <c r="L131" i="12"/>
  <c r="J131" i="12"/>
  <c r="I131" i="12"/>
  <c r="G131" i="12"/>
  <c r="F131" i="12"/>
  <c r="V127" i="12"/>
  <c r="U127" i="12"/>
  <c r="S127" i="12"/>
  <c r="R127" i="12"/>
  <c r="K127" i="12"/>
  <c r="J127" i="12"/>
  <c r="I127" i="12"/>
  <c r="H127" i="12"/>
  <c r="G127" i="12"/>
  <c r="F127" i="12"/>
  <c r="V126" i="12"/>
  <c r="U126" i="12"/>
  <c r="S126" i="12"/>
  <c r="R126" i="12"/>
  <c r="K126" i="12"/>
  <c r="J126" i="12"/>
  <c r="I126" i="12"/>
  <c r="H126" i="12"/>
  <c r="G126" i="12"/>
  <c r="F126" i="12"/>
  <c r="X125" i="12"/>
  <c r="V125" i="12"/>
  <c r="U125" i="12"/>
  <c r="S125" i="12"/>
  <c r="R125" i="12"/>
  <c r="M125" i="12"/>
  <c r="L125" i="12"/>
  <c r="K125" i="12"/>
  <c r="J125" i="12"/>
  <c r="I125" i="12"/>
  <c r="H125" i="12"/>
  <c r="G125" i="12"/>
  <c r="F125" i="12"/>
  <c r="V120" i="12"/>
  <c r="U120" i="12"/>
  <c r="S120" i="12"/>
  <c r="R120" i="12"/>
  <c r="J120" i="12"/>
  <c r="I120" i="12"/>
  <c r="G120" i="12"/>
  <c r="F120" i="12"/>
  <c r="V119" i="12"/>
  <c r="U119" i="12"/>
  <c r="S119" i="12"/>
  <c r="R119" i="12"/>
  <c r="J119" i="12"/>
  <c r="I119" i="12"/>
  <c r="G119" i="12"/>
  <c r="F119" i="12"/>
  <c r="X118" i="12"/>
  <c r="V118" i="12"/>
  <c r="U118" i="12"/>
  <c r="S118" i="12"/>
  <c r="R118" i="12"/>
  <c r="L118" i="12"/>
  <c r="J118" i="12"/>
  <c r="I118" i="12"/>
  <c r="G118" i="12"/>
  <c r="F118" i="12"/>
  <c r="V114" i="12"/>
  <c r="U114" i="12"/>
  <c r="S114" i="12"/>
  <c r="R114" i="12"/>
  <c r="K114" i="12"/>
  <c r="J114" i="12"/>
  <c r="I114" i="12"/>
  <c r="H114" i="12"/>
  <c r="G114" i="12"/>
  <c r="F114" i="12"/>
  <c r="V113" i="12"/>
  <c r="U113" i="12"/>
  <c r="S113" i="12"/>
  <c r="R113" i="12"/>
  <c r="K113" i="12"/>
  <c r="J113" i="12"/>
  <c r="I113" i="12"/>
  <c r="H113" i="12"/>
  <c r="G113" i="12"/>
  <c r="F113" i="12"/>
  <c r="X112" i="12"/>
  <c r="V112" i="12"/>
  <c r="U112" i="12"/>
  <c r="S112" i="12"/>
  <c r="R112" i="12"/>
  <c r="M112" i="12"/>
  <c r="L112" i="12"/>
  <c r="K112" i="12"/>
  <c r="J112" i="12"/>
  <c r="I112" i="12"/>
  <c r="H112" i="12"/>
  <c r="G112" i="12"/>
  <c r="F112" i="12"/>
  <c r="V107" i="12"/>
  <c r="U107" i="12"/>
  <c r="S107" i="12"/>
  <c r="R107" i="12"/>
  <c r="J107" i="12"/>
  <c r="I107" i="12"/>
  <c r="G107" i="12"/>
  <c r="F107" i="12"/>
  <c r="V106" i="12"/>
  <c r="U106" i="12"/>
  <c r="S106" i="12"/>
  <c r="R106" i="12"/>
  <c r="J106" i="12"/>
  <c r="I106" i="12"/>
  <c r="G106" i="12"/>
  <c r="F106" i="12"/>
  <c r="X105" i="12"/>
  <c r="V105" i="12"/>
  <c r="U105" i="12"/>
  <c r="S105" i="12"/>
  <c r="R105" i="12"/>
  <c r="L105" i="12"/>
  <c r="J105" i="12"/>
  <c r="I105" i="12"/>
  <c r="G105" i="12"/>
  <c r="F105" i="12"/>
  <c r="V101" i="12"/>
  <c r="U101" i="12"/>
  <c r="S101" i="12"/>
  <c r="R101" i="12"/>
  <c r="K101" i="12"/>
  <c r="J101" i="12"/>
  <c r="I101" i="12"/>
  <c r="H101" i="12"/>
  <c r="G101" i="12"/>
  <c r="F101" i="12"/>
  <c r="V100" i="12"/>
  <c r="U100" i="12"/>
  <c r="S100" i="12"/>
  <c r="R100" i="12"/>
  <c r="K100" i="12"/>
  <c r="J100" i="12"/>
  <c r="I100" i="12"/>
  <c r="H100" i="12"/>
  <c r="G100" i="12"/>
  <c r="F100" i="12"/>
  <c r="X99" i="12"/>
  <c r="V99" i="12"/>
  <c r="U99" i="12"/>
  <c r="S99" i="12"/>
  <c r="R99" i="12"/>
  <c r="M99" i="12"/>
  <c r="L99" i="12"/>
  <c r="K99" i="12"/>
  <c r="J99" i="12"/>
  <c r="I99" i="12"/>
  <c r="H99" i="12"/>
  <c r="G99" i="12"/>
  <c r="F99" i="12"/>
  <c r="V94" i="12"/>
  <c r="U94" i="12"/>
  <c r="S94" i="12"/>
  <c r="R94" i="12"/>
  <c r="J94" i="12"/>
  <c r="I94" i="12"/>
  <c r="G94" i="12"/>
  <c r="F94" i="12"/>
  <c r="V93" i="12"/>
  <c r="U93" i="12"/>
  <c r="S93" i="12"/>
  <c r="R93" i="12"/>
  <c r="J93" i="12"/>
  <c r="I93" i="12"/>
  <c r="G93" i="12"/>
  <c r="F93" i="12"/>
  <c r="X92" i="12"/>
  <c r="V92" i="12"/>
  <c r="U92" i="12"/>
  <c r="S92" i="12"/>
  <c r="R92" i="12"/>
  <c r="L92" i="12"/>
  <c r="J92" i="12"/>
  <c r="I92" i="12"/>
  <c r="G92" i="12"/>
  <c r="F92" i="12"/>
  <c r="V88" i="12"/>
  <c r="U88" i="12"/>
  <c r="S88" i="12"/>
  <c r="R88" i="12"/>
  <c r="K88" i="12"/>
  <c r="J88" i="12"/>
  <c r="I88" i="12"/>
  <c r="H88" i="12"/>
  <c r="G88" i="12"/>
  <c r="F88" i="12"/>
  <c r="V87" i="12"/>
  <c r="U87" i="12"/>
  <c r="S87" i="12"/>
  <c r="R87" i="12"/>
  <c r="K87" i="12"/>
  <c r="J87" i="12"/>
  <c r="I87" i="12"/>
  <c r="H87" i="12"/>
  <c r="G87" i="12"/>
  <c r="F87" i="12"/>
  <c r="X86" i="12"/>
  <c r="V86" i="12"/>
  <c r="U86" i="12"/>
  <c r="S86" i="12"/>
  <c r="R86" i="12"/>
  <c r="M86" i="12"/>
  <c r="L86" i="12"/>
  <c r="K86" i="12"/>
  <c r="J86" i="12"/>
  <c r="I86" i="12"/>
  <c r="H86" i="12"/>
  <c r="G86" i="12"/>
  <c r="F86" i="12"/>
  <c r="V81" i="12"/>
  <c r="U81" i="12"/>
  <c r="S81" i="12"/>
  <c r="R81" i="12"/>
  <c r="J81" i="12"/>
  <c r="I81" i="12"/>
  <c r="G81" i="12"/>
  <c r="F81" i="12"/>
  <c r="V80" i="12"/>
  <c r="U80" i="12"/>
  <c r="S80" i="12"/>
  <c r="R80" i="12"/>
  <c r="J80" i="12"/>
  <c r="I80" i="12"/>
  <c r="G80" i="12"/>
  <c r="F80" i="12"/>
  <c r="X79" i="12"/>
  <c r="V79" i="12"/>
  <c r="U79" i="12"/>
  <c r="S79" i="12"/>
  <c r="R79" i="12"/>
  <c r="L79" i="12"/>
  <c r="J79" i="12"/>
  <c r="I79" i="12"/>
  <c r="G79" i="12"/>
  <c r="F79" i="12"/>
  <c r="V75" i="12"/>
  <c r="U75" i="12"/>
  <c r="S75" i="12"/>
  <c r="R75" i="12"/>
  <c r="K75" i="12"/>
  <c r="J75" i="12"/>
  <c r="I75" i="12"/>
  <c r="H75" i="12"/>
  <c r="G75" i="12"/>
  <c r="F75" i="12"/>
  <c r="V74" i="12"/>
  <c r="U74" i="12"/>
  <c r="S74" i="12"/>
  <c r="R74" i="12"/>
  <c r="K74" i="12"/>
  <c r="J74" i="12"/>
  <c r="I74" i="12"/>
  <c r="H74" i="12"/>
  <c r="G74" i="12"/>
  <c r="F74" i="12"/>
  <c r="X73" i="12"/>
  <c r="V73" i="12"/>
  <c r="U73" i="12"/>
  <c r="S73" i="12"/>
  <c r="R73" i="12"/>
  <c r="M73" i="12"/>
  <c r="L73" i="12"/>
  <c r="K73" i="12"/>
  <c r="J73" i="12"/>
  <c r="I73" i="12"/>
  <c r="H73" i="12"/>
  <c r="G73" i="12"/>
  <c r="F73" i="12"/>
  <c r="V263" i="11"/>
  <c r="U263" i="11"/>
  <c r="S263" i="11"/>
  <c r="R263" i="11"/>
  <c r="J263" i="11"/>
  <c r="I263" i="11"/>
  <c r="G263" i="11"/>
  <c r="F263" i="11"/>
  <c r="V262" i="11"/>
  <c r="U262" i="11"/>
  <c r="S262" i="11"/>
  <c r="R262" i="11"/>
  <c r="J262" i="11"/>
  <c r="I262" i="11"/>
  <c r="G262" i="11"/>
  <c r="F262" i="11"/>
  <c r="X261" i="11"/>
  <c r="V261" i="11"/>
  <c r="U261" i="11"/>
  <c r="S261" i="11"/>
  <c r="R261" i="11"/>
  <c r="L261" i="11"/>
  <c r="J261" i="11"/>
  <c r="I261" i="11"/>
  <c r="G261" i="11"/>
  <c r="F261" i="11"/>
  <c r="V257" i="11"/>
  <c r="U257" i="11"/>
  <c r="S257" i="11"/>
  <c r="R257" i="11"/>
  <c r="K257" i="11"/>
  <c r="J257" i="11"/>
  <c r="I257" i="11"/>
  <c r="H257" i="11"/>
  <c r="G257" i="11"/>
  <c r="F257" i="11"/>
  <c r="V256" i="11"/>
  <c r="U256" i="11"/>
  <c r="S256" i="11"/>
  <c r="R256" i="11"/>
  <c r="K256" i="11"/>
  <c r="J256" i="11"/>
  <c r="I256" i="11"/>
  <c r="H256" i="11"/>
  <c r="G256" i="11"/>
  <c r="F256" i="11"/>
  <c r="X255" i="11"/>
  <c r="V255" i="11"/>
  <c r="U255" i="11"/>
  <c r="S255" i="11"/>
  <c r="R255" i="11"/>
  <c r="M255" i="11"/>
  <c r="L255" i="11"/>
  <c r="K255" i="11"/>
  <c r="J255" i="11"/>
  <c r="I255" i="11"/>
  <c r="H255" i="11"/>
  <c r="G255" i="11"/>
  <c r="F255" i="11"/>
  <c r="V250" i="11"/>
  <c r="U250" i="11"/>
  <c r="S250" i="11"/>
  <c r="R250" i="11"/>
  <c r="J250" i="11"/>
  <c r="I250" i="11"/>
  <c r="G250" i="11"/>
  <c r="F250" i="11"/>
  <c r="V249" i="11"/>
  <c r="U249" i="11"/>
  <c r="S249" i="11"/>
  <c r="R249" i="11"/>
  <c r="J249" i="11"/>
  <c r="I249" i="11"/>
  <c r="G249" i="11"/>
  <c r="F249" i="11"/>
  <c r="X248" i="11"/>
  <c r="V248" i="11"/>
  <c r="U248" i="11"/>
  <c r="S248" i="11"/>
  <c r="R248" i="11"/>
  <c r="L248" i="11"/>
  <c r="J248" i="11"/>
  <c r="I248" i="11"/>
  <c r="G248" i="11"/>
  <c r="F248" i="11"/>
  <c r="V244" i="11"/>
  <c r="U244" i="11"/>
  <c r="S244" i="11"/>
  <c r="R244" i="11"/>
  <c r="K244" i="11"/>
  <c r="J244" i="11"/>
  <c r="I244" i="11"/>
  <c r="H244" i="11"/>
  <c r="G244" i="11"/>
  <c r="F244" i="11"/>
  <c r="V243" i="11"/>
  <c r="U243" i="11"/>
  <c r="S243" i="11"/>
  <c r="R243" i="11"/>
  <c r="K243" i="11"/>
  <c r="J243" i="11"/>
  <c r="I243" i="11"/>
  <c r="H243" i="11"/>
  <c r="G243" i="11"/>
  <c r="F243" i="11"/>
  <c r="X242" i="11"/>
  <c r="V242" i="11"/>
  <c r="U242" i="11"/>
  <c r="S242" i="11"/>
  <c r="R242" i="11"/>
  <c r="M242" i="11"/>
  <c r="L242" i="11"/>
  <c r="K242" i="11"/>
  <c r="J242" i="11"/>
  <c r="I242" i="11"/>
  <c r="H242" i="11"/>
  <c r="G242" i="11"/>
  <c r="F242" i="11"/>
  <c r="V237" i="11"/>
  <c r="U237" i="11"/>
  <c r="S237" i="11"/>
  <c r="R237" i="11"/>
  <c r="J237" i="11"/>
  <c r="I237" i="11"/>
  <c r="G237" i="11"/>
  <c r="F237" i="11"/>
  <c r="V236" i="11"/>
  <c r="U236" i="11"/>
  <c r="S236" i="11"/>
  <c r="R236" i="11"/>
  <c r="J236" i="11"/>
  <c r="I236" i="11"/>
  <c r="G236" i="11"/>
  <c r="F236" i="11"/>
  <c r="X235" i="11"/>
  <c r="V235" i="11"/>
  <c r="U235" i="11"/>
  <c r="S235" i="11"/>
  <c r="R235" i="11"/>
  <c r="L235" i="11"/>
  <c r="J235" i="11"/>
  <c r="I235" i="11"/>
  <c r="G235" i="11"/>
  <c r="F235" i="11"/>
  <c r="V231" i="11"/>
  <c r="U231" i="11"/>
  <c r="S231" i="11"/>
  <c r="R231" i="11"/>
  <c r="K231" i="11"/>
  <c r="J231" i="11"/>
  <c r="I231" i="11"/>
  <c r="H231" i="11"/>
  <c r="G231" i="11"/>
  <c r="F231" i="11"/>
  <c r="V230" i="11"/>
  <c r="U230" i="11"/>
  <c r="S230" i="11"/>
  <c r="R230" i="11"/>
  <c r="K230" i="11"/>
  <c r="J230" i="11"/>
  <c r="I230" i="11"/>
  <c r="H230" i="11"/>
  <c r="G230" i="11"/>
  <c r="F230" i="11"/>
  <c r="X229" i="11"/>
  <c r="V229" i="11"/>
  <c r="U229" i="11"/>
  <c r="S229" i="11"/>
  <c r="R229" i="11"/>
  <c r="M229" i="11"/>
  <c r="L229" i="11"/>
  <c r="K229" i="11"/>
  <c r="J229" i="11"/>
  <c r="I229" i="11"/>
  <c r="H229" i="11"/>
  <c r="G229" i="11"/>
  <c r="F229" i="11"/>
  <c r="V224" i="11"/>
  <c r="U224" i="11"/>
  <c r="S224" i="11"/>
  <c r="R224" i="11"/>
  <c r="J224" i="11"/>
  <c r="I224" i="11"/>
  <c r="G224" i="11"/>
  <c r="F224" i="11"/>
  <c r="V223" i="11"/>
  <c r="U223" i="11"/>
  <c r="S223" i="11"/>
  <c r="R223" i="11"/>
  <c r="J223" i="11"/>
  <c r="I223" i="11"/>
  <c r="G223" i="11"/>
  <c r="F223" i="11"/>
  <c r="X222" i="11"/>
  <c r="V222" i="11"/>
  <c r="U222" i="11"/>
  <c r="S222" i="11"/>
  <c r="R222" i="11"/>
  <c r="L222" i="11"/>
  <c r="J222" i="11"/>
  <c r="I222" i="11"/>
  <c r="G222" i="11"/>
  <c r="F222" i="11"/>
  <c r="V218" i="11"/>
  <c r="U218" i="11"/>
  <c r="S218" i="11"/>
  <c r="R218" i="11"/>
  <c r="K218" i="11"/>
  <c r="J218" i="11"/>
  <c r="I218" i="11"/>
  <c r="H218" i="11"/>
  <c r="G218" i="11"/>
  <c r="F218" i="11"/>
  <c r="V217" i="11"/>
  <c r="U217" i="11"/>
  <c r="S217" i="11"/>
  <c r="R217" i="11"/>
  <c r="K217" i="11"/>
  <c r="J217" i="11"/>
  <c r="I217" i="11"/>
  <c r="H217" i="11"/>
  <c r="G217" i="11"/>
  <c r="F217" i="11"/>
  <c r="X216" i="11"/>
  <c r="V216" i="11"/>
  <c r="U216" i="11"/>
  <c r="S216" i="11"/>
  <c r="R216" i="11"/>
  <c r="M216" i="11"/>
  <c r="L216" i="11"/>
  <c r="K216" i="11"/>
  <c r="J216" i="11"/>
  <c r="I216" i="11"/>
  <c r="H216" i="11"/>
  <c r="G216" i="11"/>
  <c r="F216" i="11"/>
  <c r="V211" i="11"/>
  <c r="U211" i="11"/>
  <c r="S211" i="11"/>
  <c r="R211" i="11"/>
  <c r="J211" i="11"/>
  <c r="I211" i="11"/>
  <c r="G211" i="11"/>
  <c r="F211" i="11"/>
  <c r="V210" i="11"/>
  <c r="U210" i="11"/>
  <c r="S210" i="11"/>
  <c r="R210" i="11"/>
  <c r="J210" i="11"/>
  <c r="I210" i="11"/>
  <c r="G210" i="11"/>
  <c r="F210" i="11"/>
  <c r="X209" i="11"/>
  <c r="V209" i="11"/>
  <c r="U209" i="11"/>
  <c r="S209" i="11"/>
  <c r="R209" i="11"/>
  <c r="L209" i="11"/>
  <c r="J209" i="11"/>
  <c r="I209" i="11"/>
  <c r="G209" i="11"/>
  <c r="F209" i="11"/>
  <c r="V205" i="11"/>
  <c r="U205" i="11"/>
  <c r="S205" i="11"/>
  <c r="R205" i="11"/>
  <c r="K205" i="11"/>
  <c r="J205" i="11"/>
  <c r="I205" i="11"/>
  <c r="H205" i="11"/>
  <c r="G205" i="11"/>
  <c r="F205" i="11"/>
  <c r="V204" i="11"/>
  <c r="U204" i="11"/>
  <c r="S204" i="11"/>
  <c r="R204" i="11"/>
  <c r="K204" i="11"/>
  <c r="J204" i="11"/>
  <c r="I204" i="11"/>
  <c r="H204" i="11"/>
  <c r="G204" i="11"/>
  <c r="F204" i="11"/>
  <c r="X203" i="11"/>
  <c r="V203" i="11"/>
  <c r="U203" i="11"/>
  <c r="S203" i="11"/>
  <c r="R203" i="11"/>
  <c r="M203" i="11"/>
  <c r="L203" i="11"/>
  <c r="K203" i="11"/>
  <c r="J203" i="11"/>
  <c r="I203" i="11"/>
  <c r="H203" i="11"/>
  <c r="G203" i="11"/>
  <c r="F203" i="11"/>
  <c r="V198" i="11"/>
  <c r="U198" i="11"/>
  <c r="S198" i="11"/>
  <c r="R198" i="11"/>
  <c r="J198" i="11"/>
  <c r="I198" i="11"/>
  <c r="G198" i="11"/>
  <c r="F198" i="11"/>
  <c r="V197" i="11"/>
  <c r="U197" i="11"/>
  <c r="S197" i="11"/>
  <c r="R197" i="11"/>
  <c r="J197" i="11"/>
  <c r="I197" i="11"/>
  <c r="G197" i="11"/>
  <c r="F197" i="11"/>
  <c r="X196" i="11"/>
  <c r="V196" i="11"/>
  <c r="U196" i="11"/>
  <c r="S196" i="11"/>
  <c r="R196" i="11"/>
  <c r="L196" i="11"/>
  <c r="J196" i="11"/>
  <c r="I196" i="11"/>
  <c r="G196" i="11"/>
  <c r="F196" i="11"/>
  <c r="V192" i="11"/>
  <c r="U192" i="11"/>
  <c r="S192" i="11"/>
  <c r="R192" i="11"/>
  <c r="K192" i="11"/>
  <c r="J192" i="11"/>
  <c r="I192" i="11"/>
  <c r="H192" i="11"/>
  <c r="G192" i="11"/>
  <c r="F192" i="11"/>
  <c r="V191" i="11"/>
  <c r="U191" i="11"/>
  <c r="S191" i="11"/>
  <c r="R191" i="11"/>
  <c r="K191" i="11"/>
  <c r="J191" i="11"/>
  <c r="I191" i="11"/>
  <c r="H191" i="11"/>
  <c r="G191" i="11"/>
  <c r="F191" i="11"/>
  <c r="X190" i="11"/>
  <c r="V190" i="11"/>
  <c r="U190" i="11"/>
  <c r="S190" i="11"/>
  <c r="R190" i="11"/>
  <c r="M190" i="11"/>
  <c r="L190" i="11"/>
  <c r="K190" i="11"/>
  <c r="J190" i="11"/>
  <c r="I190" i="11"/>
  <c r="H190" i="11"/>
  <c r="G190" i="11"/>
  <c r="F190" i="11"/>
  <c r="V185" i="11"/>
  <c r="U185" i="11"/>
  <c r="S185" i="11"/>
  <c r="R185" i="11"/>
  <c r="J185" i="11"/>
  <c r="I185" i="11"/>
  <c r="G185" i="11"/>
  <c r="F185" i="11"/>
  <c r="V184" i="11"/>
  <c r="U184" i="11"/>
  <c r="S184" i="11"/>
  <c r="R184" i="11"/>
  <c r="J184" i="11"/>
  <c r="I184" i="11"/>
  <c r="G184" i="11"/>
  <c r="F184" i="11"/>
  <c r="X183" i="11"/>
  <c r="V183" i="11"/>
  <c r="U183" i="11"/>
  <c r="S183" i="11"/>
  <c r="R183" i="11"/>
  <c r="L183" i="11"/>
  <c r="J183" i="11"/>
  <c r="I183" i="11"/>
  <c r="G183" i="11"/>
  <c r="F183" i="11"/>
  <c r="V179" i="11"/>
  <c r="U179" i="11"/>
  <c r="S179" i="11"/>
  <c r="R179" i="11"/>
  <c r="K179" i="11"/>
  <c r="J179" i="11"/>
  <c r="I179" i="11"/>
  <c r="H179" i="11"/>
  <c r="G179" i="11"/>
  <c r="F179" i="11"/>
  <c r="V178" i="11"/>
  <c r="U178" i="11"/>
  <c r="S178" i="11"/>
  <c r="R178" i="11"/>
  <c r="K178" i="11"/>
  <c r="J178" i="11"/>
  <c r="I178" i="11"/>
  <c r="H178" i="11"/>
  <c r="G178" i="11"/>
  <c r="F178" i="11"/>
  <c r="X177" i="11"/>
  <c r="V177" i="11"/>
  <c r="U177" i="11"/>
  <c r="S177" i="11"/>
  <c r="R177" i="11"/>
  <c r="M177" i="11"/>
  <c r="L177" i="11"/>
  <c r="K177" i="11"/>
  <c r="J177" i="11"/>
  <c r="I177" i="11"/>
  <c r="H177" i="11"/>
  <c r="G177" i="11"/>
  <c r="F177" i="11"/>
  <c r="V172" i="11"/>
  <c r="U172" i="11"/>
  <c r="S172" i="11"/>
  <c r="R172" i="11"/>
  <c r="J172" i="11"/>
  <c r="I172" i="11"/>
  <c r="G172" i="11"/>
  <c r="F172" i="11"/>
  <c r="V171" i="11"/>
  <c r="U171" i="11"/>
  <c r="S171" i="11"/>
  <c r="R171" i="11"/>
  <c r="J171" i="11"/>
  <c r="I171" i="11"/>
  <c r="G171" i="11"/>
  <c r="F171" i="11"/>
  <c r="X170" i="11"/>
  <c r="V170" i="11"/>
  <c r="U170" i="11"/>
  <c r="S170" i="11"/>
  <c r="R170" i="11"/>
  <c r="L170" i="11"/>
  <c r="J170" i="11"/>
  <c r="I170" i="11"/>
  <c r="G170" i="11"/>
  <c r="F170" i="11"/>
  <c r="V166" i="11"/>
  <c r="U166" i="11"/>
  <c r="S166" i="11"/>
  <c r="R166" i="11"/>
  <c r="K166" i="11"/>
  <c r="J166" i="11"/>
  <c r="I166" i="11"/>
  <c r="H166" i="11"/>
  <c r="G166" i="11"/>
  <c r="F166" i="11"/>
  <c r="V165" i="11"/>
  <c r="U165" i="11"/>
  <c r="S165" i="11"/>
  <c r="R165" i="11"/>
  <c r="K165" i="11"/>
  <c r="J165" i="11"/>
  <c r="I165" i="11"/>
  <c r="H165" i="11"/>
  <c r="G165" i="11"/>
  <c r="F165" i="11"/>
  <c r="X164" i="11"/>
  <c r="V164" i="11"/>
  <c r="U164" i="11"/>
  <c r="S164" i="11"/>
  <c r="R164" i="11"/>
  <c r="M164" i="11"/>
  <c r="L164" i="11"/>
  <c r="K164" i="11"/>
  <c r="J164" i="11"/>
  <c r="I164" i="11"/>
  <c r="H164" i="11"/>
  <c r="G164" i="11"/>
  <c r="F164" i="11"/>
  <c r="V159" i="11"/>
  <c r="U159" i="11"/>
  <c r="S159" i="11"/>
  <c r="R159" i="11"/>
  <c r="J159" i="11"/>
  <c r="I159" i="11"/>
  <c r="G159" i="11"/>
  <c r="F159" i="11"/>
  <c r="V158" i="11"/>
  <c r="U158" i="11"/>
  <c r="S158" i="11"/>
  <c r="R158" i="11"/>
  <c r="J158" i="11"/>
  <c r="I158" i="11"/>
  <c r="G158" i="11"/>
  <c r="F158" i="11"/>
  <c r="X157" i="11"/>
  <c r="V157" i="11"/>
  <c r="U157" i="11"/>
  <c r="S157" i="11"/>
  <c r="R157" i="11"/>
  <c r="L157" i="11"/>
  <c r="J157" i="11"/>
  <c r="I157" i="11"/>
  <c r="G157" i="11"/>
  <c r="F157" i="11"/>
  <c r="V153" i="11"/>
  <c r="U153" i="11"/>
  <c r="S153" i="11"/>
  <c r="R153" i="11"/>
  <c r="K153" i="11"/>
  <c r="J153" i="11"/>
  <c r="I153" i="11"/>
  <c r="H153" i="11"/>
  <c r="G153" i="11"/>
  <c r="F153" i="11"/>
  <c r="V152" i="11"/>
  <c r="U152" i="11"/>
  <c r="S152" i="11"/>
  <c r="R152" i="11"/>
  <c r="K152" i="11"/>
  <c r="J152" i="11"/>
  <c r="I152" i="11"/>
  <c r="H152" i="11"/>
  <c r="G152" i="11"/>
  <c r="F152" i="11"/>
  <c r="X151" i="11"/>
  <c r="V151" i="11"/>
  <c r="U151" i="11"/>
  <c r="S151" i="11"/>
  <c r="R151" i="11"/>
  <c r="M151" i="11"/>
  <c r="L151" i="11"/>
  <c r="K151" i="11"/>
  <c r="J151" i="11"/>
  <c r="I151" i="11"/>
  <c r="H151" i="11"/>
  <c r="G151" i="11"/>
  <c r="F151" i="11"/>
  <c r="V146" i="11"/>
  <c r="U146" i="11"/>
  <c r="S146" i="11"/>
  <c r="R146" i="11"/>
  <c r="J146" i="11"/>
  <c r="I146" i="11"/>
  <c r="G146" i="11"/>
  <c r="F146" i="11"/>
  <c r="V145" i="11"/>
  <c r="U145" i="11"/>
  <c r="S145" i="11"/>
  <c r="R145" i="11"/>
  <c r="J145" i="11"/>
  <c r="I145" i="11"/>
  <c r="G145" i="11"/>
  <c r="F145" i="11"/>
  <c r="X144" i="11"/>
  <c r="V144" i="11"/>
  <c r="U144" i="11"/>
  <c r="S144" i="11"/>
  <c r="R144" i="11"/>
  <c r="L144" i="11"/>
  <c r="J144" i="11"/>
  <c r="I144" i="11"/>
  <c r="G144" i="11"/>
  <c r="F144" i="11"/>
  <c r="V140" i="11"/>
  <c r="U140" i="11"/>
  <c r="S140" i="11"/>
  <c r="R140" i="11"/>
  <c r="K140" i="11"/>
  <c r="J140" i="11"/>
  <c r="I140" i="11"/>
  <c r="H140" i="11"/>
  <c r="G140" i="11"/>
  <c r="F140" i="11"/>
  <c r="V139" i="11"/>
  <c r="U139" i="11"/>
  <c r="S139" i="11"/>
  <c r="R139" i="11"/>
  <c r="K139" i="11"/>
  <c r="J139" i="11"/>
  <c r="I139" i="11"/>
  <c r="H139" i="11"/>
  <c r="G139" i="11"/>
  <c r="F139" i="11"/>
  <c r="X138" i="11"/>
  <c r="V138" i="11"/>
  <c r="U138" i="11"/>
  <c r="S138" i="11"/>
  <c r="R138" i="11"/>
  <c r="M138" i="11"/>
  <c r="L138" i="11"/>
  <c r="K138" i="11"/>
  <c r="J138" i="11"/>
  <c r="I138" i="11"/>
  <c r="H138" i="11"/>
  <c r="G138" i="11"/>
  <c r="F138" i="11"/>
  <c r="V133" i="11"/>
  <c r="U133" i="11"/>
  <c r="S133" i="11"/>
  <c r="R133" i="11"/>
  <c r="J133" i="11"/>
  <c r="I133" i="11"/>
  <c r="G133" i="11"/>
  <c r="F133" i="11"/>
  <c r="V132" i="11"/>
  <c r="U132" i="11"/>
  <c r="S132" i="11"/>
  <c r="R132" i="11"/>
  <c r="J132" i="11"/>
  <c r="I132" i="11"/>
  <c r="G132" i="11"/>
  <c r="F132" i="11"/>
  <c r="X131" i="11"/>
  <c r="V131" i="11"/>
  <c r="U131" i="11"/>
  <c r="S131" i="11"/>
  <c r="R131" i="11"/>
  <c r="L131" i="11"/>
  <c r="J131" i="11"/>
  <c r="I131" i="11"/>
  <c r="G131" i="11"/>
  <c r="F131" i="11"/>
  <c r="V127" i="11"/>
  <c r="U127" i="11"/>
  <c r="S127" i="11"/>
  <c r="R127" i="11"/>
  <c r="K127" i="11"/>
  <c r="J127" i="11"/>
  <c r="I127" i="11"/>
  <c r="H127" i="11"/>
  <c r="G127" i="11"/>
  <c r="F127" i="11"/>
  <c r="V126" i="11"/>
  <c r="U126" i="11"/>
  <c r="S126" i="11"/>
  <c r="R126" i="11"/>
  <c r="K126" i="11"/>
  <c r="J126" i="11"/>
  <c r="I126" i="11"/>
  <c r="H126" i="11"/>
  <c r="G126" i="11"/>
  <c r="F126" i="11"/>
  <c r="X125" i="11"/>
  <c r="V125" i="11"/>
  <c r="U125" i="11"/>
  <c r="S125" i="11"/>
  <c r="R125" i="11"/>
  <c r="M125" i="11"/>
  <c r="L125" i="11"/>
  <c r="K125" i="11"/>
  <c r="J125" i="11"/>
  <c r="I125" i="11"/>
  <c r="H125" i="11"/>
  <c r="G125" i="11"/>
  <c r="F125" i="11"/>
  <c r="V120" i="11"/>
  <c r="U120" i="11"/>
  <c r="S120" i="11"/>
  <c r="R120" i="11"/>
  <c r="J120" i="11"/>
  <c r="I120" i="11"/>
  <c r="G120" i="11"/>
  <c r="F120" i="11"/>
  <c r="V119" i="11"/>
  <c r="U119" i="11"/>
  <c r="S119" i="11"/>
  <c r="R119" i="11"/>
  <c r="J119" i="11"/>
  <c r="I119" i="11"/>
  <c r="G119" i="11"/>
  <c r="F119" i="11"/>
  <c r="X118" i="11"/>
  <c r="V118" i="11"/>
  <c r="U118" i="11"/>
  <c r="S118" i="11"/>
  <c r="R118" i="11"/>
  <c r="L118" i="11"/>
  <c r="J118" i="11"/>
  <c r="I118" i="11"/>
  <c r="G118" i="11"/>
  <c r="F118" i="11"/>
  <c r="V114" i="11"/>
  <c r="U114" i="11"/>
  <c r="S114" i="11"/>
  <c r="R114" i="11"/>
  <c r="K114" i="11"/>
  <c r="J114" i="11"/>
  <c r="I114" i="11"/>
  <c r="H114" i="11"/>
  <c r="G114" i="11"/>
  <c r="F114" i="11"/>
  <c r="V113" i="11"/>
  <c r="U113" i="11"/>
  <c r="S113" i="11"/>
  <c r="R113" i="11"/>
  <c r="K113" i="11"/>
  <c r="J113" i="11"/>
  <c r="I113" i="11"/>
  <c r="H113" i="11"/>
  <c r="G113" i="11"/>
  <c r="F113" i="11"/>
  <c r="X112" i="11"/>
  <c r="V112" i="11"/>
  <c r="U112" i="11"/>
  <c r="S112" i="11"/>
  <c r="R112" i="11"/>
  <c r="M112" i="11"/>
  <c r="L112" i="11"/>
  <c r="K112" i="11"/>
  <c r="J112" i="11"/>
  <c r="I112" i="11"/>
  <c r="H112" i="11"/>
  <c r="G112" i="11"/>
  <c r="F112" i="11"/>
  <c r="V107" i="11"/>
  <c r="U107" i="11"/>
  <c r="S107" i="11"/>
  <c r="R107" i="11"/>
  <c r="J107" i="11"/>
  <c r="I107" i="11"/>
  <c r="G107" i="11"/>
  <c r="F107" i="11"/>
  <c r="V106" i="11"/>
  <c r="U106" i="11"/>
  <c r="S106" i="11"/>
  <c r="R106" i="11"/>
  <c r="J106" i="11"/>
  <c r="I106" i="11"/>
  <c r="G106" i="11"/>
  <c r="F106" i="11"/>
  <c r="X105" i="11"/>
  <c r="V105" i="11"/>
  <c r="U105" i="11"/>
  <c r="S105" i="11"/>
  <c r="R105" i="11"/>
  <c r="L105" i="11"/>
  <c r="J105" i="11"/>
  <c r="I105" i="11"/>
  <c r="G105" i="11"/>
  <c r="F105" i="11"/>
  <c r="V101" i="11"/>
  <c r="U101" i="11"/>
  <c r="S101" i="11"/>
  <c r="R101" i="11"/>
  <c r="K101" i="11"/>
  <c r="J101" i="11"/>
  <c r="I101" i="11"/>
  <c r="H101" i="11"/>
  <c r="G101" i="11"/>
  <c r="F101" i="11"/>
  <c r="V100" i="11"/>
  <c r="U100" i="11"/>
  <c r="S100" i="11"/>
  <c r="R100" i="11"/>
  <c r="K100" i="11"/>
  <c r="J100" i="11"/>
  <c r="I100" i="11"/>
  <c r="H100" i="11"/>
  <c r="G100" i="11"/>
  <c r="F100" i="11"/>
  <c r="X99" i="11"/>
  <c r="V99" i="11"/>
  <c r="U99" i="11"/>
  <c r="S99" i="11"/>
  <c r="R99" i="11"/>
  <c r="M99" i="11"/>
  <c r="L99" i="11"/>
  <c r="K99" i="11"/>
  <c r="J99" i="11"/>
  <c r="I99" i="11"/>
  <c r="H99" i="11"/>
  <c r="G99" i="11"/>
  <c r="F99" i="11"/>
  <c r="V94" i="11"/>
  <c r="U94" i="11"/>
  <c r="S94" i="11"/>
  <c r="R94" i="11"/>
  <c r="J94" i="11"/>
  <c r="I94" i="11"/>
  <c r="G94" i="11"/>
  <c r="F94" i="11"/>
  <c r="V93" i="11"/>
  <c r="U93" i="11"/>
  <c r="S93" i="11"/>
  <c r="R93" i="11"/>
  <c r="J93" i="11"/>
  <c r="I93" i="11"/>
  <c r="G93" i="11"/>
  <c r="F93" i="11"/>
  <c r="X92" i="11"/>
  <c r="V92" i="11"/>
  <c r="U92" i="11"/>
  <c r="S92" i="11"/>
  <c r="R92" i="11"/>
  <c r="L92" i="11"/>
  <c r="J92" i="11"/>
  <c r="I92" i="11"/>
  <c r="G92" i="11"/>
  <c r="F92" i="11"/>
  <c r="V88" i="11"/>
  <c r="U88" i="11"/>
  <c r="S88" i="11"/>
  <c r="R88" i="11"/>
  <c r="K88" i="11"/>
  <c r="J88" i="11"/>
  <c r="I88" i="11"/>
  <c r="H88" i="11"/>
  <c r="G88" i="11"/>
  <c r="F88" i="11"/>
  <c r="V87" i="11"/>
  <c r="U87" i="11"/>
  <c r="S87" i="11"/>
  <c r="R87" i="11"/>
  <c r="K87" i="11"/>
  <c r="J87" i="11"/>
  <c r="I87" i="11"/>
  <c r="H87" i="11"/>
  <c r="G87" i="11"/>
  <c r="F87" i="11"/>
  <c r="X86" i="11"/>
  <c r="V86" i="11"/>
  <c r="U86" i="11"/>
  <c r="S86" i="11"/>
  <c r="R86" i="11"/>
  <c r="M86" i="11"/>
  <c r="L86" i="11"/>
  <c r="K86" i="11"/>
  <c r="J86" i="11"/>
  <c r="I86" i="11"/>
  <c r="H86" i="11"/>
  <c r="G86" i="11"/>
  <c r="F86" i="11"/>
  <c r="V81" i="11"/>
  <c r="U81" i="11"/>
  <c r="S81" i="11"/>
  <c r="R81" i="11"/>
  <c r="J81" i="11"/>
  <c r="I81" i="11"/>
  <c r="G81" i="11"/>
  <c r="F81" i="11"/>
  <c r="V80" i="11"/>
  <c r="U80" i="11"/>
  <c r="S80" i="11"/>
  <c r="R80" i="11"/>
  <c r="J80" i="11"/>
  <c r="I80" i="11"/>
  <c r="G80" i="11"/>
  <c r="F80" i="11"/>
  <c r="X79" i="11"/>
  <c r="V79" i="11"/>
  <c r="U79" i="11"/>
  <c r="S79" i="11"/>
  <c r="R79" i="11"/>
  <c r="L79" i="11"/>
  <c r="J79" i="11"/>
  <c r="I79" i="11"/>
  <c r="G79" i="11"/>
  <c r="F79" i="11"/>
  <c r="V75" i="11"/>
  <c r="U75" i="11"/>
  <c r="S75" i="11"/>
  <c r="R75" i="11"/>
  <c r="K75" i="11"/>
  <c r="J75" i="11"/>
  <c r="I75" i="11"/>
  <c r="H75" i="11"/>
  <c r="G75" i="11"/>
  <c r="F75" i="11"/>
  <c r="V74" i="11"/>
  <c r="U74" i="11"/>
  <c r="S74" i="11"/>
  <c r="R74" i="11"/>
  <c r="K74" i="11"/>
  <c r="J74" i="11"/>
  <c r="I74" i="11"/>
  <c r="H74" i="11"/>
  <c r="G74" i="11"/>
  <c r="F74" i="11"/>
  <c r="X73" i="11"/>
  <c r="V73" i="11"/>
  <c r="U73" i="11"/>
  <c r="S73" i="11"/>
  <c r="R73" i="11"/>
  <c r="M73" i="11"/>
  <c r="L73" i="11"/>
  <c r="K73" i="11"/>
  <c r="J73" i="11"/>
  <c r="I73" i="11"/>
  <c r="H73" i="11"/>
  <c r="G73" i="11"/>
  <c r="F73" i="11"/>
  <c r="V263" i="3"/>
  <c r="U263" i="3"/>
  <c r="S263" i="3"/>
  <c r="R263" i="3"/>
  <c r="J263" i="3"/>
  <c r="I263" i="3"/>
  <c r="G263" i="3"/>
  <c r="F263" i="3"/>
  <c r="V262" i="3"/>
  <c r="U262" i="3"/>
  <c r="S262" i="3"/>
  <c r="R262" i="3"/>
  <c r="J262" i="3"/>
  <c r="I262" i="3"/>
  <c r="G262" i="3"/>
  <c r="F262" i="3"/>
  <c r="X261" i="3"/>
  <c r="V261" i="3"/>
  <c r="U261" i="3"/>
  <c r="S261" i="3"/>
  <c r="R261" i="3"/>
  <c r="L261" i="3"/>
  <c r="J261" i="3"/>
  <c r="I261" i="3"/>
  <c r="G261" i="3"/>
  <c r="F261" i="3"/>
  <c r="V257" i="3"/>
  <c r="U257" i="3"/>
  <c r="S257" i="3"/>
  <c r="R257" i="3"/>
  <c r="K257" i="3"/>
  <c r="J257" i="3"/>
  <c r="I257" i="3"/>
  <c r="H257" i="3"/>
  <c r="G257" i="3"/>
  <c r="F257" i="3"/>
  <c r="V256" i="3"/>
  <c r="U256" i="3"/>
  <c r="S256" i="3"/>
  <c r="R256" i="3"/>
  <c r="K256" i="3"/>
  <c r="J256" i="3"/>
  <c r="I256" i="3"/>
  <c r="H256" i="3"/>
  <c r="G256" i="3"/>
  <c r="F256" i="3"/>
  <c r="X255" i="3"/>
  <c r="V255" i="3"/>
  <c r="U255" i="3"/>
  <c r="S255" i="3"/>
  <c r="R255" i="3"/>
  <c r="M255" i="3"/>
  <c r="L255" i="3"/>
  <c r="K255" i="3"/>
  <c r="J255" i="3"/>
  <c r="I255" i="3"/>
  <c r="H255" i="3"/>
  <c r="G255" i="3"/>
  <c r="F255" i="3"/>
  <c r="V250" i="3"/>
  <c r="U250" i="3"/>
  <c r="S250" i="3"/>
  <c r="R250" i="3"/>
  <c r="J250" i="3"/>
  <c r="I250" i="3"/>
  <c r="G250" i="3"/>
  <c r="F250" i="3"/>
  <c r="V249" i="3"/>
  <c r="U249" i="3"/>
  <c r="S249" i="3"/>
  <c r="R249" i="3"/>
  <c r="J249" i="3"/>
  <c r="I249" i="3"/>
  <c r="G249" i="3"/>
  <c r="F249" i="3"/>
  <c r="X248" i="3"/>
  <c r="V248" i="3"/>
  <c r="U248" i="3"/>
  <c r="S248" i="3"/>
  <c r="R248" i="3"/>
  <c r="L248" i="3"/>
  <c r="J248" i="3"/>
  <c r="I248" i="3"/>
  <c r="G248" i="3"/>
  <c r="F248" i="3"/>
  <c r="V244" i="3"/>
  <c r="U244" i="3"/>
  <c r="S244" i="3"/>
  <c r="R244" i="3"/>
  <c r="K244" i="3"/>
  <c r="J244" i="3"/>
  <c r="I244" i="3"/>
  <c r="H244" i="3"/>
  <c r="G244" i="3"/>
  <c r="F244" i="3"/>
  <c r="V243" i="3"/>
  <c r="U243" i="3"/>
  <c r="S243" i="3"/>
  <c r="R243" i="3"/>
  <c r="K243" i="3"/>
  <c r="J243" i="3"/>
  <c r="I243" i="3"/>
  <c r="H243" i="3"/>
  <c r="G243" i="3"/>
  <c r="F243" i="3"/>
  <c r="X242" i="3"/>
  <c r="V242" i="3"/>
  <c r="U242" i="3"/>
  <c r="S242" i="3"/>
  <c r="R242" i="3"/>
  <c r="M242" i="3"/>
  <c r="L242" i="3"/>
  <c r="K242" i="3"/>
  <c r="J242" i="3"/>
  <c r="I242" i="3"/>
  <c r="H242" i="3"/>
  <c r="G242" i="3"/>
  <c r="F242" i="3"/>
  <c r="V237" i="3"/>
  <c r="U237" i="3"/>
  <c r="S237" i="3"/>
  <c r="R237" i="3"/>
  <c r="J237" i="3"/>
  <c r="I237" i="3"/>
  <c r="G237" i="3"/>
  <c r="F237" i="3"/>
  <c r="V236" i="3"/>
  <c r="U236" i="3"/>
  <c r="S236" i="3"/>
  <c r="R236" i="3"/>
  <c r="J236" i="3"/>
  <c r="I236" i="3"/>
  <c r="G236" i="3"/>
  <c r="F236" i="3"/>
  <c r="X235" i="3"/>
  <c r="V235" i="3"/>
  <c r="U235" i="3"/>
  <c r="S235" i="3"/>
  <c r="R235" i="3"/>
  <c r="L235" i="3"/>
  <c r="J235" i="3"/>
  <c r="I235" i="3"/>
  <c r="G235" i="3"/>
  <c r="F235" i="3"/>
  <c r="V231" i="3"/>
  <c r="U231" i="3"/>
  <c r="S231" i="3"/>
  <c r="R231" i="3"/>
  <c r="K231" i="3"/>
  <c r="J231" i="3"/>
  <c r="I231" i="3"/>
  <c r="H231" i="3"/>
  <c r="G231" i="3"/>
  <c r="F231" i="3"/>
  <c r="V230" i="3"/>
  <c r="U230" i="3"/>
  <c r="S230" i="3"/>
  <c r="R230" i="3"/>
  <c r="K230" i="3"/>
  <c r="J230" i="3"/>
  <c r="I230" i="3"/>
  <c r="H230" i="3"/>
  <c r="G230" i="3"/>
  <c r="F230" i="3"/>
  <c r="X229" i="3"/>
  <c r="V229" i="3"/>
  <c r="U229" i="3"/>
  <c r="S229" i="3"/>
  <c r="R229" i="3"/>
  <c r="M229" i="3"/>
  <c r="L229" i="3"/>
  <c r="K229" i="3"/>
  <c r="J229" i="3"/>
  <c r="I229" i="3"/>
  <c r="H229" i="3"/>
  <c r="G229" i="3"/>
  <c r="F229" i="3"/>
  <c r="V224" i="3"/>
  <c r="U224" i="3"/>
  <c r="S224" i="3"/>
  <c r="R224" i="3"/>
  <c r="J224" i="3"/>
  <c r="I224" i="3"/>
  <c r="G224" i="3"/>
  <c r="F224" i="3"/>
  <c r="V223" i="3"/>
  <c r="U223" i="3"/>
  <c r="S223" i="3"/>
  <c r="R223" i="3"/>
  <c r="J223" i="3"/>
  <c r="I223" i="3"/>
  <c r="G223" i="3"/>
  <c r="F223" i="3"/>
  <c r="X222" i="3"/>
  <c r="V222" i="3"/>
  <c r="U222" i="3"/>
  <c r="S222" i="3"/>
  <c r="R222" i="3"/>
  <c r="L222" i="3"/>
  <c r="J222" i="3"/>
  <c r="I222" i="3"/>
  <c r="G222" i="3"/>
  <c r="F222" i="3"/>
  <c r="V218" i="3"/>
  <c r="U218" i="3"/>
  <c r="S218" i="3"/>
  <c r="R218" i="3"/>
  <c r="K218" i="3"/>
  <c r="J218" i="3"/>
  <c r="I218" i="3"/>
  <c r="H218" i="3"/>
  <c r="G218" i="3"/>
  <c r="F218" i="3"/>
  <c r="V217" i="3"/>
  <c r="U217" i="3"/>
  <c r="S217" i="3"/>
  <c r="R217" i="3"/>
  <c r="K217" i="3"/>
  <c r="J217" i="3"/>
  <c r="I217" i="3"/>
  <c r="H217" i="3"/>
  <c r="G217" i="3"/>
  <c r="F217" i="3"/>
  <c r="X216" i="3"/>
  <c r="V216" i="3"/>
  <c r="U216" i="3"/>
  <c r="S216" i="3"/>
  <c r="R216" i="3"/>
  <c r="M216" i="3"/>
  <c r="L216" i="3"/>
  <c r="K216" i="3"/>
  <c r="J216" i="3"/>
  <c r="I216" i="3"/>
  <c r="H216" i="3"/>
  <c r="G216" i="3"/>
  <c r="F216" i="3"/>
  <c r="V211" i="3"/>
  <c r="U211" i="3"/>
  <c r="S211" i="3"/>
  <c r="R211" i="3"/>
  <c r="J211" i="3"/>
  <c r="I211" i="3"/>
  <c r="G211" i="3"/>
  <c r="F211" i="3"/>
  <c r="V210" i="3"/>
  <c r="U210" i="3"/>
  <c r="S210" i="3"/>
  <c r="R210" i="3"/>
  <c r="J210" i="3"/>
  <c r="I210" i="3"/>
  <c r="G210" i="3"/>
  <c r="F210" i="3"/>
  <c r="X209" i="3"/>
  <c r="V209" i="3"/>
  <c r="U209" i="3"/>
  <c r="S209" i="3"/>
  <c r="R209" i="3"/>
  <c r="L209" i="3"/>
  <c r="J209" i="3"/>
  <c r="I209" i="3"/>
  <c r="G209" i="3"/>
  <c r="F209" i="3"/>
  <c r="V205" i="3"/>
  <c r="U205" i="3"/>
  <c r="S205" i="3"/>
  <c r="R205" i="3"/>
  <c r="K205" i="3"/>
  <c r="J205" i="3"/>
  <c r="I205" i="3"/>
  <c r="H205" i="3"/>
  <c r="G205" i="3"/>
  <c r="F205" i="3"/>
  <c r="V204" i="3"/>
  <c r="U204" i="3"/>
  <c r="S204" i="3"/>
  <c r="R204" i="3"/>
  <c r="K204" i="3"/>
  <c r="J204" i="3"/>
  <c r="I204" i="3"/>
  <c r="H204" i="3"/>
  <c r="G204" i="3"/>
  <c r="F204" i="3"/>
  <c r="X203" i="3"/>
  <c r="V203" i="3"/>
  <c r="U203" i="3"/>
  <c r="S203" i="3"/>
  <c r="R203" i="3"/>
  <c r="M203" i="3"/>
  <c r="L203" i="3"/>
  <c r="K203" i="3"/>
  <c r="J203" i="3"/>
  <c r="I203" i="3"/>
  <c r="H203" i="3"/>
  <c r="G203" i="3"/>
  <c r="F203" i="3"/>
  <c r="V198" i="3"/>
  <c r="U198" i="3"/>
  <c r="S198" i="3"/>
  <c r="R198" i="3"/>
  <c r="J198" i="3"/>
  <c r="I198" i="3"/>
  <c r="G198" i="3"/>
  <c r="F198" i="3"/>
  <c r="V197" i="3"/>
  <c r="U197" i="3"/>
  <c r="S197" i="3"/>
  <c r="R197" i="3"/>
  <c r="J197" i="3"/>
  <c r="I197" i="3"/>
  <c r="G197" i="3"/>
  <c r="F197" i="3"/>
  <c r="X196" i="3"/>
  <c r="V196" i="3"/>
  <c r="U196" i="3"/>
  <c r="S196" i="3"/>
  <c r="R196" i="3"/>
  <c r="L196" i="3"/>
  <c r="J196" i="3"/>
  <c r="I196" i="3"/>
  <c r="G196" i="3"/>
  <c r="F196" i="3"/>
  <c r="V192" i="3"/>
  <c r="U192" i="3"/>
  <c r="S192" i="3"/>
  <c r="R192" i="3"/>
  <c r="K192" i="3"/>
  <c r="J192" i="3"/>
  <c r="I192" i="3"/>
  <c r="H192" i="3"/>
  <c r="G192" i="3"/>
  <c r="F192" i="3"/>
  <c r="V191" i="3"/>
  <c r="U191" i="3"/>
  <c r="S191" i="3"/>
  <c r="R191" i="3"/>
  <c r="K191" i="3"/>
  <c r="J191" i="3"/>
  <c r="I191" i="3"/>
  <c r="H191" i="3"/>
  <c r="G191" i="3"/>
  <c r="F191" i="3"/>
  <c r="X190" i="3"/>
  <c r="V190" i="3"/>
  <c r="U190" i="3"/>
  <c r="S190" i="3"/>
  <c r="R190" i="3"/>
  <c r="M190" i="3"/>
  <c r="L190" i="3"/>
  <c r="K190" i="3"/>
  <c r="J190" i="3"/>
  <c r="I190" i="3"/>
  <c r="H190" i="3"/>
  <c r="G190" i="3"/>
  <c r="F190" i="3"/>
  <c r="V185" i="3"/>
  <c r="U185" i="3"/>
  <c r="S185" i="3"/>
  <c r="R185" i="3"/>
  <c r="J185" i="3"/>
  <c r="I185" i="3"/>
  <c r="G185" i="3"/>
  <c r="F185" i="3"/>
  <c r="V184" i="3"/>
  <c r="U184" i="3"/>
  <c r="S184" i="3"/>
  <c r="R184" i="3"/>
  <c r="J184" i="3"/>
  <c r="I184" i="3"/>
  <c r="G184" i="3"/>
  <c r="F184" i="3"/>
  <c r="X183" i="3"/>
  <c r="V183" i="3"/>
  <c r="U183" i="3"/>
  <c r="S183" i="3"/>
  <c r="R183" i="3"/>
  <c r="L183" i="3"/>
  <c r="J183" i="3"/>
  <c r="I183" i="3"/>
  <c r="G183" i="3"/>
  <c r="F183" i="3"/>
  <c r="V179" i="3"/>
  <c r="U179" i="3"/>
  <c r="S179" i="3"/>
  <c r="R179" i="3"/>
  <c r="K179" i="3"/>
  <c r="J179" i="3"/>
  <c r="I179" i="3"/>
  <c r="H179" i="3"/>
  <c r="G179" i="3"/>
  <c r="F179" i="3"/>
  <c r="V178" i="3"/>
  <c r="U178" i="3"/>
  <c r="S178" i="3"/>
  <c r="R178" i="3"/>
  <c r="K178" i="3"/>
  <c r="J178" i="3"/>
  <c r="I178" i="3"/>
  <c r="H178" i="3"/>
  <c r="G178" i="3"/>
  <c r="F178" i="3"/>
  <c r="X177" i="3"/>
  <c r="V177" i="3"/>
  <c r="U177" i="3"/>
  <c r="S177" i="3"/>
  <c r="R177" i="3"/>
  <c r="M177" i="3"/>
  <c r="L177" i="3"/>
  <c r="K177" i="3"/>
  <c r="J177" i="3"/>
  <c r="I177" i="3"/>
  <c r="H177" i="3"/>
  <c r="G177" i="3"/>
  <c r="F177" i="3"/>
  <c r="V172" i="3"/>
  <c r="U172" i="3"/>
  <c r="S172" i="3"/>
  <c r="R172" i="3"/>
  <c r="J172" i="3"/>
  <c r="I172" i="3"/>
  <c r="G172" i="3"/>
  <c r="F172" i="3"/>
  <c r="V171" i="3"/>
  <c r="U171" i="3"/>
  <c r="S171" i="3"/>
  <c r="R171" i="3"/>
  <c r="J171" i="3"/>
  <c r="I171" i="3"/>
  <c r="G171" i="3"/>
  <c r="F171" i="3"/>
  <c r="X170" i="3"/>
  <c r="V170" i="3"/>
  <c r="U170" i="3"/>
  <c r="S170" i="3"/>
  <c r="R170" i="3"/>
  <c r="L170" i="3"/>
  <c r="J170" i="3"/>
  <c r="I170" i="3"/>
  <c r="G170" i="3"/>
  <c r="F170" i="3"/>
  <c r="V166" i="3"/>
  <c r="U166" i="3"/>
  <c r="S166" i="3"/>
  <c r="R166" i="3"/>
  <c r="K166" i="3"/>
  <c r="J166" i="3"/>
  <c r="I166" i="3"/>
  <c r="H166" i="3"/>
  <c r="G166" i="3"/>
  <c r="F166" i="3"/>
  <c r="V165" i="3"/>
  <c r="U165" i="3"/>
  <c r="S165" i="3"/>
  <c r="R165" i="3"/>
  <c r="K165" i="3"/>
  <c r="J165" i="3"/>
  <c r="I165" i="3"/>
  <c r="H165" i="3"/>
  <c r="G165" i="3"/>
  <c r="F165" i="3"/>
  <c r="X164" i="3"/>
  <c r="V164" i="3"/>
  <c r="U164" i="3"/>
  <c r="S164" i="3"/>
  <c r="R164" i="3"/>
  <c r="M164" i="3"/>
  <c r="L164" i="3"/>
  <c r="K164" i="3"/>
  <c r="J164" i="3"/>
  <c r="I164" i="3"/>
  <c r="H164" i="3"/>
  <c r="G164" i="3"/>
  <c r="F164" i="3"/>
  <c r="V159" i="3"/>
  <c r="U159" i="3"/>
  <c r="S159" i="3"/>
  <c r="R159" i="3"/>
  <c r="J159" i="3"/>
  <c r="I159" i="3"/>
  <c r="G159" i="3"/>
  <c r="F159" i="3"/>
  <c r="V158" i="3"/>
  <c r="U158" i="3"/>
  <c r="S158" i="3"/>
  <c r="R158" i="3"/>
  <c r="J158" i="3"/>
  <c r="I158" i="3"/>
  <c r="G158" i="3"/>
  <c r="F158" i="3"/>
  <c r="X157" i="3"/>
  <c r="V157" i="3"/>
  <c r="U157" i="3"/>
  <c r="S157" i="3"/>
  <c r="R157" i="3"/>
  <c r="L157" i="3"/>
  <c r="J157" i="3"/>
  <c r="I157" i="3"/>
  <c r="G157" i="3"/>
  <c r="F157" i="3"/>
  <c r="V153" i="3"/>
  <c r="U153" i="3"/>
  <c r="S153" i="3"/>
  <c r="R153" i="3"/>
  <c r="K153" i="3"/>
  <c r="J153" i="3"/>
  <c r="I153" i="3"/>
  <c r="H153" i="3"/>
  <c r="G153" i="3"/>
  <c r="F153" i="3"/>
  <c r="V152" i="3"/>
  <c r="U152" i="3"/>
  <c r="S152" i="3"/>
  <c r="R152" i="3"/>
  <c r="K152" i="3"/>
  <c r="J152" i="3"/>
  <c r="I152" i="3"/>
  <c r="H152" i="3"/>
  <c r="G152" i="3"/>
  <c r="F152" i="3"/>
  <c r="X151" i="3"/>
  <c r="V151" i="3"/>
  <c r="U151" i="3"/>
  <c r="S151" i="3"/>
  <c r="R151" i="3"/>
  <c r="M151" i="3"/>
  <c r="L151" i="3"/>
  <c r="K151" i="3"/>
  <c r="J151" i="3"/>
  <c r="I151" i="3"/>
  <c r="H151" i="3"/>
  <c r="G151" i="3"/>
  <c r="F151" i="3"/>
  <c r="V146" i="3"/>
  <c r="U146" i="3"/>
  <c r="S146" i="3"/>
  <c r="R146" i="3"/>
  <c r="J146" i="3"/>
  <c r="I146" i="3"/>
  <c r="G146" i="3"/>
  <c r="F146" i="3"/>
  <c r="V145" i="3"/>
  <c r="U145" i="3"/>
  <c r="S145" i="3"/>
  <c r="R145" i="3"/>
  <c r="J145" i="3"/>
  <c r="I145" i="3"/>
  <c r="G145" i="3"/>
  <c r="F145" i="3"/>
  <c r="X144" i="3"/>
  <c r="V144" i="3"/>
  <c r="U144" i="3"/>
  <c r="S144" i="3"/>
  <c r="R144" i="3"/>
  <c r="L144" i="3"/>
  <c r="J144" i="3"/>
  <c r="I144" i="3"/>
  <c r="G144" i="3"/>
  <c r="F144" i="3"/>
  <c r="V140" i="3"/>
  <c r="U140" i="3"/>
  <c r="S140" i="3"/>
  <c r="R140" i="3"/>
  <c r="K140" i="3"/>
  <c r="J140" i="3"/>
  <c r="I140" i="3"/>
  <c r="H140" i="3"/>
  <c r="G140" i="3"/>
  <c r="F140" i="3"/>
  <c r="V139" i="3"/>
  <c r="U139" i="3"/>
  <c r="S139" i="3"/>
  <c r="R139" i="3"/>
  <c r="K139" i="3"/>
  <c r="J139" i="3"/>
  <c r="I139" i="3"/>
  <c r="H139" i="3"/>
  <c r="G139" i="3"/>
  <c r="F139" i="3"/>
  <c r="X138" i="3"/>
  <c r="V138" i="3"/>
  <c r="U138" i="3"/>
  <c r="S138" i="3"/>
  <c r="R138" i="3"/>
  <c r="M138" i="3"/>
  <c r="L138" i="3"/>
  <c r="K138" i="3"/>
  <c r="J138" i="3"/>
  <c r="I138" i="3"/>
  <c r="H138" i="3"/>
  <c r="G138" i="3"/>
  <c r="F138" i="3"/>
  <c r="V133" i="3"/>
  <c r="U133" i="3"/>
  <c r="S133" i="3"/>
  <c r="R133" i="3"/>
  <c r="J133" i="3"/>
  <c r="I133" i="3"/>
  <c r="G133" i="3"/>
  <c r="F133" i="3"/>
  <c r="V132" i="3"/>
  <c r="U132" i="3"/>
  <c r="S132" i="3"/>
  <c r="R132" i="3"/>
  <c r="J132" i="3"/>
  <c r="I132" i="3"/>
  <c r="G132" i="3"/>
  <c r="F132" i="3"/>
  <c r="X131" i="3"/>
  <c r="V131" i="3"/>
  <c r="U131" i="3"/>
  <c r="S131" i="3"/>
  <c r="R131" i="3"/>
  <c r="L131" i="3"/>
  <c r="J131" i="3"/>
  <c r="I131" i="3"/>
  <c r="G131" i="3"/>
  <c r="F131" i="3"/>
  <c r="V127" i="3"/>
  <c r="U127" i="3"/>
  <c r="S127" i="3"/>
  <c r="R127" i="3"/>
  <c r="K127" i="3"/>
  <c r="J127" i="3"/>
  <c r="I127" i="3"/>
  <c r="H127" i="3"/>
  <c r="G127" i="3"/>
  <c r="F127" i="3"/>
  <c r="V126" i="3"/>
  <c r="U126" i="3"/>
  <c r="S126" i="3"/>
  <c r="R126" i="3"/>
  <c r="K126" i="3"/>
  <c r="J126" i="3"/>
  <c r="I126" i="3"/>
  <c r="H126" i="3"/>
  <c r="G126" i="3"/>
  <c r="F126" i="3"/>
  <c r="X125" i="3"/>
  <c r="V125" i="3"/>
  <c r="U125" i="3"/>
  <c r="S125" i="3"/>
  <c r="R125" i="3"/>
  <c r="M125" i="3"/>
  <c r="L125" i="3"/>
  <c r="K125" i="3"/>
  <c r="J125" i="3"/>
  <c r="I125" i="3"/>
  <c r="H125" i="3"/>
  <c r="G125" i="3"/>
  <c r="F125" i="3"/>
  <c r="V120" i="3"/>
  <c r="U120" i="3"/>
  <c r="S120" i="3"/>
  <c r="R120" i="3"/>
  <c r="J120" i="3"/>
  <c r="I120" i="3"/>
  <c r="G120" i="3"/>
  <c r="F120" i="3"/>
  <c r="V119" i="3"/>
  <c r="U119" i="3"/>
  <c r="S119" i="3"/>
  <c r="R119" i="3"/>
  <c r="J119" i="3"/>
  <c r="I119" i="3"/>
  <c r="G119" i="3"/>
  <c r="F119" i="3"/>
  <c r="X118" i="3"/>
  <c r="V118" i="3"/>
  <c r="U118" i="3"/>
  <c r="S118" i="3"/>
  <c r="R118" i="3"/>
  <c r="L118" i="3"/>
  <c r="J118" i="3"/>
  <c r="I118" i="3"/>
  <c r="G118" i="3"/>
  <c r="F118" i="3"/>
  <c r="V114" i="3"/>
  <c r="U114" i="3"/>
  <c r="S114" i="3"/>
  <c r="R114" i="3"/>
  <c r="K114" i="3"/>
  <c r="J114" i="3"/>
  <c r="I114" i="3"/>
  <c r="H114" i="3"/>
  <c r="G114" i="3"/>
  <c r="F114" i="3"/>
  <c r="V113" i="3"/>
  <c r="U113" i="3"/>
  <c r="S113" i="3"/>
  <c r="R113" i="3"/>
  <c r="K113" i="3"/>
  <c r="J113" i="3"/>
  <c r="I113" i="3"/>
  <c r="H113" i="3"/>
  <c r="G113" i="3"/>
  <c r="F113" i="3"/>
  <c r="X112" i="3"/>
  <c r="V112" i="3"/>
  <c r="U112" i="3"/>
  <c r="S112" i="3"/>
  <c r="R112" i="3"/>
  <c r="M112" i="3"/>
  <c r="L112" i="3"/>
  <c r="K112" i="3"/>
  <c r="J112" i="3"/>
  <c r="I112" i="3"/>
  <c r="H112" i="3"/>
  <c r="G112" i="3"/>
  <c r="F112" i="3"/>
  <c r="V107" i="3"/>
  <c r="U107" i="3"/>
  <c r="S107" i="3"/>
  <c r="R107" i="3"/>
  <c r="J107" i="3"/>
  <c r="I107" i="3"/>
  <c r="G107" i="3"/>
  <c r="F107" i="3"/>
  <c r="V106" i="3"/>
  <c r="U106" i="3"/>
  <c r="S106" i="3"/>
  <c r="R106" i="3"/>
  <c r="J106" i="3"/>
  <c r="I106" i="3"/>
  <c r="G106" i="3"/>
  <c r="F106" i="3"/>
  <c r="X105" i="3"/>
  <c r="V105" i="3"/>
  <c r="U105" i="3"/>
  <c r="S105" i="3"/>
  <c r="R105" i="3"/>
  <c r="L105" i="3"/>
  <c r="J105" i="3"/>
  <c r="I105" i="3"/>
  <c r="G105" i="3"/>
  <c r="F105" i="3"/>
  <c r="V101" i="3"/>
  <c r="U101" i="3"/>
  <c r="S101" i="3"/>
  <c r="R101" i="3"/>
  <c r="K101" i="3"/>
  <c r="J101" i="3"/>
  <c r="I101" i="3"/>
  <c r="H101" i="3"/>
  <c r="G101" i="3"/>
  <c r="F101" i="3"/>
  <c r="V100" i="3"/>
  <c r="U100" i="3"/>
  <c r="S100" i="3"/>
  <c r="R100" i="3"/>
  <c r="K100" i="3"/>
  <c r="J100" i="3"/>
  <c r="I100" i="3"/>
  <c r="H100" i="3"/>
  <c r="G100" i="3"/>
  <c r="F100" i="3"/>
  <c r="X99" i="3"/>
  <c r="V99" i="3"/>
  <c r="U99" i="3"/>
  <c r="S99" i="3"/>
  <c r="R99" i="3"/>
  <c r="M99" i="3"/>
  <c r="L99" i="3"/>
  <c r="K99" i="3"/>
  <c r="J99" i="3"/>
  <c r="I99" i="3"/>
  <c r="H99" i="3"/>
  <c r="G99" i="3"/>
  <c r="F99" i="3"/>
  <c r="V94" i="3"/>
  <c r="U94" i="3"/>
  <c r="S94" i="3"/>
  <c r="R94" i="3"/>
  <c r="J94" i="3"/>
  <c r="I94" i="3"/>
  <c r="G94" i="3"/>
  <c r="F94" i="3"/>
  <c r="V93" i="3"/>
  <c r="U93" i="3"/>
  <c r="S93" i="3"/>
  <c r="R93" i="3"/>
  <c r="J93" i="3"/>
  <c r="I93" i="3"/>
  <c r="G93" i="3"/>
  <c r="F93" i="3"/>
  <c r="X92" i="3"/>
  <c r="V92" i="3"/>
  <c r="U92" i="3"/>
  <c r="S92" i="3"/>
  <c r="R92" i="3"/>
  <c r="L92" i="3"/>
  <c r="J92" i="3"/>
  <c r="I92" i="3"/>
  <c r="G92" i="3"/>
  <c r="F92" i="3"/>
  <c r="V88" i="3"/>
  <c r="U88" i="3"/>
  <c r="S88" i="3"/>
  <c r="R88" i="3"/>
  <c r="K88" i="3"/>
  <c r="J88" i="3"/>
  <c r="I88" i="3"/>
  <c r="H88" i="3"/>
  <c r="G88" i="3"/>
  <c r="F88" i="3"/>
  <c r="V87" i="3"/>
  <c r="U87" i="3"/>
  <c r="S87" i="3"/>
  <c r="R87" i="3"/>
  <c r="K87" i="3"/>
  <c r="J87" i="3"/>
  <c r="I87" i="3"/>
  <c r="H87" i="3"/>
  <c r="G87" i="3"/>
  <c r="F87" i="3"/>
  <c r="X86" i="3"/>
  <c r="V86" i="3"/>
  <c r="U86" i="3"/>
  <c r="S86" i="3"/>
  <c r="R86" i="3"/>
  <c r="M86" i="3"/>
  <c r="L86" i="3"/>
  <c r="K86" i="3"/>
  <c r="J86" i="3"/>
  <c r="I86" i="3"/>
  <c r="H86" i="3"/>
  <c r="G86" i="3"/>
  <c r="F86" i="3"/>
  <c r="V81" i="3"/>
  <c r="U81" i="3"/>
  <c r="S81" i="3"/>
  <c r="R81" i="3"/>
  <c r="J81" i="3"/>
  <c r="I81" i="3"/>
  <c r="G81" i="3"/>
  <c r="F81" i="3"/>
  <c r="V80" i="3"/>
  <c r="U80" i="3"/>
  <c r="S80" i="3"/>
  <c r="R80" i="3"/>
  <c r="J80" i="3"/>
  <c r="I80" i="3"/>
  <c r="G80" i="3"/>
  <c r="F80" i="3"/>
  <c r="X79" i="3"/>
  <c r="V79" i="3"/>
  <c r="U79" i="3"/>
  <c r="S79" i="3"/>
  <c r="R79" i="3"/>
  <c r="L79" i="3"/>
  <c r="J79" i="3"/>
  <c r="I79" i="3"/>
  <c r="G79" i="3"/>
  <c r="F79" i="3"/>
  <c r="V75" i="3"/>
  <c r="U75" i="3"/>
  <c r="S75" i="3"/>
  <c r="R75" i="3"/>
  <c r="K75" i="3"/>
  <c r="J75" i="3"/>
  <c r="I75" i="3"/>
  <c r="H75" i="3"/>
  <c r="G75" i="3"/>
  <c r="F75" i="3"/>
  <c r="V74" i="3"/>
  <c r="U74" i="3"/>
  <c r="S74" i="3"/>
  <c r="R74" i="3"/>
  <c r="K74" i="3"/>
  <c r="J74" i="3"/>
  <c r="I74" i="3"/>
  <c r="H74" i="3"/>
  <c r="G74" i="3"/>
  <c r="F74" i="3"/>
  <c r="X73" i="3"/>
  <c r="V73" i="3"/>
  <c r="U73" i="3"/>
  <c r="S73" i="3"/>
  <c r="R73" i="3"/>
  <c r="M73" i="3"/>
  <c r="L73" i="3"/>
  <c r="K73" i="3"/>
  <c r="J73" i="3"/>
  <c r="I73" i="3"/>
  <c r="H73" i="3"/>
  <c r="G73" i="3"/>
  <c r="F73" i="3"/>
  <c r="V263" i="9"/>
  <c r="U263" i="9"/>
  <c r="S263" i="9"/>
  <c r="R263" i="9"/>
  <c r="J263" i="9"/>
  <c r="I263" i="9"/>
  <c r="G263" i="9"/>
  <c r="F263" i="9"/>
  <c r="V262" i="9"/>
  <c r="U262" i="9"/>
  <c r="S262" i="9"/>
  <c r="R262" i="9"/>
  <c r="J262" i="9"/>
  <c r="I262" i="9"/>
  <c r="G262" i="9"/>
  <c r="F262" i="9"/>
  <c r="X261" i="9"/>
  <c r="V261" i="9"/>
  <c r="U261" i="9"/>
  <c r="S261" i="9"/>
  <c r="R261" i="9"/>
  <c r="L261" i="9"/>
  <c r="J261" i="9"/>
  <c r="I261" i="9"/>
  <c r="G261" i="9"/>
  <c r="F261" i="9"/>
  <c r="V257" i="9"/>
  <c r="U257" i="9"/>
  <c r="S257" i="9"/>
  <c r="R257" i="9"/>
  <c r="K257" i="9"/>
  <c r="J257" i="9"/>
  <c r="I257" i="9"/>
  <c r="H257" i="9"/>
  <c r="G257" i="9"/>
  <c r="F257" i="9"/>
  <c r="V256" i="9"/>
  <c r="U256" i="9"/>
  <c r="S256" i="9"/>
  <c r="R256" i="9"/>
  <c r="K256" i="9"/>
  <c r="J256" i="9"/>
  <c r="I256" i="9"/>
  <c r="H256" i="9"/>
  <c r="G256" i="9"/>
  <c r="F256" i="9"/>
  <c r="X255" i="9"/>
  <c r="V255" i="9"/>
  <c r="U255" i="9"/>
  <c r="S255" i="9"/>
  <c r="R255" i="9"/>
  <c r="M255" i="9"/>
  <c r="L255" i="9"/>
  <c r="K255" i="9"/>
  <c r="J255" i="9"/>
  <c r="I255" i="9"/>
  <c r="H255" i="9"/>
  <c r="G255" i="9"/>
  <c r="F255" i="9"/>
  <c r="V250" i="9"/>
  <c r="U250" i="9"/>
  <c r="S250" i="9"/>
  <c r="R250" i="9"/>
  <c r="J250" i="9"/>
  <c r="I250" i="9"/>
  <c r="G250" i="9"/>
  <c r="F250" i="9"/>
  <c r="V249" i="9"/>
  <c r="U249" i="9"/>
  <c r="S249" i="9"/>
  <c r="R249" i="9"/>
  <c r="J249" i="9"/>
  <c r="I249" i="9"/>
  <c r="G249" i="9"/>
  <c r="F249" i="9"/>
  <c r="X248" i="9"/>
  <c r="V248" i="9"/>
  <c r="U248" i="9"/>
  <c r="S248" i="9"/>
  <c r="R248" i="9"/>
  <c r="L248" i="9"/>
  <c r="J248" i="9"/>
  <c r="I248" i="9"/>
  <c r="G248" i="9"/>
  <c r="F248" i="9"/>
  <c r="V244" i="9"/>
  <c r="U244" i="9"/>
  <c r="S244" i="9"/>
  <c r="R244" i="9"/>
  <c r="K244" i="9"/>
  <c r="J244" i="9"/>
  <c r="I244" i="9"/>
  <c r="H244" i="9"/>
  <c r="G244" i="9"/>
  <c r="F244" i="9"/>
  <c r="V243" i="9"/>
  <c r="U243" i="9"/>
  <c r="S243" i="9"/>
  <c r="R243" i="9"/>
  <c r="K243" i="9"/>
  <c r="J243" i="9"/>
  <c r="I243" i="9"/>
  <c r="H243" i="9"/>
  <c r="G243" i="9"/>
  <c r="F243" i="9"/>
  <c r="X242" i="9"/>
  <c r="V242" i="9"/>
  <c r="U242" i="9"/>
  <c r="S242" i="9"/>
  <c r="R242" i="9"/>
  <c r="M242" i="9"/>
  <c r="L242" i="9"/>
  <c r="K242" i="9"/>
  <c r="J242" i="9"/>
  <c r="I242" i="9"/>
  <c r="H242" i="9"/>
  <c r="G242" i="9"/>
  <c r="F242" i="9"/>
  <c r="V237" i="9"/>
  <c r="U237" i="9"/>
  <c r="S237" i="9"/>
  <c r="R237" i="9"/>
  <c r="J237" i="9"/>
  <c r="I237" i="9"/>
  <c r="G237" i="9"/>
  <c r="F237" i="9"/>
  <c r="V236" i="9"/>
  <c r="U236" i="9"/>
  <c r="S236" i="9"/>
  <c r="R236" i="9"/>
  <c r="J236" i="9"/>
  <c r="I236" i="9"/>
  <c r="G236" i="9"/>
  <c r="F236" i="9"/>
  <c r="X235" i="9"/>
  <c r="V235" i="9"/>
  <c r="U235" i="9"/>
  <c r="S235" i="9"/>
  <c r="R235" i="9"/>
  <c r="L235" i="9"/>
  <c r="J235" i="9"/>
  <c r="I235" i="9"/>
  <c r="G235" i="9"/>
  <c r="F235" i="9"/>
  <c r="V231" i="9"/>
  <c r="U231" i="9"/>
  <c r="S231" i="9"/>
  <c r="R231" i="9"/>
  <c r="K231" i="9"/>
  <c r="J231" i="9"/>
  <c r="I231" i="9"/>
  <c r="H231" i="9"/>
  <c r="G231" i="9"/>
  <c r="F231" i="9"/>
  <c r="V230" i="9"/>
  <c r="U230" i="9"/>
  <c r="S230" i="9"/>
  <c r="R230" i="9"/>
  <c r="K230" i="9"/>
  <c r="J230" i="9"/>
  <c r="I230" i="9"/>
  <c r="H230" i="9"/>
  <c r="G230" i="9"/>
  <c r="F230" i="9"/>
  <c r="X229" i="9"/>
  <c r="V229" i="9"/>
  <c r="U229" i="9"/>
  <c r="S229" i="9"/>
  <c r="R229" i="9"/>
  <c r="M229" i="9"/>
  <c r="L229" i="9"/>
  <c r="K229" i="9"/>
  <c r="J229" i="9"/>
  <c r="I229" i="9"/>
  <c r="H229" i="9"/>
  <c r="G229" i="9"/>
  <c r="F229" i="9"/>
  <c r="V224" i="9"/>
  <c r="U224" i="9"/>
  <c r="S224" i="9"/>
  <c r="R224" i="9"/>
  <c r="J224" i="9"/>
  <c r="I224" i="9"/>
  <c r="G224" i="9"/>
  <c r="F224" i="9"/>
  <c r="V223" i="9"/>
  <c r="U223" i="9"/>
  <c r="S223" i="9"/>
  <c r="R223" i="9"/>
  <c r="J223" i="9"/>
  <c r="I223" i="9"/>
  <c r="G223" i="9"/>
  <c r="F223" i="9"/>
  <c r="X222" i="9"/>
  <c r="V222" i="9"/>
  <c r="U222" i="9"/>
  <c r="S222" i="9"/>
  <c r="R222" i="9"/>
  <c r="L222" i="9"/>
  <c r="J222" i="9"/>
  <c r="I222" i="9"/>
  <c r="G222" i="9"/>
  <c r="F222" i="9"/>
  <c r="V218" i="9"/>
  <c r="U218" i="9"/>
  <c r="S218" i="9"/>
  <c r="R218" i="9"/>
  <c r="K218" i="9"/>
  <c r="J218" i="9"/>
  <c r="I218" i="9"/>
  <c r="H218" i="9"/>
  <c r="G218" i="9"/>
  <c r="F218" i="9"/>
  <c r="V217" i="9"/>
  <c r="U217" i="9"/>
  <c r="S217" i="9"/>
  <c r="R217" i="9"/>
  <c r="K217" i="9"/>
  <c r="J217" i="9"/>
  <c r="I217" i="9"/>
  <c r="H217" i="9"/>
  <c r="G217" i="9"/>
  <c r="F217" i="9"/>
  <c r="X216" i="9"/>
  <c r="V216" i="9"/>
  <c r="U216" i="9"/>
  <c r="S216" i="9"/>
  <c r="R216" i="9"/>
  <c r="M216" i="9"/>
  <c r="L216" i="9"/>
  <c r="K216" i="9"/>
  <c r="J216" i="9"/>
  <c r="I216" i="9"/>
  <c r="H216" i="9"/>
  <c r="G216" i="9"/>
  <c r="F216" i="9"/>
  <c r="V211" i="9"/>
  <c r="U211" i="9"/>
  <c r="S211" i="9"/>
  <c r="R211" i="9"/>
  <c r="J211" i="9"/>
  <c r="I211" i="9"/>
  <c r="G211" i="9"/>
  <c r="F211" i="9"/>
  <c r="V210" i="9"/>
  <c r="U210" i="9"/>
  <c r="S210" i="9"/>
  <c r="R210" i="9"/>
  <c r="J210" i="9"/>
  <c r="I210" i="9"/>
  <c r="G210" i="9"/>
  <c r="F210" i="9"/>
  <c r="X209" i="9"/>
  <c r="V209" i="9"/>
  <c r="U209" i="9"/>
  <c r="S209" i="9"/>
  <c r="R209" i="9"/>
  <c r="L209" i="9"/>
  <c r="J209" i="9"/>
  <c r="I209" i="9"/>
  <c r="G209" i="9"/>
  <c r="F209" i="9"/>
  <c r="V205" i="9"/>
  <c r="U205" i="9"/>
  <c r="S205" i="9"/>
  <c r="R205" i="9"/>
  <c r="K205" i="9"/>
  <c r="J205" i="9"/>
  <c r="I205" i="9"/>
  <c r="H205" i="9"/>
  <c r="G205" i="9"/>
  <c r="F205" i="9"/>
  <c r="V204" i="9"/>
  <c r="U204" i="9"/>
  <c r="S204" i="9"/>
  <c r="R204" i="9"/>
  <c r="K204" i="9"/>
  <c r="J204" i="9"/>
  <c r="I204" i="9"/>
  <c r="H204" i="9"/>
  <c r="G204" i="9"/>
  <c r="F204" i="9"/>
  <c r="X203" i="9"/>
  <c r="V203" i="9"/>
  <c r="U203" i="9"/>
  <c r="S203" i="9"/>
  <c r="R203" i="9"/>
  <c r="M203" i="9"/>
  <c r="L203" i="9"/>
  <c r="K203" i="9"/>
  <c r="J203" i="9"/>
  <c r="I203" i="9"/>
  <c r="H203" i="9"/>
  <c r="G203" i="9"/>
  <c r="F203" i="9"/>
  <c r="V198" i="9"/>
  <c r="U198" i="9"/>
  <c r="S198" i="9"/>
  <c r="R198" i="9"/>
  <c r="J198" i="9"/>
  <c r="I198" i="9"/>
  <c r="G198" i="9"/>
  <c r="F198" i="9"/>
  <c r="V197" i="9"/>
  <c r="U197" i="9"/>
  <c r="S197" i="9"/>
  <c r="R197" i="9"/>
  <c r="J197" i="9"/>
  <c r="I197" i="9"/>
  <c r="G197" i="9"/>
  <c r="F197" i="9"/>
  <c r="X196" i="9"/>
  <c r="V196" i="9"/>
  <c r="U196" i="9"/>
  <c r="S196" i="9"/>
  <c r="R196" i="9"/>
  <c r="L196" i="9"/>
  <c r="J196" i="9"/>
  <c r="I196" i="9"/>
  <c r="G196" i="9"/>
  <c r="F196" i="9"/>
  <c r="V192" i="9"/>
  <c r="U192" i="9"/>
  <c r="S192" i="9"/>
  <c r="R192" i="9"/>
  <c r="K192" i="9"/>
  <c r="J192" i="9"/>
  <c r="I192" i="9"/>
  <c r="H192" i="9"/>
  <c r="G192" i="9"/>
  <c r="F192" i="9"/>
  <c r="V191" i="9"/>
  <c r="U191" i="9"/>
  <c r="S191" i="9"/>
  <c r="R191" i="9"/>
  <c r="K191" i="9"/>
  <c r="J191" i="9"/>
  <c r="I191" i="9"/>
  <c r="H191" i="9"/>
  <c r="G191" i="9"/>
  <c r="F191" i="9"/>
  <c r="X190" i="9"/>
  <c r="V190" i="9"/>
  <c r="U190" i="9"/>
  <c r="S190" i="9"/>
  <c r="R190" i="9"/>
  <c r="M190" i="9"/>
  <c r="L190" i="9"/>
  <c r="K190" i="9"/>
  <c r="J190" i="9"/>
  <c r="I190" i="9"/>
  <c r="H190" i="9"/>
  <c r="G190" i="9"/>
  <c r="F190" i="9"/>
  <c r="V185" i="9"/>
  <c r="U185" i="9"/>
  <c r="S185" i="9"/>
  <c r="R185" i="9"/>
  <c r="J185" i="9"/>
  <c r="I185" i="9"/>
  <c r="G185" i="9"/>
  <c r="F185" i="9"/>
  <c r="V184" i="9"/>
  <c r="U184" i="9"/>
  <c r="S184" i="9"/>
  <c r="R184" i="9"/>
  <c r="J184" i="9"/>
  <c r="I184" i="9"/>
  <c r="G184" i="9"/>
  <c r="F184" i="9"/>
  <c r="X183" i="9"/>
  <c r="V183" i="9"/>
  <c r="U183" i="9"/>
  <c r="S183" i="9"/>
  <c r="R183" i="9"/>
  <c r="L183" i="9"/>
  <c r="J183" i="9"/>
  <c r="I183" i="9"/>
  <c r="G183" i="9"/>
  <c r="F183" i="9"/>
  <c r="V179" i="9"/>
  <c r="U179" i="9"/>
  <c r="S179" i="9"/>
  <c r="R179" i="9"/>
  <c r="K179" i="9"/>
  <c r="J179" i="9"/>
  <c r="I179" i="9"/>
  <c r="H179" i="9"/>
  <c r="G179" i="9"/>
  <c r="F179" i="9"/>
  <c r="V178" i="9"/>
  <c r="U178" i="9"/>
  <c r="S178" i="9"/>
  <c r="R178" i="9"/>
  <c r="K178" i="9"/>
  <c r="J178" i="9"/>
  <c r="I178" i="9"/>
  <c r="H178" i="9"/>
  <c r="G178" i="9"/>
  <c r="F178" i="9"/>
  <c r="X177" i="9"/>
  <c r="V177" i="9"/>
  <c r="U177" i="9"/>
  <c r="S177" i="9"/>
  <c r="R177" i="9"/>
  <c r="M177" i="9"/>
  <c r="L177" i="9"/>
  <c r="K177" i="9"/>
  <c r="J177" i="9"/>
  <c r="I177" i="9"/>
  <c r="H177" i="9"/>
  <c r="G177" i="9"/>
  <c r="F177" i="9"/>
  <c r="V172" i="9"/>
  <c r="U172" i="9"/>
  <c r="S172" i="9"/>
  <c r="R172" i="9"/>
  <c r="J172" i="9"/>
  <c r="I172" i="9"/>
  <c r="G172" i="9"/>
  <c r="F172" i="9"/>
  <c r="V171" i="9"/>
  <c r="U171" i="9"/>
  <c r="S171" i="9"/>
  <c r="R171" i="9"/>
  <c r="J171" i="9"/>
  <c r="I171" i="9"/>
  <c r="G171" i="9"/>
  <c r="F171" i="9"/>
  <c r="X170" i="9"/>
  <c r="V170" i="9"/>
  <c r="U170" i="9"/>
  <c r="S170" i="9"/>
  <c r="R170" i="9"/>
  <c r="L170" i="9"/>
  <c r="J170" i="9"/>
  <c r="I170" i="9"/>
  <c r="G170" i="9"/>
  <c r="F170" i="9"/>
  <c r="V166" i="9"/>
  <c r="U166" i="9"/>
  <c r="S166" i="9"/>
  <c r="R166" i="9"/>
  <c r="K166" i="9"/>
  <c r="J166" i="9"/>
  <c r="I166" i="9"/>
  <c r="H166" i="9"/>
  <c r="G166" i="9"/>
  <c r="F166" i="9"/>
  <c r="V165" i="9"/>
  <c r="U165" i="9"/>
  <c r="S165" i="9"/>
  <c r="R165" i="9"/>
  <c r="K165" i="9"/>
  <c r="J165" i="9"/>
  <c r="I165" i="9"/>
  <c r="H165" i="9"/>
  <c r="G165" i="9"/>
  <c r="F165" i="9"/>
  <c r="X164" i="9"/>
  <c r="V164" i="9"/>
  <c r="U164" i="9"/>
  <c r="S164" i="9"/>
  <c r="R164" i="9"/>
  <c r="M164" i="9"/>
  <c r="L164" i="9"/>
  <c r="K164" i="9"/>
  <c r="J164" i="9"/>
  <c r="I164" i="9"/>
  <c r="H164" i="9"/>
  <c r="G164" i="9"/>
  <c r="F164" i="9"/>
  <c r="V159" i="9"/>
  <c r="U159" i="9"/>
  <c r="S159" i="9"/>
  <c r="R159" i="9"/>
  <c r="J159" i="9"/>
  <c r="I159" i="9"/>
  <c r="G159" i="9"/>
  <c r="F159" i="9"/>
  <c r="V158" i="9"/>
  <c r="U158" i="9"/>
  <c r="S158" i="9"/>
  <c r="R158" i="9"/>
  <c r="J158" i="9"/>
  <c r="I158" i="9"/>
  <c r="G158" i="9"/>
  <c r="F158" i="9"/>
  <c r="X157" i="9"/>
  <c r="V157" i="9"/>
  <c r="U157" i="9"/>
  <c r="S157" i="9"/>
  <c r="R157" i="9"/>
  <c r="L157" i="9"/>
  <c r="J157" i="9"/>
  <c r="I157" i="9"/>
  <c r="G157" i="9"/>
  <c r="F157" i="9"/>
  <c r="V153" i="9"/>
  <c r="U153" i="9"/>
  <c r="S153" i="9"/>
  <c r="R153" i="9"/>
  <c r="K153" i="9"/>
  <c r="J153" i="9"/>
  <c r="I153" i="9"/>
  <c r="H153" i="9"/>
  <c r="G153" i="9"/>
  <c r="F153" i="9"/>
  <c r="V152" i="9"/>
  <c r="U152" i="9"/>
  <c r="S152" i="9"/>
  <c r="R152" i="9"/>
  <c r="K152" i="9"/>
  <c r="J152" i="9"/>
  <c r="I152" i="9"/>
  <c r="H152" i="9"/>
  <c r="G152" i="9"/>
  <c r="F152" i="9"/>
  <c r="X151" i="9"/>
  <c r="V151" i="9"/>
  <c r="U151" i="9"/>
  <c r="S151" i="9"/>
  <c r="R151" i="9"/>
  <c r="M151" i="9"/>
  <c r="L151" i="9"/>
  <c r="K151" i="9"/>
  <c r="J151" i="9"/>
  <c r="I151" i="9"/>
  <c r="H151" i="9"/>
  <c r="G151" i="9"/>
  <c r="F151" i="9"/>
  <c r="V146" i="9"/>
  <c r="U146" i="9"/>
  <c r="S146" i="9"/>
  <c r="R146" i="9"/>
  <c r="J146" i="9"/>
  <c r="I146" i="9"/>
  <c r="G146" i="9"/>
  <c r="F146" i="9"/>
  <c r="V145" i="9"/>
  <c r="U145" i="9"/>
  <c r="S145" i="9"/>
  <c r="R145" i="9"/>
  <c r="J145" i="9"/>
  <c r="I145" i="9"/>
  <c r="G145" i="9"/>
  <c r="F145" i="9"/>
  <c r="X144" i="9"/>
  <c r="V144" i="9"/>
  <c r="U144" i="9"/>
  <c r="S144" i="9"/>
  <c r="R144" i="9"/>
  <c r="L144" i="9"/>
  <c r="J144" i="9"/>
  <c r="I144" i="9"/>
  <c r="G144" i="9"/>
  <c r="F144" i="9"/>
  <c r="V140" i="9"/>
  <c r="U140" i="9"/>
  <c r="S140" i="9"/>
  <c r="R140" i="9"/>
  <c r="K140" i="9"/>
  <c r="J140" i="9"/>
  <c r="I140" i="9"/>
  <c r="H140" i="9"/>
  <c r="G140" i="9"/>
  <c r="F140" i="9"/>
  <c r="V139" i="9"/>
  <c r="U139" i="9"/>
  <c r="S139" i="9"/>
  <c r="R139" i="9"/>
  <c r="K139" i="9"/>
  <c r="J139" i="9"/>
  <c r="I139" i="9"/>
  <c r="H139" i="9"/>
  <c r="G139" i="9"/>
  <c r="F139" i="9"/>
  <c r="X138" i="9"/>
  <c r="V138" i="9"/>
  <c r="U138" i="9"/>
  <c r="S138" i="9"/>
  <c r="R138" i="9"/>
  <c r="M138" i="9"/>
  <c r="L138" i="9"/>
  <c r="K138" i="9"/>
  <c r="J138" i="9"/>
  <c r="I138" i="9"/>
  <c r="H138" i="9"/>
  <c r="G138" i="9"/>
  <c r="F138" i="9"/>
  <c r="V133" i="9"/>
  <c r="U133" i="9"/>
  <c r="S133" i="9"/>
  <c r="R133" i="9"/>
  <c r="J133" i="9"/>
  <c r="I133" i="9"/>
  <c r="G133" i="9"/>
  <c r="F133" i="9"/>
  <c r="V132" i="9"/>
  <c r="U132" i="9"/>
  <c r="S132" i="9"/>
  <c r="R132" i="9"/>
  <c r="J132" i="9"/>
  <c r="I132" i="9"/>
  <c r="G132" i="9"/>
  <c r="F132" i="9"/>
  <c r="X131" i="9"/>
  <c r="V131" i="9"/>
  <c r="U131" i="9"/>
  <c r="S131" i="9"/>
  <c r="R131" i="9"/>
  <c r="L131" i="9"/>
  <c r="J131" i="9"/>
  <c r="I131" i="9"/>
  <c r="G131" i="9"/>
  <c r="F131" i="9"/>
  <c r="V127" i="9"/>
  <c r="U127" i="9"/>
  <c r="S127" i="9"/>
  <c r="R127" i="9"/>
  <c r="K127" i="9"/>
  <c r="J127" i="9"/>
  <c r="I127" i="9"/>
  <c r="H127" i="9"/>
  <c r="G127" i="9"/>
  <c r="F127" i="9"/>
  <c r="V126" i="9"/>
  <c r="U126" i="9"/>
  <c r="S126" i="9"/>
  <c r="R126" i="9"/>
  <c r="K126" i="9"/>
  <c r="J126" i="9"/>
  <c r="I126" i="9"/>
  <c r="H126" i="9"/>
  <c r="G126" i="9"/>
  <c r="F126" i="9"/>
  <c r="X125" i="9"/>
  <c r="V125" i="9"/>
  <c r="U125" i="9"/>
  <c r="S125" i="9"/>
  <c r="R125" i="9"/>
  <c r="M125" i="9"/>
  <c r="L125" i="9"/>
  <c r="K125" i="9"/>
  <c r="J125" i="9"/>
  <c r="I125" i="9"/>
  <c r="H125" i="9"/>
  <c r="G125" i="9"/>
  <c r="F125" i="9"/>
  <c r="V120" i="9"/>
  <c r="U120" i="9"/>
  <c r="S120" i="9"/>
  <c r="R120" i="9"/>
  <c r="J120" i="9"/>
  <c r="I120" i="9"/>
  <c r="G120" i="9"/>
  <c r="F120" i="9"/>
  <c r="V119" i="9"/>
  <c r="U119" i="9"/>
  <c r="S119" i="9"/>
  <c r="R119" i="9"/>
  <c r="J119" i="9"/>
  <c r="I119" i="9"/>
  <c r="G119" i="9"/>
  <c r="F119" i="9"/>
  <c r="X118" i="9"/>
  <c r="V118" i="9"/>
  <c r="U118" i="9"/>
  <c r="S118" i="9"/>
  <c r="R118" i="9"/>
  <c r="L118" i="9"/>
  <c r="J118" i="9"/>
  <c r="I118" i="9"/>
  <c r="G118" i="9"/>
  <c r="F118" i="9"/>
  <c r="V114" i="9"/>
  <c r="U114" i="9"/>
  <c r="S114" i="9"/>
  <c r="R114" i="9"/>
  <c r="K114" i="9"/>
  <c r="J114" i="9"/>
  <c r="I114" i="9"/>
  <c r="H114" i="9"/>
  <c r="G114" i="9"/>
  <c r="F114" i="9"/>
  <c r="V113" i="9"/>
  <c r="U113" i="9"/>
  <c r="S113" i="9"/>
  <c r="R113" i="9"/>
  <c r="K113" i="9"/>
  <c r="J113" i="9"/>
  <c r="I113" i="9"/>
  <c r="H113" i="9"/>
  <c r="G113" i="9"/>
  <c r="F113" i="9"/>
  <c r="X112" i="9"/>
  <c r="V112" i="9"/>
  <c r="U112" i="9"/>
  <c r="S112" i="9"/>
  <c r="R112" i="9"/>
  <c r="M112" i="9"/>
  <c r="L112" i="9"/>
  <c r="K112" i="9"/>
  <c r="J112" i="9"/>
  <c r="I112" i="9"/>
  <c r="H112" i="9"/>
  <c r="G112" i="9"/>
  <c r="F112" i="9"/>
  <c r="V107" i="9"/>
  <c r="U107" i="9"/>
  <c r="S107" i="9"/>
  <c r="R107" i="9"/>
  <c r="J107" i="9"/>
  <c r="I107" i="9"/>
  <c r="G107" i="9"/>
  <c r="F107" i="9"/>
  <c r="V106" i="9"/>
  <c r="U106" i="9"/>
  <c r="S106" i="9"/>
  <c r="R106" i="9"/>
  <c r="J106" i="9"/>
  <c r="I106" i="9"/>
  <c r="G106" i="9"/>
  <c r="F106" i="9"/>
  <c r="X105" i="9"/>
  <c r="V105" i="9"/>
  <c r="U105" i="9"/>
  <c r="S105" i="9"/>
  <c r="R105" i="9"/>
  <c r="L105" i="9"/>
  <c r="J105" i="9"/>
  <c r="I105" i="9"/>
  <c r="G105" i="9"/>
  <c r="F105" i="9"/>
  <c r="V101" i="9"/>
  <c r="U101" i="9"/>
  <c r="S101" i="9"/>
  <c r="R101" i="9"/>
  <c r="K101" i="9"/>
  <c r="J101" i="9"/>
  <c r="I101" i="9"/>
  <c r="H101" i="9"/>
  <c r="G101" i="9"/>
  <c r="F101" i="9"/>
  <c r="V100" i="9"/>
  <c r="U100" i="9"/>
  <c r="S100" i="9"/>
  <c r="R100" i="9"/>
  <c r="K100" i="9"/>
  <c r="J100" i="9"/>
  <c r="I100" i="9"/>
  <c r="H100" i="9"/>
  <c r="G100" i="9"/>
  <c r="F100" i="9"/>
  <c r="X99" i="9"/>
  <c r="V99" i="9"/>
  <c r="U99" i="9"/>
  <c r="S99" i="9"/>
  <c r="R99" i="9"/>
  <c r="M99" i="9"/>
  <c r="L99" i="9"/>
  <c r="K99" i="9"/>
  <c r="J99" i="9"/>
  <c r="I99" i="9"/>
  <c r="H99" i="9"/>
  <c r="G99" i="9"/>
  <c r="F99" i="9"/>
  <c r="V94" i="9"/>
  <c r="U94" i="9"/>
  <c r="S94" i="9"/>
  <c r="R94" i="9"/>
  <c r="J94" i="9"/>
  <c r="I94" i="9"/>
  <c r="G94" i="9"/>
  <c r="F94" i="9"/>
  <c r="V93" i="9"/>
  <c r="U93" i="9"/>
  <c r="S93" i="9"/>
  <c r="R93" i="9"/>
  <c r="J93" i="9"/>
  <c r="I93" i="9"/>
  <c r="G93" i="9"/>
  <c r="F93" i="9"/>
  <c r="X92" i="9"/>
  <c r="V92" i="9"/>
  <c r="U92" i="9"/>
  <c r="S92" i="9"/>
  <c r="R92" i="9"/>
  <c r="L92" i="9"/>
  <c r="J92" i="9"/>
  <c r="I92" i="9"/>
  <c r="G92" i="9"/>
  <c r="F92" i="9"/>
  <c r="V88" i="9"/>
  <c r="U88" i="9"/>
  <c r="S88" i="9"/>
  <c r="R88" i="9"/>
  <c r="K88" i="9"/>
  <c r="J88" i="9"/>
  <c r="I88" i="9"/>
  <c r="H88" i="9"/>
  <c r="G88" i="9"/>
  <c r="F88" i="9"/>
  <c r="V87" i="9"/>
  <c r="U87" i="9"/>
  <c r="S87" i="9"/>
  <c r="R87" i="9"/>
  <c r="K87" i="9"/>
  <c r="J87" i="9"/>
  <c r="I87" i="9"/>
  <c r="H87" i="9"/>
  <c r="G87" i="9"/>
  <c r="F87" i="9"/>
  <c r="X86" i="9"/>
  <c r="V86" i="9"/>
  <c r="U86" i="9"/>
  <c r="S86" i="9"/>
  <c r="R86" i="9"/>
  <c r="M86" i="9"/>
  <c r="L86" i="9"/>
  <c r="K86" i="9"/>
  <c r="J86" i="9"/>
  <c r="I86" i="9"/>
  <c r="H86" i="9"/>
  <c r="G86" i="9"/>
  <c r="F86" i="9"/>
  <c r="V81" i="9"/>
  <c r="U81" i="9"/>
  <c r="S81" i="9"/>
  <c r="R81" i="9"/>
  <c r="J81" i="9"/>
  <c r="I81" i="9"/>
  <c r="G81" i="9"/>
  <c r="F81" i="9"/>
  <c r="V80" i="9"/>
  <c r="U80" i="9"/>
  <c r="S80" i="9"/>
  <c r="R80" i="9"/>
  <c r="J80" i="9"/>
  <c r="I80" i="9"/>
  <c r="G80" i="9"/>
  <c r="F80" i="9"/>
  <c r="X79" i="9"/>
  <c r="V79" i="9"/>
  <c r="U79" i="9"/>
  <c r="S79" i="9"/>
  <c r="R79" i="9"/>
  <c r="L79" i="9"/>
  <c r="J79" i="9"/>
  <c r="I79" i="9"/>
  <c r="G79" i="9"/>
  <c r="F79" i="9"/>
  <c r="V75" i="9"/>
  <c r="U75" i="9"/>
  <c r="S75" i="9"/>
  <c r="R75" i="9"/>
  <c r="K75" i="9"/>
  <c r="J75" i="9"/>
  <c r="I75" i="9"/>
  <c r="H75" i="9"/>
  <c r="G75" i="9"/>
  <c r="F75" i="9"/>
  <c r="V74" i="9"/>
  <c r="U74" i="9"/>
  <c r="S74" i="9"/>
  <c r="R74" i="9"/>
  <c r="K74" i="9"/>
  <c r="J74" i="9"/>
  <c r="I74" i="9"/>
  <c r="H74" i="9"/>
  <c r="G74" i="9"/>
  <c r="F74" i="9"/>
  <c r="X73" i="9"/>
  <c r="V73" i="9"/>
  <c r="U73" i="9"/>
  <c r="S73" i="9"/>
  <c r="R73" i="9"/>
  <c r="M73" i="9"/>
  <c r="L73" i="9"/>
  <c r="K73" i="9"/>
  <c r="J73" i="9"/>
  <c r="I73" i="9"/>
  <c r="H73" i="9"/>
  <c r="G73" i="9"/>
  <c r="F73" i="9"/>
  <c r="V263" i="8"/>
  <c r="U263" i="8"/>
  <c r="S263" i="8"/>
  <c r="R263" i="8"/>
  <c r="J263" i="8"/>
  <c r="I263" i="8"/>
  <c r="G263" i="8"/>
  <c r="F263" i="8"/>
  <c r="V262" i="8"/>
  <c r="U262" i="8"/>
  <c r="S262" i="8"/>
  <c r="R262" i="8"/>
  <c r="J262" i="8"/>
  <c r="I262" i="8"/>
  <c r="G262" i="8"/>
  <c r="F262" i="8"/>
  <c r="X261" i="8"/>
  <c r="V261" i="8"/>
  <c r="U261" i="8"/>
  <c r="S261" i="8"/>
  <c r="R261" i="8"/>
  <c r="L261" i="8"/>
  <c r="J261" i="8"/>
  <c r="I261" i="8"/>
  <c r="G261" i="8"/>
  <c r="F261" i="8"/>
  <c r="V257" i="8"/>
  <c r="U257" i="8"/>
  <c r="S257" i="8"/>
  <c r="R257" i="8"/>
  <c r="K257" i="8"/>
  <c r="J257" i="8"/>
  <c r="I257" i="8"/>
  <c r="H257" i="8"/>
  <c r="G257" i="8"/>
  <c r="F257" i="8"/>
  <c r="V256" i="8"/>
  <c r="U256" i="8"/>
  <c r="S256" i="8"/>
  <c r="R256" i="8"/>
  <c r="K256" i="8"/>
  <c r="J256" i="8"/>
  <c r="I256" i="8"/>
  <c r="H256" i="8"/>
  <c r="G256" i="8"/>
  <c r="F256" i="8"/>
  <c r="X255" i="8"/>
  <c r="V255" i="8"/>
  <c r="U255" i="8"/>
  <c r="S255" i="8"/>
  <c r="R255" i="8"/>
  <c r="M255" i="8"/>
  <c r="L255" i="8"/>
  <c r="K255" i="8"/>
  <c r="J255" i="8"/>
  <c r="I255" i="8"/>
  <c r="H255" i="8"/>
  <c r="G255" i="8"/>
  <c r="F255" i="8"/>
  <c r="V250" i="8"/>
  <c r="U250" i="8"/>
  <c r="S250" i="8"/>
  <c r="R250" i="8"/>
  <c r="J250" i="8"/>
  <c r="I250" i="8"/>
  <c r="G250" i="8"/>
  <c r="F250" i="8"/>
  <c r="V249" i="8"/>
  <c r="U249" i="8"/>
  <c r="S249" i="8"/>
  <c r="R249" i="8"/>
  <c r="J249" i="8"/>
  <c r="I249" i="8"/>
  <c r="G249" i="8"/>
  <c r="F249" i="8"/>
  <c r="X248" i="8"/>
  <c r="V248" i="8"/>
  <c r="U248" i="8"/>
  <c r="S248" i="8"/>
  <c r="R248" i="8"/>
  <c r="L248" i="8"/>
  <c r="J248" i="8"/>
  <c r="I248" i="8"/>
  <c r="G248" i="8"/>
  <c r="F248" i="8"/>
  <c r="V244" i="8"/>
  <c r="U244" i="8"/>
  <c r="S244" i="8"/>
  <c r="R244" i="8"/>
  <c r="K244" i="8"/>
  <c r="J244" i="8"/>
  <c r="I244" i="8"/>
  <c r="H244" i="8"/>
  <c r="G244" i="8"/>
  <c r="F244" i="8"/>
  <c r="V243" i="8"/>
  <c r="U243" i="8"/>
  <c r="S243" i="8"/>
  <c r="R243" i="8"/>
  <c r="K243" i="8"/>
  <c r="J243" i="8"/>
  <c r="I243" i="8"/>
  <c r="H243" i="8"/>
  <c r="G243" i="8"/>
  <c r="F243" i="8"/>
  <c r="X242" i="8"/>
  <c r="V242" i="8"/>
  <c r="U242" i="8"/>
  <c r="S242" i="8"/>
  <c r="R242" i="8"/>
  <c r="M242" i="8"/>
  <c r="L242" i="8"/>
  <c r="K242" i="8"/>
  <c r="J242" i="8"/>
  <c r="I242" i="8"/>
  <c r="H242" i="8"/>
  <c r="G242" i="8"/>
  <c r="F242" i="8"/>
  <c r="V237" i="8"/>
  <c r="U237" i="8"/>
  <c r="S237" i="8"/>
  <c r="R237" i="8"/>
  <c r="J237" i="8"/>
  <c r="I237" i="8"/>
  <c r="G237" i="8"/>
  <c r="F237" i="8"/>
  <c r="V236" i="8"/>
  <c r="U236" i="8"/>
  <c r="S236" i="8"/>
  <c r="R236" i="8"/>
  <c r="J236" i="8"/>
  <c r="I236" i="8"/>
  <c r="G236" i="8"/>
  <c r="F236" i="8"/>
  <c r="X235" i="8"/>
  <c r="V235" i="8"/>
  <c r="U235" i="8"/>
  <c r="S235" i="8"/>
  <c r="R235" i="8"/>
  <c r="L235" i="8"/>
  <c r="J235" i="8"/>
  <c r="I235" i="8"/>
  <c r="G235" i="8"/>
  <c r="F235" i="8"/>
  <c r="V231" i="8"/>
  <c r="U231" i="8"/>
  <c r="S231" i="8"/>
  <c r="R231" i="8"/>
  <c r="K231" i="8"/>
  <c r="J231" i="8"/>
  <c r="I231" i="8"/>
  <c r="H231" i="8"/>
  <c r="G231" i="8"/>
  <c r="F231" i="8"/>
  <c r="V230" i="8"/>
  <c r="U230" i="8"/>
  <c r="S230" i="8"/>
  <c r="R230" i="8"/>
  <c r="K230" i="8"/>
  <c r="J230" i="8"/>
  <c r="I230" i="8"/>
  <c r="H230" i="8"/>
  <c r="G230" i="8"/>
  <c r="F230" i="8"/>
  <c r="X229" i="8"/>
  <c r="V229" i="8"/>
  <c r="U229" i="8"/>
  <c r="S229" i="8"/>
  <c r="R229" i="8"/>
  <c r="M229" i="8"/>
  <c r="L229" i="8"/>
  <c r="K229" i="8"/>
  <c r="J229" i="8"/>
  <c r="I229" i="8"/>
  <c r="H229" i="8"/>
  <c r="G229" i="8"/>
  <c r="F229" i="8"/>
  <c r="V224" i="8"/>
  <c r="U224" i="8"/>
  <c r="S224" i="8"/>
  <c r="R224" i="8"/>
  <c r="J224" i="8"/>
  <c r="I224" i="8"/>
  <c r="G224" i="8"/>
  <c r="F224" i="8"/>
  <c r="V223" i="8"/>
  <c r="U223" i="8"/>
  <c r="S223" i="8"/>
  <c r="R223" i="8"/>
  <c r="J223" i="8"/>
  <c r="I223" i="8"/>
  <c r="G223" i="8"/>
  <c r="F223" i="8"/>
  <c r="X222" i="8"/>
  <c r="V222" i="8"/>
  <c r="U222" i="8"/>
  <c r="S222" i="8"/>
  <c r="R222" i="8"/>
  <c r="L222" i="8"/>
  <c r="J222" i="8"/>
  <c r="I222" i="8"/>
  <c r="G222" i="8"/>
  <c r="F222" i="8"/>
  <c r="V218" i="8"/>
  <c r="U218" i="8"/>
  <c r="S218" i="8"/>
  <c r="R218" i="8"/>
  <c r="K218" i="8"/>
  <c r="J218" i="8"/>
  <c r="I218" i="8"/>
  <c r="H218" i="8"/>
  <c r="G218" i="8"/>
  <c r="F218" i="8"/>
  <c r="V217" i="8"/>
  <c r="U217" i="8"/>
  <c r="S217" i="8"/>
  <c r="R217" i="8"/>
  <c r="K217" i="8"/>
  <c r="J217" i="8"/>
  <c r="I217" i="8"/>
  <c r="H217" i="8"/>
  <c r="G217" i="8"/>
  <c r="F217" i="8"/>
  <c r="X216" i="8"/>
  <c r="V216" i="8"/>
  <c r="U216" i="8"/>
  <c r="S216" i="8"/>
  <c r="R216" i="8"/>
  <c r="M216" i="8"/>
  <c r="L216" i="8"/>
  <c r="K216" i="8"/>
  <c r="J216" i="8"/>
  <c r="I216" i="8"/>
  <c r="H216" i="8"/>
  <c r="G216" i="8"/>
  <c r="F216" i="8"/>
  <c r="V211" i="8"/>
  <c r="U211" i="8"/>
  <c r="S211" i="8"/>
  <c r="R211" i="8"/>
  <c r="J211" i="8"/>
  <c r="I211" i="8"/>
  <c r="G211" i="8"/>
  <c r="F211" i="8"/>
  <c r="V210" i="8"/>
  <c r="U210" i="8"/>
  <c r="S210" i="8"/>
  <c r="R210" i="8"/>
  <c r="J210" i="8"/>
  <c r="I210" i="8"/>
  <c r="G210" i="8"/>
  <c r="F210" i="8"/>
  <c r="X209" i="8"/>
  <c r="V209" i="8"/>
  <c r="U209" i="8"/>
  <c r="S209" i="8"/>
  <c r="R209" i="8"/>
  <c r="L209" i="8"/>
  <c r="J209" i="8"/>
  <c r="I209" i="8"/>
  <c r="G209" i="8"/>
  <c r="F209" i="8"/>
  <c r="V205" i="8"/>
  <c r="U205" i="8"/>
  <c r="S205" i="8"/>
  <c r="R205" i="8"/>
  <c r="K205" i="8"/>
  <c r="J205" i="8"/>
  <c r="I205" i="8"/>
  <c r="H205" i="8"/>
  <c r="G205" i="8"/>
  <c r="F205" i="8"/>
  <c r="V204" i="8"/>
  <c r="U204" i="8"/>
  <c r="S204" i="8"/>
  <c r="R204" i="8"/>
  <c r="K204" i="8"/>
  <c r="J204" i="8"/>
  <c r="I204" i="8"/>
  <c r="H204" i="8"/>
  <c r="G204" i="8"/>
  <c r="F204" i="8"/>
  <c r="X203" i="8"/>
  <c r="V203" i="8"/>
  <c r="U203" i="8"/>
  <c r="S203" i="8"/>
  <c r="R203" i="8"/>
  <c r="M203" i="8"/>
  <c r="L203" i="8"/>
  <c r="K203" i="8"/>
  <c r="J203" i="8"/>
  <c r="I203" i="8"/>
  <c r="H203" i="8"/>
  <c r="G203" i="8"/>
  <c r="F203" i="8"/>
  <c r="V198" i="8"/>
  <c r="U198" i="8"/>
  <c r="S198" i="8"/>
  <c r="R198" i="8"/>
  <c r="J198" i="8"/>
  <c r="I198" i="8"/>
  <c r="G198" i="8"/>
  <c r="F198" i="8"/>
  <c r="V197" i="8"/>
  <c r="U197" i="8"/>
  <c r="S197" i="8"/>
  <c r="R197" i="8"/>
  <c r="J197" i="8"/>
  <c r="I197" i="8"/>
  <c r="G197" i="8"/>
  <c r="F197" i="8"/>
  <c r="X196" i="8"/>
  <c r="V196" i="8"/>
  <c r="U196" i="8"/>
  <c r="S196" i="8"/>
  <c r="R196" i="8"/>
  <c r="L196" i="8"/>
  <c r="J196" i="8"/>
  <c r="I196" i="8"/>
  <c r="G196" i="8"/>
  <c r="F196" i="8"/>
  <c r="V192" i="8"/>
  <c r="U192" i="8"/>
  <c r="S192" i="8"/>
  <c r="R192" i="8"/>
  <c r="K192" i="8"/>
  <c r="J192" i="8"/>
  <c r="I192" i="8"/>
  <c r="H192" i="8"/>
  <c r="G192" i="8"/>
  <c r="F192" i="8"/>
  <c r="V191" i="8"/>
  <c r="U191" i="8"/>
  <c r="S191" i="8"/>
  <c r="R191" i="8"/>
  <c r="K191" i="8"/>
  <c r="J191" i="8"/>
  <c r="I191" i="8"/>
  <c r="H191" i="8"/>
  <c r="G191" i="8"/>
  <c r="F191" i="8"/>
  <c r="X190" i="8"/>
  <c r="V190" i="8"/>
  <c r="U190" i="8"/>
  <c r="S190" i="8"/>
  <c r="R190" i="8"/>
  <c r="M190" i="8"/>
  <c r="L190" i="8"/>
  <c r="K190" i="8"/>
  <c r="J190" i="8"/>
  <c r="I190" i="8"/>
  <c r="H190" i="8"/>
  <c r="G190" i="8"/>
  <c r="F190" i="8"/>
  <c r="V185" i="8"/>
  <c r="U185" i="8"/>
  <c r="S185" i="8"/>
  <c r="R185" i="8"/>
  <c r="J185" i="8"/>
  <c r="I185" i="8"/>
  <c r="G185" i="8"/>
  <c r="F185" i="8"/>
  <c r="V184" i="8"/>
  <c r="U184" i="8"/>
  <c r="S184" i="8"/>
  <c r="R184" i="8"/>
  <c r="J184" i="8"/>
  <c r="I184" i="8"/>
  <c r="G184" i="8"/>
  <c r="F184" i="8"/>
  <c r="X183" i="8"/>
  <c r="V183" i="8"/>
  <c r="U183" i="8"/>
  <c r="S183" i="8"/>
  <c r="R183" i="8"/>
  <c r="L183" i="8"/>
  <c r="J183" i="8"/>
  <c r="I183" i="8"/>
  <c r="G183" i="8"/>
  <c r="F183" i="8"/>
  <c r="V179" i="8"/>
  <c r="U179" i="8"/>
  <c r="S179" i="8"/>
  <c r="R179" i="8"/>
  <c r="K179" i="8"/>
  <c r="J179" i="8"/>
  <c r="I179" i="8"/>
  <c r="H179" i="8"/>
  <c r="G179" i="8"/>
  <c r="F179" i="8"/>
  <c r="V178" i="8"/>
  <c r="U178" i="8"/>
  <c r="S178" i="8"/>
  <c r="R178" i="8"/>
  <c r="K178" i="8"/>
  <c r="J178" i="8"/>
  <c r="I178" i="8"/>
  <c r="H178" i="8"/>
  <c r="G178" i="8"/>
  <c r="F178" i="8"/>
  <c r="X177" i="8"/>
  <c r="V177" i="8"/>
  <c r="U177" i="8"/>
  <c r="S177" i="8"/>
  <c r="R177" i="8"/>
  <c r="M177" i="8"/>
  <c r="L177" i="8"/>
  <c r="K177" i="8"/>
  <c r="J177" i="8"/>
  <c r="I177" i="8"/>
  <c r="H177" i="8"/>
  <c r="G177" i="8"/>
  <c r="F177" i="8"/>
  <c r="V172" i="8"/>
  <c r="U172" i="8"/>
  <c r="S172" i="8"/>
  <c r="R172" i="8"/>
  <c r="J172" i="8"/>
  <c r="I172" i="8"/>
  <c r="G172" i="8"/>
  <c r="F172" i="8"/>
  <c r="V171" i="8"/>
  <c r="U171" i="8"/>
  <c r="S171" i="8"/>
  <c r="R171" i="8"/>
  <c r="J171" i="8"/>
  <c r="I171" i="8"/>
  <c r="G171" i="8"/>
  <c r="F171" i="8"/>
  <c r="X170" i="8"/>
  <c r="V170" i="8"/>
  <c r="U170" i="8"/>
  <c r="S170" i="8"/>
  <c r="R170" i="8"/>
  <c r="L170" i="8"/>
  <c r="J170" i="8"/>
  <c r="I170" i="8"/>
  <c r="G170" i="8"/>
  <c r="F170" i="8"/>
  <c r="V166" i="8"/>
  <c r="U166" i="8"/>
  <c r="S166" i="8"/>
  <c r="R166" i="8"/>
  <c r="K166" i="8"/>
  <c r="J166" i="8"/>
  <c r="I166" i="8"/>
  <c r="H166" i="8"/>
  <c r="G166" i="8"/>
  <c r="F166" i="8"/>
  <c r="V165" i="8"/>
  <c r="U165" i="8"/>
  <c r="S165" i="8"/>
  <c r="R165" i="8"/>
  <c r="K165" i="8"/>
  <c r="J165" i="8"/>
  <c r="I165" i="8"/>
  <c r="H165" i="8"/>
  <c r="G165" i="8"/>
  <c r="F165" i="8"/>
  <c r="X164" i="8"/>
  <c r="V164" i="8"/>
  <c r="U164" i="8"/>
  <c r="S164" i="8"/>
  <c r="R164" i="8"/>
  <c r="M164" i="8"/>
  <c r="L164" i="8"/>
  <c r="K164" i="8"/>
  <c r="J164" i="8"/>
  <c r="I164" i="8"/>
  <c r="H164" i="8"/>
  <c r="G164" i="8"/>
  <c r="F164" i="8"/>
  <c r="V159" i="8"/>
  <c r="U159" i="8"/>
  <c r="S159" i="8"/>
  <c r="R159" i="8"/>
  <c r="J159" i="8"/>
  <c r="I159" i="8"/>
  <c r="G159" i="8"/>
  <c r="F159" i="8"/>
  <c r="V158" i="8"/>
  <c r="U158" i="8"/>
  <c r="S158" i="8"/>
  <c r="R158" i="8"/>
  <c r="J158" i="8"/>
  <c r="I158" i="8"/>
  <c r="G158" i="8"/>
  <c r="F158" i="8"/>
  <c r="X157" i="8"/>
  <c r="V157" i="8"/>
  <c r="U157" i="8"/>
  <c r="S157" i="8"/>
  <c r="R157" i="8"/>
  <c r="L157" i="8"/>
  <c r="J157" i="8"/>
  <c r="I157" i="8"/>
  <c r="G157" i="8"/>
  <c r="F157" i="8"/>
  <c r="V153" i="8"/>
  <c r="U153" i="8"/>
  <c r="S153" i="8"/>
  <c r="R153" i="8"/>
  <c r="K153" i="8"/>
  <c r="J153" i="8"/>
  <c r="I153" i="8"/>
  <c r="H153" i="8"/>
  <c r="G153" i="8"/>
  <c r="F153" i="8"/>
  <c r="V152" i="8"/>
  <c r="U152" i="8"/>
  <c r="S152" i="8"/>
  <c r="R152" i="8"/>
  <c r="K152" i="8"/>
  <c r="J152" i="8"/>
  <c r="I152" i="8"/>
  <c r="H152" i="8"/>
  <c r="G152" i="8"/>
  <c r="F152" i="8"/>
  <c r="X151" i="8"/>
  <c r="V151" i="8"/>
  <c r="U151" i="8"/>
  <c r="S151" i="8"/>
  <c r="R151" i="8"/>
  <c r="M151" i="8"/>
  <c r="L151" i="8"/>
  <c r="K151" i="8"/>
  <c r="J151" i="8"/>
  <c r="I151" i="8"/>
  <c r="H151" i="8"/>
  <c r="G151" i="8"/>
  <c r="F151" i="8"/>
  <c r="V146" i="8"/>
  <c r="U146" i="8"/>
  <c r="S146" i="8"/>
  <c r="R146" i="8"/>
  <c r="J146" i="8"/>
  <c r="I146" i="8"/>
  <c r="G146" i="8"/>
  <c r="F146" i="8"/>
  <c r="V145" i="8"/>
  <c r="U145" i="8"/>
  <c r="S145" i="8"/>
  <c r="R145" i="8"/>
  <c r="J145" i="8"/>
  <c r="I145" i="8"/>
  <c r="G145" i="8"/>
  <c r="F145" i="8"/>
  <c r="X144" i="8"/>
  <c r="V144" i="8"/>
  <c r="U144" i="8"/>
  <c r="S144" i="8"/>
  <c r="R144" i="8"/>
  <c r="L144" i="8"/>
  <c r="J144" i="8"/>
  <c r="I144" i="8"/>
  <c r="G144" i="8"/>
  <c r="F144" i="8"/>
  <c r="V140" i="8"/>
  <c r="U140" i="8"/>
  <c r="S140" i="8"/>
  <c r="R140" i="8"/>
  <c r="K140" i="8"/>
  <c r="J140" i="8"/>
  <c r="I140" i="8"/>
  <c r="H140" i="8"/>
  <c r="G140" i="8"/>
  <c r="F140" i="8"/>
  <c r="V139" i="8"/>
  <c r="U139" i="8"/>
  <c r="S139" i="8"/>
  <c r="R139" i="8"/>
  <c r="K139" i="8"/>
  <c r="J139" i="8"/>
  <c r="I139" i="8"/>
  <c r="H139" i="8"/>
  <c r="G139" i="8"/>
  <c r="F139" i="8"/>
  <c r="X138" i="8"/>
  <c r="V138" i="8"/>
  <c r="U138" i="8"/>
  <c r="S138" i="8"/>
  <c r="R138" i="8"/>
  <c r="M138" i="8"/>
  <c r="L138" i="8"/>
  <c r="K138" i="8"/>
  <c r="J138" i="8"/>
  <c r="I138" i="8"/>
  <c r="H138" i="8"/>
  <c r="G138" i="8"/>
  <c r="F138" i="8"/>
  <c r="V133" i="8"/>
  <c r="U133" i="8"/>
  <c r="S133" i="8"/>
  <c r="R133" i="8"/>
  <c r="J133" i="8"/>
  <c r="I133" i="8"/>
  <c r="G133" i="8"/>
  <c r="F133" i="8"/>
  <c r="V132" i="8"/>
  <c r="U132" i="8"/>
  <c r="S132" i="8"/>
  <c r="R132" i="8"/>
  <c r="J132" i="8"/>
  <c r="I132" i="8"/>
  <c r="G132" i="8"/>
  <c r="F132" i="8"/>
  <c r="X131" i="8"/>
  <c r="V131" i="8"/>
  <c r="U131" i="8"/>
  <c r="S131" i="8"/>
  <c r="R131" i="8"/>
  <c r="L131" i="8"/>
  <c r="J131" i="8"/>
  <c r="I131" i="8"/>
  <c r="G131" i="8"/>
  <c r="F131" i="8"/>
  <c r="V127" i="8"/>
  <c r="U127" i="8"/>
  <c r="S127" i="8"/>
  <c r="R127" i="8"/>
  <c r="K127" i="8"/>
  <c r="J127" i="8"/>
  <c r="I127" i="8"/>
  <c r="H127" i="8"/>
  <c r="G127" i="8"/>
  <c r="F127" i="8"/>
  <c r="V126" i="8"/>
  <c r="U126" i="8"/>
  <c r="S126" i="8"/>
  <c r="R126" i="8"/>
  <c r="K126" i="8"/>
  <c r="J126" i="8"/>
  <c r="I126" i="8"/>
  <c r="H126" i="8"/>
  <c r="G126" i="8"/>
  <c r="F126" i="8"/>
  <c r="X125" i="8"/>
  <c r="V125" i="8"/>
  <c r="U125" i="8"/>
  <c r="S125" i="8"/>
  <c r="R125" i="8"/>
  <c r="M125" i="8"/>
  <c r="L125" i="8"/>
  <c r="K125" i="8"/>
  <c r="J125" i="8"/>
  <c r="I125" i="8"/>
  <c r="H125" i="8"/>
  <c r="G125" i="8"/>
  <c r="F125" i="8"/>
  <c r="V120" i="8"/>
  <c r="U120" i="8"/>
  <c r="S120" i="8"/>
  <c r="R120" i="8"/>
  <c r="J120" i="8"/>
  <c r="I120" i="8"/>
  <c r="G120" i="8"/>
  <c r="F120" i="8"/>
  <c r="V119" i="8"/>
  <c r="U119" i="8"/>
  <c r="S119" i="8"/>
  <c r="R119" i="8"/>
  <c r="J119" i="8"/>
  <c r="I119" i="8"/>
  <c r="G119" i="8"/>
  <c r="F119" i="8"/>
  <c r="X118" i="8"/>
  <c r="V118" i="8"/>
  <c r="U118" i="8"/>
  <c r="S118" i="8"/>
  <c r="R118" i="8"/>
  <c r="L118" i="8"/>
  <c r="J118" i="8"/>
  <c r="I118" i="8"/>
  <c r="G118" i="8"/>
  <c r="F118" i="8"/>
  <c r="V114" i="8"/>
  <c r="U114" i="8"/>
  <c r="S114" i="8"/>
  <c r="R114" i="8"/>
  <c r="K114" i="8"/>
  <c r="J114" i="8"/>
  <c r="I114" i="8"/>
  <c r="H114" i="8"/>
  <c r="G114" i="8"/>
  <c r="F114" i="8"/>
  <c r="V113" i="8"/>
  <c r="U113" i="8"/>
  <c r="S113" i="8"/>
  <c r="R113" i="8"/>
  <c r="K113" i="8"/>
  <c r="J113" i="8"/>
  <c r="I113" i="8"/>
  <c r="H113" i="8"/>
  <c r="G113" i="8"/>
  <c r="F113" i="8"/>
  <c r="X112" i="8"/>
  <c r="V112" i="8"/>
  <c r="U112" i="8"/>
  <c r="S112" i="8"/>
  <c r="R112" i="8"/>
  <c r="M112" i="8"/>
  <c r="L112" i="8"/>
  <c r="K112" i="8"/>
  <c r="J112" i="8"/>
  <c r="I112" i="8"/>
  <c r="H112" i="8"/>
  <c r="G112" i="8"/>
  <c r="F112" i="8"/>
  <c r="V107" i="8"/>
  <c r="U107" i="8"/>
  <c r="S107" i="8"/>
  <c r="R107" i="8"/>
  <c r="J107" i="8"/>
  <c r="I107" i="8"/>
  <c r="G107" i="8"/>
  <c r="F107" i="8"/>
  <c r="V106" i="8"/>
  <c r="U106" i="8"/>
  <c r="S106" i="8"/>
  <c r="R106" i="8"/>
  <c r="J106" i="8"/>
  <c r="I106" i="8"/>
  <c r="G106" i="8"/>
  <c r="F106" i="8"/>
  <c r="X105" i="8"/>
  <c r="V105" i="8"/>
  <c r="U105" i="8"/>
  <c r="S105" i="8"/>
  <c r="R105" i="8"/>
  <c r="L105" i="8"/>
  <c r="J105" i="8"/>
  <c r="I105" i="8"/>
  <c r="G105" i="8"/>
  <c r="F105" i="8"/>
  <c r="V101" i="8"/>
  <c r="U101" i="8"/>
  <c r="S101" i="8"/>
  <c r="R101" i="8"/>
  <c r="K101" i="8"/>
  <c r="J101" i="8"/>
  <c r="I101" i="8"/>
  <c r="H101" i="8"/>
  <c r="G101" i="8"/>
  <c r="F101" i="8"/>
  <c r="V100" i="8"/>
  <c r="U100" i="8"/>
  <c r="S100" i="8"/>
  <c r="R100" i="8"/>
  <c r="K100" i="8"/>
  <c r="J100" i="8"/>
  <c r="I100" i="8"/>
  <c r="H100" i="8"/>
  <c r="G100" i="8"/>
  <c r="F100" i="8"/>
  <c r="X99" i="8"/>
  <c r="V99" i="8"/>
  <c r="U99" i="8"/>
  <c r="S99" i="8"/>
  <c r="R99" i="8"/>
  <c r="M99" i="8"/>
  <c r="L99" i="8"/>
  <c r="K99" i="8"/>
  <c r="J99" i="8"/>
  <c r="I99" i="8"/>
  <c r="H99" i="8"/>
  <c r="G99" i="8"/>
  <c r="F99" i="8"/>
  <c r="V94" i="8"/>
  <c r="U94" i="8"/>
  <c r="S94" i="8"/>
  <c r="R94" i="8"/>
  <c r="J94" i="8"/>
  <c r="I94" i="8"/>
  <c r="G94" i="8"/>
  <c r="F94" i="8"/>
  <c r="V93" i="8"/>
  <c r="U93" i="8"/>
  <c r="S93" i="8"/>
  <c r="R93" i="8"/>
  <c r="J93" i="8"/>
  <c r="I93" i="8"/>
  <c r="G93" i="8"/>
  <c r="F93" i="8"/>
  <c r="X92" i="8"/>
  <c r="V92" i="8"/>
  <c r="U92" i="8"/>
  <c r="S92" i="8"/>
  <c r="R92" i="8"/>
  <c r="L92" i="8"/>
  <c r="J92" i="8"/>
  <c r="I92" i="8"/>
  <c r="G92" i="8"/>
  <c r="F92" i="8"/>
  <c r="V88" i="8"/>
  <c r="U88" i="8"/>
  <c r="S88" i="8"/>
  <c r="R88" i="8"/>
  <c r="K88" i="8"/>
  <c r="J88" i="8"/>
  <c r="I88" i="8"/>
  <c r="H88" i="8"/>
  <c r="G88" i="8"/>
  <c r="F88" i="8"/>
  <c r="V87" i="8"/>
  <c r="U87" i="8"/>
  <c r="S87" i="8"/>
  <c r="R87" i="8"/>
  <c r="K87" i="8"/>
  <c r="J87" i="8"/>
  <c r="I87" i="8"/>
  <c r="H87" i="8"/>
  <c r="G87" i="8"/>
  <c r="F87" i="8"/>
  <c r="X86" i="8"/>
  <c r="V86" i="8"/>
  <c r="U86" i="8"/>
  <c r="S86" i="8"/>
  <c r="R86" i="8"/>
  <c r="M86" i="8"/>
  <c r="L86" i="8"/>
  <c r="K86" i="8"/>
  <c r="J86" i="8"/>
  <c r="I86" i="8"/>
  <c r="H86" i="8"/>
  <c r="G86" i="8"/>
  <c r="F86" i="8"/>
  <c r="V81" i="8"/>
  <c r="U81" i="8"/>
  <c r="S81" i="8"/>
  <c r="R81" i="8"/>
  <c r="J81" i="8"/>
  <c r="I81" i="8"/>
  <c r="G81" i="8"/>
  <c r="F81" i="8"/>
  <c r="V80" i="8"/>
  <c r="U80" i="8"/>
  <c r="S80" i="8"/>
  <c r="R80" i="8"/>
  <c r="J80" i="8"/>
  <c r="I80" i="8"/>
  <c r="G80" i="8"/>
  <c r="F80" i="8"/>
  <c r="X79" i="8"/>
  <c r="V79" i="8"/>
  <c r="U79" i="8"/>
  <c r="S79" i="8"/>
  <c r="R79" i="8"/>
  <c r="L79" i="8"/>
  <c r="J79" i="8"/>
  <c r="I79" i="8"/>
  <c r="G79" i="8"/>
  <c r="F79" i="8"/>
  <c r="V75" i="8"/>
  <c r="U75" i="8"/>
  <c r="S75" i="8"/>
  <c r="R75" i="8"/>
  <c r="K75" i="8"/>
  <c r="J75" i="8"/>
  <c r="I75" i="8"/>
  <c r="H75" i="8"/>
  <c r="G75" i="8"/>
  <c r="F75" i="8"/>
  <c r="V74" i="8"/>
  <c r="U74" i="8"/>
  <c r="S74" i="8"/>
  <c r="R74" i="8"/>
  <c r="K74" i="8"/>
  <c r="J74" i="8"/>
  <c r="I74" i="8"/>
  <c r="H74" i="8"/>
  <c r="G74" i="8"/>
  <c r="F74" i="8"/>
  <c r="X73" i="8"/>
  <c r="V73" i="8"/>
  <c r="U73" i="8"/>
  <c r="S73" i="8"/>
  <c r="R73" i="8"/>
  <c r="M73" i="8"/>
  <c r="L73" i="8"/>
  <c r="K73" i="8"/>
  <c r="J73" i="8"/>
  <c r="I73" i="8"/>
  <c r="H73" i="8"/>
  <c r="G73" i="8"/>
  <c r="F73" i="8"/>
  <c r="V263" i="2"/>
  <c r="U263" i="2"/>
  <c r="S263" i="2"/>
  <c r="R263" i="2"/>
  <c r="J263" i="2"/>
  <c r="I263" i="2"/>
  <c r="G263" i="2"/>
  <c r="F263" i="2"/>
  <c r="V262" i="2"/>
  <c r="U262" i="2"/>
  <c r="S262" i="2"/>
  <c r="R262" i="2"/>
  <c r="J262" i="2"/>
  <c r="I262" i="2"/>
  <c r="G262" i="2"/>
  <c r="F262" i="2"/>
  <c r="X261" i="2"/>
  <c r="V261" i="2"/>
  <c r="U261" i="2"/>
  <c r="S261" i="2"/>
  <c r="R261" i="2"/>
  <c r="L261" i="2"/>
  <c r="J261" i="2"/>
  <c r="I261" i="2"/>
  <c r="G261" i="2"/>
  <c r="F261" i="2"/>
  <c r="V257" i="2"/>
  <c r="U257" i="2"/>
  <c r="S257" i="2"/>
  <c r="R257" i="2"/>
  <c r="K257" i="2"/>
  <c r="J257" i="2"/>
  <c r="I257" i="2"/>
  <c r="H257" i="2"/>
  <c r="G257" i="2"/>
  <c r="F257" i="2"/>
  <c r="V256" i="2"/>
  <c r="U256" i="2"/>
  <c r="S256" i="2"/>
  <c r="R256" i="2"/>
  <c r="K256" i="2"/>
  <c r="J256" i="2"/>
  <c r="I256" i="2"/>
  <c r="H256" i="2"/>
  <c r="G256" i="2"/>
  <c r="F256" i="2"/>
  <c r="X255" i="2"/>
  <c r="V255" i="2"/>
  <c r="U255" i="2"/>
  <c r="S255" i="2"/>
  <c r="R255" i="2"/>
  <c r="M255" i="2"/>
  <c r="L255" i="2"/>
  <c r="K255" i="2"/>
  <c r="J255" i="2"/>
  <c r="I255" i="2"/>
  <c r="H255" i="2"/>
  <c r="G255" i="2"/>
  <c r="F255" i="2"/>
  <c r="V250" i="2"/>
  <c r="U250" i="2"/>
  <c r="S250" i="2"/>
  <c r="R250" i="2"/>
  <c r="J250" i="2"/>
  <c r="I250" i="2"/>
  <c r="G250" i="2"/>
  <c r="F250" i="2"/>
  <c r="V249" i="2"/>
  <c r="U249" i="2"/>
  <c r="S249" i="2"/>
  <c r="R249" i="2"/>
  <c r="J249" i="2"/>
  <c r="I249" i="2"/>
  <c r="G249" i="2"/>
  <c r="F249" i="2"/>
  <c r="X248" i="2"/>
  <c r="V248" i="2"/>
  <c r="U248" i="2"/>
  <c r="S248" i="2"/>
  <c r="R248" i="2"/>
  <c r="L248" i="2"/>
  <c r="J248" i="2"/>
  <c r="I248" i="2"/>
  <c r="G248" i="2"/>
  <c r="F248" i="2"/>
  <c r="V244" i="2"/>
  <c r="U244" i="2"/>
  <c r="S244" i="2"/>
  <c r="R244" i="2"/>
  <c r="K244" i="2"/>
  <c r="J244" i="2"/>
  <c r="I244" i="2"/>
  <c r="H244" i="2"/>
  <c r="G244" i="2"/>
  <c r="F244" i="2"/>
  <c r="V243" i="2"/>
  <c r="U243" i="2"/>
  <c r="S243" i="2"/>
  <c r="R243" i="2"/>
  <c r="K243" i="2"/>
  <c r="J243" i="2"/>
  <c r="I243" i="2"/>
  <c r="H243" i="2"/>
  <c r="G243" i="2"/>
  <c r="F243" i="2"/>
  <c r="X242" i="2"/>
  <c r="V242" i="2"/>
  <c r="U242" i="2"/>
  <c r="S242" i="2"/>
  <c r="R242" i="2"/>
  <c r="M242" i="2"/>
  <c r="L242" i="2"/>
  <c r="K242" i="2"/>
  <c r="J242" i="2"/>
  <c r="I242" i="2"/>
  <c r="H242" i="2"/>
  <c r="G242" i="2"/>
  <c r="F242" i="2"/>
  <c r="V237" i="2"/>
  <c r="U237" i="2"/>
  <c r="S237" i="2"/>
  <c r="R237" i="2"/>
  <c r="J237" i="2"/>
  <c r="I237" i="2"/>
  <c r="G237" i="2"/>
  <c r="F237" i="2"/>
  <c r="V236" i="2"/>
  <c r="U236" i="2"/>
  <c r="S236" i="2"/>
  <c r="R236" i="2"/>
  <c r="J236" i="2"/>
  <c r="I236" i="2"/>
  <c r="G236" i="2"/>
  <c r="F236" i="2"/>
  <c r="X235" i="2"/>
  <c r="V235" i="2"/>
  <c r="U235" i="2"/>
  <c r="S235" i="2"/>
  <c r="R235" i="2"/>
  <c r="L235" i="2"/>
  <c r="J235" i="2"/>
  <c r="I235" i="2"/>
  <c r="G235" i="2"/>
  <c r="F235" i="2"/>
  <c r="V231" i="2"/>
  <c r="U231" i="2"/>
  <c r="S231" i="2"/>
  <c r="R231" i="2"/>
  <c r="K231" i="2"/>
  <c r="J231" i="2"/>
  <c r="I231" i="2"/>
  <c r="H231" i="2"/>
  <c r="G231" i="2"/>
  <c r="F231" i="2"/>
  <c r="V230" i="2"/>
  <c r="U230" i="2"/>
  <c r="S230" i="2"/>
  <c r="R230" i="2"/>
  <c r="K230" i="2"/>
  <c r="J230" i="2"/>
  <c r="I230" i="2"/>
  <c r="H230" i="2"/>
  <c r="G230" i="2"/>
  <c r="F230" i="2"/>
  <c r="X229" i="2"/>
  <c r="V229" i="2"/>
  <c r="U229" i="2"/>
  <c r="S229" i="2"/>
  <c r="R229" i="2"/>
  <c r="M229" i="2"/>
  <c r="L229" i="2"/>
  <c r="K229" i="2"/>
  <c r="J229" i="2"/>
  <c r="I229" i="2"/>
  <c r="H229" i="2"/>
  <c r="G229" i="2"/>
  <c r="F229" i="2"/>
  <c r="V224" i="2"/>
  <c r="U224" i="2"/>
  <c r="S224" i="2"/>
  <c r="R224" i="2"/>
  <c r="J224" i="2"/>
  <c r="I224" i="2"/>
  <c r="G224" i="2"/>
  <c r="F224" i="2"/>
  <c r="V223" i="2"/>
  <c r="U223" i="2"/>
  <c r="S223" i="2"/>
  <c r="R223" i="2"/>
  <c r="J223" i="2"/>
  <c r="I223" i="2"/>
  <c r="G223" i="2"/>
  <c r="F223" i="2"/>
  <c r="X222" i="2"/>
  <c r="V222" i="2"/>
  <c r="U222" i="2"/>
  <c r="S222" i="2"/>
  <c r="R222" i="2"/>
  <c r="L222" i="2"/>
  <c r="J222" i="2"/>
  <c r="I222" i="2"/>
  <c r="G222" i="2"/>
  <c r="F222" i="2"/>
  <c r="V218" i="2"/>
  <c r="U218" i="2"/>
  <c r="S218" i="2"/>
  <c r="R218" i="2"/>
  <c r="K218" i="2"/>
  <c r="J218" i="2"/>
  <c r="I218" i="2"/>
  <c r="H218" i="2"/>
  <c r="G218" i="2"/>
  <c r="F218" i="2"/>
  <c r="V217" i="2"/>
  <c r="U217" i="2"/>
  <c r="S217" i="2"/>
  <c r="R217" i="2"/>
  <c r="K217" i="2"/>
  <c r="J217" i="2"/>
  <c r="I217" i="2"/>
  <c r="H217" i="2"/>
  <c r="G217" i="2"/>
  <c r="F217" i="2"/>
  <c r="X216" i="2"/>
  <c r="V216" i="2"/>
  <c r="U216" i="2"/>
  <c r="S216" i="2"/>
  <c r="R216" i="2"/>
  <c r="M216" i="2"/>
  <c r="L216" i="2"/>
  <c r="K216" i="2"/>
  <c r="J216" i="2"/>
  <c r="I216" i="2"/>
  <c r="H216" i="2"/>
  <c r="G216" i="2"/>
  <c r="F216" i="2"/>
  <c r="V211" i="2"/>
  <c r="U211" i="2"/>
  <c r="S211" i="2"/>
  <c r="R211" i="2"/>
  <c r="J211" i="2"/>
  <c r="I211" i="2"/>
  <c r="G211" i="2"/>
  <c r="F211" i="2"/>
  <c r="V210" i="2"/>
  <c r="U210" i="2"/>
  <c r="S210" i="2"/>
  <c r="R210" i="2"/>
  <c r="J210" i="2"/>
  <c r="I210" i="2"/>
  <c r="G210" i="2"/>
  <c r="F210" i="2"/>
  <c r="X209" i="2"/>
  <c r="V209" i="2"/>
  <c r="U209" i="2"/>
  <c r="S209" i="2"/>
  <c r="R209" i="2"/>
  <c r="L209" i="2"/>
  <c r="J209" i="2"/>
  <c r="I209" i="2"/>
  <c r="G209" i="2"/>
  <c r="F209" i="2"/>
  <c r="V205" i="2"/>
  <c r="U205" i="2"/>
  <c r="S205" i="2"/>
  <c r="R205" i="2"/>
  <c r="K205" i="2"/>
  <c r="J205" i="2"/>
  <c r="I205" i="2"/>
  <c r="H205" i="2"/>
  <c r="G205" i="2"/>
  <c r="F205" i="2"/>
  <c r="V204" i="2"/>
  <c r="U204" i="2"/>
  <c r="S204" i="2"/>
  <c r="R204" i="2"/>
  <c r="K204" i="2"/>
  <c r="J204" i="2"/>
  <c r="I204" i="2"/>
  <c r="H204" i="2"/>
  <c r="G204" i="2"/>
  <c r="F204" i="2"/>
  <c r="X203" i="2"/>
  <c r="V203" i="2"/>
  <c r="U203" i="2"/>
  <c r="S203" i="2"/>
  <c r="R203" i="2"/>
  <c r="M203" i="2"/>
  <c r="L203" i="2"/>
  <c r="K203" i="2"/>
  <c r="J203" i="2"/>
  <c r="I203" i="2"/>
  <c r="H203" i="2"/>
  <c r="G203" i="2"/>
  <c r="F203" i="2"/>
  <c r="V198" i="2"/>
  <c r="U198" i="2"/>
  <c r="S198" i="2"/>
  <c r="R198" i="2"/>
  <c r="J198" i="2"/>
  <c r="I198" i="2"/>
  <c r="G198" i="2"/>
  <c r="F198" i="2"/>
  <c r="V197" i="2"/>
  <c r="U197" i="2"/>
  <c r="S197" i="2"/>
  <c r="R197" i="2"/>
  <c r="J197" i="2"/>
  <c r="I197" i="2"/>
  <c r="G197" i="2"/>
  <c r="F197" i="2"/>
  <c r="X196" i="2"/>
  <c r="V196" i="2"/>
  <c r="U196" i="2"/>
  <c r="S196" i="2"/>
  <c r="R196" i="2"/>
  <c r="L196" i="2"/>
  <c r="J196" i="2"/>
  <c r="I196" i="2"/>
  <c r="G196" i="2"/>
  <c r="F196" i="2"/>
  <c r="V192" i="2"/>
  <c r="U192" i="2"/>
  <c r="S192" i="2"/>
  <c r="R192" i="2"/>
  <c r="K192" i="2"/>
  <c r="J192" i="2"/>
  <c r="I192" i="2"/>
  <c r="H192" i="2"/>
  <c r="G192" i="2"/>
  <c r="F192" i="2"/>
  <c r="V191" i="2"/>
  <c r="U191" i="2"/>
  <c r="S191" i="2"/>
  <c r="R191" i="2"/>
  <c r="K191" i="2"/>
  <c r="J191" i="2"/>
  <c r="I191" i="2"/>
  <c r="H191" i="2"/>
  <c r="G191" i="2"/>
  <c r="F191" i="2"/>
  <c r="X190" i="2"/>
  <c r="V190" i="2"/>
  <c r="U190" i="2"/>
  <c r="S190" i="2"/>
  <c r="R190" i="2"/>
  <c r="M190" i="2"/>
  <c r="L190" i="2"/>
  <c r="K190" i="2"/>
  <c r="J190" i="2"/>
  <c r="I190" i="2"/>
  <c r="H190" i="2"/>
  <c r="G190" i="2"/>
  <c r="F190" i="2"/>
  <c r="V185" i="2"/>
  <c r="U185" i="2"/>
  <c r="S185" i="2"/>
  <c r="R185" i="2"/>
  <c r="J185" i="2"/>
  <c r="I185" i="2"/>
  <c r="G185" i="2"/>
  <c r="F185" i="2"/>
  <c r="V184" i="2"/>
  <c r="U184" i="2"/>
  <c r="S184" i="2"/>
  <c r="R184" i="2"/>
  <c r="J184" i="2"/>
  <c r="I184" i="2"/>
  <c r="G184" i="2"/>
  <c r="F184" i="2"/>
  <c r="X183" i="2"/>
  <c r="V183" i="2"/>
  <c r="U183" i="2"/>
  <c r="S183" i="2"/>
  <c r="R183" i="2"/>
  <c r="L183" i="2"/>
  <c r="J183" i="2"/>
  <c r="I183" i="2"/>
  <c r="G183" i="2"/>
  <c r="F183" i="2"/>
  <c r="V179" i="2"/>
  <c r="U179" i="2"/>
  <c r="S179" i="2"/>
  <c r="R179" i="2"/>
  <c r="K179" i="2"/>
  <c r="J179" i="2"/>
  <c r="I179" i="2"/>
  <c r="H179" i="2"/>
  <c r="G179" i="2"/>
  <c r="F179" i="2"/>
  <c r="V178" i="2"/>
  <c r="U178" i="2"/>
  <c r="S178" i="2"/>
  <c r="R178" i="2"/>
  <c r="K178" i="2"/>
  <c r="J178" i="2"/>
  <c r="I178" i="2"/>
  <c r="H178" i="2"/>
  <c r="G178" i="2"/>
  <c r="F178" i="2"/>
  <c r="X177" i="2"/>
  <c r="V177" i="2"/>
  <c r="U177" i="2"/>
  <c r="S177" i="2"/>
  <c r="R177" i="2"/>
  <c r="M177" i="2"/>
  <c r="L177" i="2"/>
  <c r="K177" i="2"/>
  <c r="J177" i="2"/>
  <c r="I177" i="2"/>
  <c r="H177" i="2"/>
  <c r="G177" i="2"/>
  <c r="F177" i="2"/>
  <c r="V172" i="2"/>
  <c r="U172" i="2"/>
  <c r="S172" i="2"/>
  <c r="R172" i="2"/>
  <c r="J172" i="2"/>
  <c r="I172" i="2"/>
  <c r="G172" i="2"/>
  <c r="F172" i="2"/>
  <c r="V171" i="2"/>
  <c r="U171" i="2"/>
  <c r="S171" i="2"/>
  <c r="R171" i="2"/>
  <c r="J171" i="2"/>
  <c r="I171" i="2"/>
  <c r="G171" i="2"/>
  <c r="F171" i="2"/>
  <c r="X170" i="2"/>
  <c r="V170" i="2"/>
  <c r="U170" i="2"/>
  <c r="S170" i="2"/>
  <c r="R170" i="2"/>
  <c r="L170" i="2"/>
  <c r="J170" i="2"/>
  <c r="I170" i="2"/>
  <c r="G170" i="2"/>
  <c r="F170" i="2"/>
  <c r="V166" i="2"/>
  <c r="U166" i="2"/>
  <c r="S166" i="2"/>
  <c r="R166" i="2"/>
  <c r="K166" i="2"/>
  <c r="J166" i="2"/>
  <c r="I166" i="2"/>
  <c r="H166" i="2"/>
  <c r="G166" i="2"/>
  <c r="F166" i="2"/>
  <c r="V165" i="2"/>
  <c r="U165" i="2"/>
  <c r="S165" i="2"/>
  <c r="R165" i="2"/>
  <c r="K165" i="2"/>
  <c r="J165" i="2"/>
  <c r="I165" i="2"/>
  <c r="H165" i="2"/>
  <c r="G165" i="2"/>
  <c r="F165" i="2"/>
  <c r="X164" i="2"/>
  <c r="V164" i="2"/>
  <c r="U164" i="2"/>
  <c r="S164" i="2"/>
  <c r="R164" i="2"/>
  <c r="M164" i="2"/>
  <c r="L164" i="2"/>
  <c r="K164" i="2"/>
  <c r="J164" i="2"/>
  <c r="I164" i="2"/>
  <c r="H164" i="2"/>
  <c r="G164" i="2"/>
  <c r="F164" i="2"/>
  <c r="V159" i="2"/>
  <c r="U159" i="2"/>
  <c r="S159" i="2"/>
  <c r="R159" i="2"/>
  <c r="J159" i="2"/>
  <c r="I159" i="2"/>
  <c r="G159" i="2"/>
  <c r="F159" i="2"/>
  <c r="V158" i="2"/>
  <c r="U158" i="2"/>
  <c r="S158" i="2"/>
  <c r="R158" i="2"/>
  <c r="J158" i="2"/>
  <c r="I158" i="2"/>
  <c r="G158" i="2"/>
  <c r="F158" i="2"/>
  <c r="X157" i="2"/>
  <c r="V157" i="2"/>
  <c r="U157" i="2"/>
  <c r="S157" i="2"/>
  <c r="R157" i="2"/>
  <c r="L157" i="2"/>
  <c r="J157" i="2"/>
  <c r="I157" i="2"/>
  <c r="G157" i="2"/>
  <c r="F157" i="2"/>
  <c r="V153" i="2"/>
  <c r="U153" i="2"/>
  <c r="S153" i="2"/>
  <c r="R153" i="2"/>
  <c r="K153" i="2"/>
  <c r="J153" i="2"/>
  <c r="I153" i="2"/>
  <c r="H153" i="2"/>
  <c r="G153" i="2"/>
  <c r="F153" i="2"/>
  <c r="V152" i="2"/>
  <c r="U152" i="2"/>
  <c r="S152" i="2"/>
  <c r="R152" i="2"/>
  <c r="K152" i="2"/>
  <c r="J152" i="2"/>
  <c r="I152" i="2"/>
  <c r="H152" i="2"/>
  <c r="G152" i="2"/>
  <c r="F152" i="2"/>
  <c r="X151" i="2"/>
  <c r="V151" i="2"/>
  <c r="U151" i="2"/>
  <c r="S151" i="2"/>
  <c r="R151" i="2"/>
  <c r="M151" i="2"/>
  <c r="L151" i="2"/>
  <c r="K151" i="2"/>
  <c r="J151" i="2"/>
  <c r="I151" i="2"/>
  <c r="H151" i="2"/>
  <c r="G151" i="2"/>
  <c r="F151" i="2"/>
  <c r="V146" i="2"/>
  <c r="U146" i="2"/>
  <c r="S146" i="2"/>
  <c r="R146" i="2"/>
  <c r="J146" i="2"/>
  <c r="I146" i="2"/>
  <c r="G146" i="2"/>
  <c r="F146" i="2"/>
  <c r="V145" i="2"/>
  <c r="U145" i="2"/>
  <c r="S145" i="2"/>
  <c r="R145" i="2"/>
  <c r="J145" i="2"/>
  <c r="I145" i="2"/>
  <c r="G145" i="2"/>
  <c r="F145" i="2"/>
  <c r="X144" i="2"/>
  <c r="V144" i="2"/>
  <c r="U144" i="2"/>
  <c r="S144" i="2"/>
  <c r="R144" i="2"/>
  <c r="L144" i="2"/>
  <c r="J144" i="2"/>
  <c r="I144" i="2"/>
  <c r="G144" i="2"/>
  <c r="F144" i="2"/>
  <c r="V140" i="2"/>
  <c r="U140" i="2"/>
  <c r="S140" i="2"/>
  <c r="R140" i="2"/>
  <c r="K140" i="2"/>
  <c r="J140" i="2"/>
  <c r="I140" i="2"/>
  <c r="H140" i="2"/>
  <c r="G140" i="2"/>
  <c r="F140" i="2"/>
  <c r="V139" i="2"/>
  <c r="U139" i="2"/>
  <c r="S139" i="2"/>
  <c r="R139" i="2"/>
  <c r="K139" i="2"/>
  <c r="J139" i="2"/>
  <c r="I139" i="2"/>
  <c r="H139" i="2"/>
  <c r="G139" i="2"/>
  <c r="F139" i="2"/>
  <c r="X138" i="2"/>
  <c r="V138" i="2"/>
  <c r="U138" i="2"/>
  <c r="S138" i="2"/>
  <c r="R138" i="2"/>
  <c r="M138" i="2"/>
  <c r="L138" i="2"/>
  <c r="K138" i="2"/>
  <c r="J138" i="2"/>
  <c r="I138" i="2"/>
  <c r="H138" i="2"/>
  <c r="G138" i="2"/>
  <c r="F138" i="2"/>
  <c r="V133" i="2"/>
  <c r="U133" i="2"/>
  <c r="S133" i="2"/>
  <c r="R133" i="2"/>
  <c r="J133" i="2"/>
  <c r="I133" i="2"/>
  <c r="G133" i="2"/>
  <c r="F133" i="2"/>
  <c r="V132" i="2"/>
  <c r="U132" i="2"/>
  <c r="S132" i="2"/>
  <c r="R132" i="2"/>
  <c r="J132" i="2"/>
  <c r="I132" i="2"/>
  <c r="G132" i="2"/>
  <c r="F132" i="2"/>
  <c r="X131" i="2"/>
  <c r="V131" i="2"/>
  <c r="U131" i="2"/>
  <c r="S131" i="2"/>
  <c r="R131" i="2"/>
  <c r="L131" i="2"/>
  <c r="J131" i="2"/>
  <c r="I131" i="2"/>
  <c r="G131" i="2"/>
  <c r="F131" i="2"/>
  <c r="V127" i="2"/>
  <c r="U127" i="2"/>
  <c r="S127" i="2"/>
  <c r="R127" i="2"/>
  <c r="K127" i="2"/>
  <c r="J127" i="2"/>
  <c r="I127" i="2"/>
  <c r="H127" i="2"/>
  <c r="G127" i="2"/>
  <c r="F127" i="2"/>
  <c r="V126" i="2"/>
  <c r="U126" i="2"/>
  <c r="S126" i="2"/>
  <c r="R126" i="2"/>
  <c r="K126" i="2"/>
  <c r="J126" i="2"/>
  <c r="I126" i="2"/>
  <c r="H126" i="2"/>
  <c r="G126" i="2"/>
  <c r="F126" i="2"/>
  <c r="X125" i="2"/>
  <c r="V125" i="2"/>
  <c r="U125" i="2"/>
  <c r="S125" i="2"/>
  <c r="R125" i="2"/>
  <c r="M125" i="2"/>
  <c r="L125" i="2"/>
  <c r="K125" i="2"/>
  <c r="J125" i="2"/>
  <c r="I125" i="2"/>
  <c r="H125" i="2"/>
  <c r="G125" i="2"/>
  <c r="F125" i="2"/>
  <c r="V120" i="2"/>
  <c r="U120" i="2"/>
  <c r="S120" i="2"/>
  <c r="R120" i="2"/>
  <c r="J120" i="2"/>
  <c r="I120" i="2"/>
  <c r="G120" i="2"/>
  <c r="F120" i="2"/>
  <c r="V119" i="2"/>
  <c r="U119" i="2"/>
  <c r="S119" i="2"/>
  <c r="R119" i="2"/>
  <c r="J119" i="2"/>
  <c r="I119" i="2"/>
  <c r="G119" i="2"/>
  <c r="F119" i="2"/>
  <c r="X118" i="2"/>
  <c r="V118" i="2"/>
  <c r="U118" i="2"/>
  <c r="S118" i="2"/>
  <c r="R118" i="2"/>
  <c r="L118" i="2"/>
  <c r="J118" i="2"/>
  <c r="I118" i="2"/>
  <c r="G118" i="2"/>
  <c r="F118" i="2"/>
  <c r="V114" i="2"/>
  <c r="U114" i="2"/>
  <c r="S114" i="2"/>
  <c r="R114" i="2"/>
  <c r="K114" i="2"/>
  <c r="J114" i="2"/>
  <c r="I114" i="2"/>
  <c r="H114" i="2"/>
  <c r="G114" i="2"/>
  <c r="F114" i="2"/>
  <c r="V113" i="2"/>
  <c r="U113" i="2"/>
  <c r="S113" i="2"/>
  <c r="R113" i="2"/>
  <c r="K113" i="2"/>
  <c r="J113" i="2"/>
  <c r="I113" i="2"/>
  <c r="H113" i="2"/>
  <c r="G113" i="2"/>
  <c r="F113" i="2"/>
  <c r="X112" i="2"/>
  <c r="V112" i="2"/>
  <c r="U112" i="2"/>
  <c r="S112" i="2"/>
  <c r="R112" i="2"/>
  <c r="M112" i="2"/>
  <c r="L112" i="2"/>
  <c r="K112" i="2"/>
  <c r="J112" i="2"/>
  <c r="I112" i="2"/>
  <c r="H112" i="2"/>
  <c r="G112" i="2"/>
  <c r="F112" i="2"/>
  <c r="V107" i="2"/>
  <c r="U107" i="2"/>
  <c r="S107" i="2"/>
  <c r="R107" i="2"/>
  <c r="J107" i="2"/>
  <c r="I107" i="2"/>
  <c r="G107" i="2"/>
  <c r="F107" i="2"/>
  <c r="V106" i="2"/>
  <c r="U106" i="2"/>
  <c r="S106" i="2"/>
  <c r="R106" i="2"/>
  <c r="J106" i="2"/>
  <c r="I106" i="2"/>
  <c r="G106" i="2"/>
  <c r="F106" i="2"/>
  <c r="X105" i="2"/>
  <c r="V105" i="2"/>
  <c r="U105" i="2"/>
  <c r="S105" i="2"/>
  <c r="R105" i="2"/>
  <c r="L105" i="2"/>
  <c r="J105" i="2"/>
  <c r="I105" i="2"/>
  <c r="G105" i="2"/>
  <c r="F105" i="2"/>
  <c r="V101" i="2"/>
  <c r="U101" i="2"/>
  <c r="S101" i="2"/>
  <c r="R101" i="2"/>
  <c r="K101" i="2"/>
  <c r="J101" i="2"/>
  <c r="I101" i="2"/>
  <c r="H101" i="2"/>
  <c r="G101" i="2"/>
  <c r="F101" i="2"/>
  <c r="V100" i="2"/>
  <c r="U100" i="2"/>
  <c r="S100" i="2"/>
  <c r="R100" i="2"/>
  <c r="K100" i="2"/>
  <c r="J100" i="2"/>
  <c r="I100" i="2"/>
  <c r="H100" i="2"/>
  <c r="G100" i="2"/>
  <c r="F100" i="2"/>
  <c r="X99" i="2"/>
  <c r="V99" i="2"/>
  <c r="U99" i="2"/>
  <c r="S99" i="2"/>
  <c r="R99" i="2"/>
  <c r="M99" i="2"/>
  <c r="L99" i="2"/>
  <c r="K99" i="2"/>
  <c r="J99" i="2"/>
  <c r="I99" i="2"/>
  <c r="H99" i="2"/>
  <c r="G99" i="2"/>
  <c r="F99" i="2"/>
  <c r="V94" i="2"/>
  <c r="U94" i="2"/>
  <c r="S94" i="2"/>
  <c r="R94" i="2"/>
  <c r="J94" i="2"/>
  <c r="I94" i="2"/>
  <c r="G94" i="2"/>
  <c r="F94" i="2"/>
  <c r="V93" i="2"/>
  <c r="U93" i="2"/>
  <c r="S93" i="2"/>
  <c r="R93" i="2"/>
  <c r="J93" i="2"/>
  <c r="I93" i="2"/>
  <c r="G93" i="2"/>
  <c r="F93" i="2"/>
  <c r="X92" i="2"/>
  <c r="V92" i="2"/>
  <c r="U92" i="2"/>
  <c r="S92" i="2"/>
  <c r="R92" i="2"/>
  <c r="L92" i="2"/>
  <c r="J92" i="2"/>
  <c r="I92" i="2"/>
  <c r="G92" i="2"/>
  <c r="F92" i="2"/>
  <c r="V88" i="2"/>
  <c r="U88" i="2"/>
  <c r="S88" i="2"/>
  <c r="R88" i="2"/>
  <c r="K88" i="2"/>
  <c r="J88" i="2"/>
  <c r="I88" i="2"/>
  <c r="H88" i="2"/>
  <c r="G88" i="2"/>
  <c r="F88" i="2"/>
  <c r="V87" i="2"/>
  <c r="U87" i="2"/>
  <c r="S87" i="2"/>
  <c r="R87" i="2"/>
  <c r="K87" i="2"/>
  <c r="J87" i="2"/>
  <c r="I87" i="2"/>
  <c r="H87" i="2"/>
  <c r="G87" i="2"/>
  <c r="F87" i="2"/>
  <c r="X86" i="2"/>
  <c r="V86" i="2"/>
  <c r="U86" i="2"/>
  <c r="S86" i="2"/>
  <c r="R86" i="2"/>
  <c r="M86" i="2"/>
  <c r="L86" i="2"/>
  <c r="K86" i="2"/>
  <c r="J86" i="2"/>
  <c r="I86" i="2"/>
  <c r="H86" i="2"/>
  <c r="G86" i="2"/>
  <c r="F86" i="2"/>
  <c r="V81" i="2"/>
  <c r="U81" i="2"/>
  <c r="S81" i="2"/>
  <c r="R81" i="2"/>
  <c r="J81" i="2"/>
  <c r="I81" i="2"/>
  <c r="G81" i="2"/>
  <c r="F81" i="2"/>
  <c r="V80" i="2"/>
  <c r="U80" i="2"/>
  <c r="S80" i="2"/>
  <c r="R80" i="2"/>
  <c r="J80" i="2"/>
  <c r="I80" i="2"/>
  <c r="G80" i="2"/>
  <c r="F80" i="2"/>
  <c r="X79" i="2"/>
  <c r="V79" i="2"/>
  <c r="U79" i="2"/>
  <c r="S79" i="2"/>
  <c r="R79" i="2"/>
  <c r="L79" i="2"/>
  <c r="J79" i="2"/>
  <c r="I79" i="2"/>
  <c r="G79" i="2"/>
  <c r="F79" i="2"/>
  <c r="V75" i="2"/>
  <c r="U75" i="2"/>
  <c r="S75" i="2"/>
  <c r="R75" i="2"/>
  <c r="K75" i="2"/>
  <c r="J75" i="2"/>
  <c r="I75" i="2"/>
  <c r="H75" i="2"/>
  <c r="G75" i="2"/>
  <c r="F75" i="2"/>
  <c r="V74" i="2"/>
  <c r="U74" i="2"/>
  <c r="S74" i="2"/>
  <c r="R74" i="2"/>
  <c r="K74" i="2"/>
  <c r="J74" i="2"/>
  <c r="I74" i="2"/>
  <c r="H74" i="2"/>
  <c r="F74" i="2"/>
  <c r="X73" i="2"/>
  <c r="V73" i="2"/>
  <c r="U73" i="2"/>
  <c r="S73" i="2"/>
  <c r="R73" i="2"/>
  <c r="M73" i="2"/>
  <c r="L73" i="2"/>
  <c r="K73" i="2"/>
  <c r="J73" i="2"/>
  <c r="I73" i="2"/>
  <c r="H73" i="2"/>
  <c r="G73" i="2"/>
  <c r="F73" i="2"/>
  <c r="V263" i="5"/>
  <c r="U263" i="5"/>
  <c r="S263" i="5"/>
  <c r="R263" i="5"/>
  <c r="J263" i="5"/>
  <c r="I263" i="5"/>
  <c r="G263" i="5"/>
  <c r="F263" i="5"/>
  <c r="V262" i="5"/>
  <c r="U262" i="5"/>
  <c r="S262" i="5"/>
  <c r="R262" i="5"/>
  <c r="J262" i="5"/>
  <c r="I262" i="5"/>
  <c r="G262" i="5"/>
  <c r="F262" i="5"/>
  <c r="X261" i="5"/>
  <c r="V261" i="5"/>
  <c r="U261" i="5"/>
  <c r="S261" i="5"/>
  <c r="R261" i="5"/>
  <c r="L261" i="5"/>
  <c r="J261" i="5"/>
  <c r="I261" i="5"/>
  <c r="G261" i="5"/>
  <c r="F261" i="5"/>
  <c r="V257" i="5"/>
  <c r="U257" i="5"/>
  <c r="S257" i="5"/>
  <c r="R257" i="5"/>
  <c r="K257" i="5"/>
  <c r="J257" i="5"/>
  <c r="I257" i="5"/>
  <c r="H257" i="5"/>
  <c r="G257" i="5"/>
  <c r="F257" i="5"/>
  <c r="V256" i="5"/>
  <c r="U256" i="5"/>
  <c r="S256" i="5"/>
  <c r="R256" i="5"/>
  <c r="K256" i="5"/>
  <c r="J256" i="5"/>
  <c r="I256" i="5"/>
  <c r="H256" i="5"/>
  <c r="G256" i="5"/>
  <c r="F256" i="5"/>
  <c r="X255" i="5"/>
  <c r="V255" i="5"/>
  <c r="U255" i="5"/>
  <c r="S255" i="5"/>
  <c r="R255" i="5"/>
  <c r="M255" i="5"/>
  <c r="L255" i="5"/>
  <c r="K255" i="5"/>
  <c r="J255" i="5"/>
  <c r="I255" i="5"/>
  <c r="H255" i="5"/>
  <c r="G255" i="5"/>
  <c r="F255" i="5"/>
  <c r="V250" i="5"/>
  <c r="U250" i="5"/>
  <c r="S250" i="5"/>
  <c r="R250" i="5"/>
  <c r="J250" i="5"/>
  <c r="I250" i="5"/>
  <c r="G250" i="5"/>
  <c r="F250" i="5"/>
  <c r="V249" i="5"/>
  <c r="U249" i="5"/>
  <c r="S249" i="5"/>
  <c r="R249" i="5"/>
  <c r="J249" i="5"/>
  <c r="I249" i="5"/>
  <c r="G249" i="5"/>
  <c r="F249" i="5"/>
  <c r="X248" i="5"/>
  <c r="V248" i="5"/>
  <c r="U248" i="5"/>
  <c r="S248" i="5"/>
  <c r="R248" i="5"/>
  <c r="L248" i="5"/>
  <c r="J248" i="5"/>
  <c r="I248" i="5"/>
  <c r="G248" i="5"/>
  <c r="F248" i="5"/>
  <c r="V244" i="5"/>
  <c r="U244" i="5"/>
  <c r="S244" i="5"/>
  <c r="R244" i="5"/>
  <c r="K244" i="5"/>
  <c r="J244" i="5"/>
  <c r="I244" i="5"/>
  <c r="H244" i="5"/>
  <c r="G244" i="5"/>
  <c r="F244" i="5"/>
  <c r="V243" i="5"/>
  <c r="U243" i="5"/>
  <c r="S243" i="5"/>
  <c r="R243" i="5"/>
  <c r="K243" i="5"/>
  <c r="J243" i="5"/>
  <c r="I243" i="5"/>
  <c r="H243" i="5"/>
  <c r="G243" i="5"/>
  <c r="F243" i="5"/>
  <c r="X242" i="5"/>
  <c r="V242" i="5"/>
  <c r="U242" i="5"/>
  <c r="S242" i="5"/>
  <c r="R242" i="5"/>
  <c r="M242" i="5"/>
  <c r="L242" i="5"/>
  <c r="K242" i="5"/>
  <c r="J242" i="5"/>
  <c r="I242" i="5"/>
  <c r="H242" i="5"/>
  <c r="G242" i="5"/>
  <c r="F242" i="5"/>
  <c r="V237" i="5"/>
  <c r="U237" i="5"/>
  <c r="S237" i="5"/>
  <c r="R237" i="5"/>
  <c r="J237" i="5"/>
  <c r="I237" i="5"/>
  <c r="G237" i="5"/>
  <c r="F237" i="5"/>
  <c r="V236" i="5"/>
  <c r="U236" i="5"/>
  <c r="S236" i="5"/>
  <c r="R236" i="5"/>
  <c r="J236" i="5"/>
  <c r="I236" i="5"/>
  <c r="G236" i="5"/>
  <c r="F236" i="5"/>
  <c r="X235" i="5"/>
  <c r="V235" i="5"/>
  <c r="U235" i="5"/>
  <c r="S235" i="5"/>
  <c r="R235" i="5"/>
  <c r="L235" i="5"/>
  <c r="J235" i="5"/>
  <c r="I235" i="5"/>
  <c r="G235" i="5"/>
  <c r="F235" i="5"/>
  <c r="V231" i="5"/>
  <c r="U231" i="5"/>
  <c r="S231" i="5"/>
  <c r="R231" i="5"/>
  <c r="K231" i="5"/>
  <c r="J231" i="5"/>
  <c r="I231" i="5"/>
  <c r="H231" i="5"/>
  <c r="G231" i="5"/>
  <c r="F231" i="5"/>
  <c r="V230" i="5"/>
  <c r="U230" i="5"/>
  <c r="S230" i="5"/>
  <c r="R230" i="5"/>
  <c r="K230" i="5"/>
  <c r="J230" i="5"/>
  <c r="I230" i="5"/>
  <c r="H230" i="5"/>
  <c r="G230" i="5"/>
  <c r="F230" i="5"/>
  <c r="X229" i="5"/>
  <c r="V229" i="5"/>
  <c r="U229" i="5"/>
  <c r="S229" i="5"/>
  <c r="R229" i="5"/>
  <c r="M229" i="5"/>
  <c r="L229" i="5"/>
  <c r="K229" i="5"/>
  <c r="J229" i="5"/>
  <c r="I229" i="5"/>
  <c r="H229" i="5"/>
  <c r="G229" i="5"/>
  <c r="F229" i="5"/>
  <c r="V224" i="5"/>
  <c r="U224" i="5"/>
  <c r="S224" i="5"/>
  <c r="R224" i="5"/>
  <c r="J224" i="5"/>
  <c r="I224" i="5"/>
  <c r="G224" i="5"/>
  <c r="F224" i="5"/>
  <c r="V223" i="5"/>
  <c r="U223" i="5"/>
  <c r="S223" i="5"/>
  <c r="R223" i="5"/>
  <c r="J223" i="5"/>
  <c r="I223" i="5"/>
  <c r="G223" i="5"/>
  <c r="F223" i="5"/>
  <c r="X222" i="5"/>
  <c r="V222" i="5"/>
  <c r="U222" i="5"/>
  <c r="S222" i="5"/>
  <c r="R222" i="5"/>
  <c r="L222" i="5"/>
  <c r="J222" i="5"/>
  <c r="I222" i="5"/>
  <c r="G222" i="5"/>
  <c r="F222" i="5"/>
  <c r="V218" i="5"/>
  <c r="U218" i="5"/>
  <c r="S218" i="5"/>
  <c r="R218" i="5"/>
  <c r="K218" i="5"/>
  <c r="J218" i="5"/>
  <c r="I218" i="5"/>
  <c r="H218" i="5"/>
  <c r="G218" i="5"/>
  <c r="F218" i="5"/>
  <c r="V217" i="5"/>
  <c r="U217" i="5"/>
  <c r="S217" i="5"/>
  <c r="R217" i="5"/>
  <c r="K217" i="5"/>
  <c r="J217" i="5"/>
  <c r="I217" i="5"/>
  <c r="H217" i="5"/>
  <c r="G217" i="5"/>
  <c r="F217" i="5"/>
  <c r="X216" i="5"/>
  <c r="V216" i="5"/>
  <c r="U216" i="5"/>
  <c r="S216" i="5"/>
  <c r="R216" i="5"/>
  <c r="M216" i="5"/>
  <c r="L216" i="5"/>
  <c r="K216" i="5"/>
  <c r="J216" i="5"/>
  <c r="I216" i="5"/>
  <c r="H216" i="5"/>
  <c r="G216" i="5"/>
  <c r="F216" i="5"/>
  <c r="V211" i="5"/>
  <c r="U211" i="5"/>
  <c r="S211" i="5"/>
  <c r="R211" i="5"/>
  <c r="J211" i="5"/>
  <c r="I211" i="5"/>
  <c r="G211" i="5"/>
  <c r="F211" i="5"/>
  <c r="V210" i="5"/>
  <c r="U210" i="5"/>
  <c r="S210" i="5"/>
  <c r="R210" i="5"/>
  <c r="J210" i="5"/>
  <c r="I210" i="5"/>
  <c r="G210" i="5"/>
  <c r="F210" i="5"/>
  <c r="X209" i="5"/>
  <c r="V209" i="5"/>
  <c r="U209" i="5"/>
  <c r="S209" i="5"/>
  <c r="R209" i="5"/>
  <c r="L209" i="5"/>
  <c r="J209" i="5"/>
  <c r="I209" i="5"/>
  <c r="G209" i="5"/>
  <c r="F209" i="5"/>
  <c r="V205" i="5"/>
  <c r="U205" i="5"/>
  <c r="S205" i="5"/>
  <c r="R205" i="5"/>
  <c r="K205" i="5"/>
  <c r="J205" i="5"/>
  <c r="I205" i="5"/>
  <c r="H205" i="5"/>
  <c r="G205" i="5"/>
  <c r="F205" i="5"/>
  <c r="V204" i="5"/>
  <c r="U204" i="5"/>
  <c r="S204" i="5"/>
  <c r="R204" i="5"/>
  <c r="K204" i="5"/>
  <c r="J204" i="5"/>
  <c r="I204" i="5"/>
  <c r="H204" i="5"/>
  <c r="G204" i="5"/>
  <c r="F204" i="5"/>
  <c r="X203" i="5"/>
  <c r="V203" i="5"/>
  <c r="U203" i="5"/>
  <c r="S203" i="5"/>
  <c r="R203" i="5"/>
  <c r="M203" i="5"/>
  <c r="L203" i="5"/>
  <c r="K203" i="5"/>
  <c r="J203" i="5"/>
  <c r="I203" i="5"/>
  <c r="H203" i="5"/>
  <c r="G203" i="5"/>
  <c r="F203" i="5"/>
  <c r="V198" i="5"/>
  <c r="U198" i="5"/>
  <c r="S198" i="5"/>
  <c r="R198" i="5"/>
  <c r="J198" i="5"/>
  <c r="I198" i="5"/>
  <c r="G198" i="5"/>
  <c r="F198" i="5"/>
  <c r="V197" i="5"/>
  <c r="U197" i="5"/>
  <c r="S197" i="5"/>
  <c r="R197" i="5"/>
  <c r="J197" i="5"/>
  <c r="I197" i="5"/>
  <c r="G197" i="5"/>
  <c r="F197" i="5"/>
  <c r="X196" i="5"/>
  <c r="V196" i="5"/>
  <c r="U196" i="5"/>
  <c r="S196" i="5"/>
  <c r="R196" i="5"/>
  <c r="L196" i="5"/>
  <c r="J196" i="5"/>
  <c r="I196" i="5"/>
  <c r="G196" i="5"/>
  <c r="F196" i="5"/>
  <c r="V192" i="5"/>
  <c r="U192" i="5"/>
  <c r="S192" i="5"/>
  <c r="R192" i="5"/>
  <c r="K192" i="5"/>
  <c r="J192" i="5"/>
  <c r="I192" i="5"/>
  <c r="H192" i="5"/>
  <c r="G192" i="5"/>
  <c r="F192" i="5"/>
  <c r="V191" i="5"/>
  <c r="U191" i="5"/>
  <c r="S191" i="5"/>
  <c r="R191" i="5"/>
  <c r="K191" i="5"/>
  <c r="J191" i="5"/>
  <c r="I191" i="5"/>
  <c r="H191" i="5"/>
  <c r="G191" i="5"/>
  <c r="F191" i="5"/>
  <c r="X190" i="5"/>
  <c r="V190" i="5"/>
  <c r="U190" i="5"/>
  <c r="S190" i="5"/>
  <c r="R190" i="5"/>
  <c r="M190" i="5"/>
  <c r="L190" i="5"/>
  <c r="K190" i="5"/>
  <c r="J190" i="5"/>
  <c r="I190" i="5"/>
  <c r="H190" i="5"/>
  <c r="G190" i="5"/>
  <c r="F190" i="5"/>
  <c r="V185" i="5"/>
  <c r="U185" i="5"/>
  <c r="S185" i="5"/>
  <c r="R185" i="5"/>
  <c r="J185" i="5"/>
  <c r="I185" i="5"/>
  <c r="G185" i="5"/>
  <c r="F185" i="5"/>
  <c r="V184" i="5"/>
  <c r="U184" i="5"/>
  <c r="S184" i="5"/>
  <c r="R184" i="5"/>
  <c r="J184" i="5"/>
  <c r="I184" i="5"/>
  <c r="G184" i="5"/>
  <c r="F184" i="5"/>
  <c r="X183" i="5"/>
  <c r="V183" i="5"/>
  <c r="U183" i="5"/>
  <c r="S183" i="5"/>
  <c r="R183" i="5"/>
  <c r="L183" i="5"/>
  <c r="J183" i="5"/>
  <c r="I183" i="5"/>
  <c r="G183" i="5"/>
  <c r="F183" i="5"/>
  <c r="V179" i="5"/>
  <c r="U179" i="5"/>
  <c r="S179" i="5"/>
  <c r="R179" i="5"/>
  <c r="K179" i="5"/>
  <c r="J179" i="5"/>
  <c r="I179" i="5"/>
  <c r="H179" i="5"/>
  <c r="G179" i="5"/>
  <c r="F179" i="5"/>
  <c r="V178" i="5"/>
  <c r="U178" i="5"/>
  <c r="S178" i="5"/>
  <c r="R178" i="5"/>
  <c r="K178" i="5"/>
  <c r="J178" i="5"/>
  <c r="I178" i="5"/>
  <c r="H178" i="5"/>
  <c r="G178" i="5"/>
  <c r="F178" i="5"/>
  <c r="X177" i="5"/>
  <c r="V177" i="5"/>
  <c r="U177" i="5"/>
  <c r="S177" i="5"/>
  <c r="R177" i="5"/>
  <c r="M177" i="5"/>
  <c r="L177" i="5"/>
  <c r="K177" i="5"/>
  <c r="J177" i="5"/>
  <c r="I177" i="5"/>
  <c r="H177" i="5"/>
  <c r="G177" i="5"/>
  <c r="F177" i="5"/>
  <c r="V172" i="5"/>
  <c r="U172" i="5"/>
  <c r="S172" i="5"/>
  <c r="R172" i="5"/>
  <c r="J172" i="5"/>
  <c r="I172" i="5"/>
  <c r="G172" i="5"/>
  <c r="F172" i="5"/>
  <c r="V171" i="5"/>
  <c r="U171" i="5"/>
  <c r="S171" i="5"/>
  <c r="R171" i="5"/>
  <c r="J171" i="5"/>
  <c r="I171" i="5"/>
  <c r="G171" i="5"/>
  <c r="F171" i="5"/>
  <c r="X170" i="5"/>
  <c r="V170" i="5"/>
  <c r="U170" i="5"/>
  <c r="S170" i="5"/>
  <c r="R170" i="5"/>
  <c r="L170" i="5"/>
  <c r="J170" i="5"/>
  <c r="I170" i="5"/>
  <c r="G170" i="5"/>
  <c r="F170" i="5"/>
  <c r="V166" i="5"/>
  <c r="U166" i="5"/>
  <c r="S166" i="5"/>
  <c r="R166" i="5"/>
  <c r="K166" i="5"/>
  <c r="J166" i="5"/>
  <c r="I166" i="5"/>
  <c r="H166" i="5"/>
  <c r="G166" i="5"/>
  <c r="F166" i="5"/>
  <c r="V165" i="5"/>
  <c r="U165" i="5"/>
  <c r="S165" i="5"/>
  <c r="R165" i="5"/>
  <c r="K165" i="5"/>
  <c r="J165" i="5"/>
  <c r="I165" i="5"/>
  <c r="H165" i="5"/>
  <c r="G165" i="5"/>
  <c r="F165" i="5"/>
  <c r="X164" i="5"/>
  <c r="V164" i="5"/>
  <c r="U164" i="5"/>
  <c r="S164" i="5"/>
  <c r="R164" i="5"/>
  <c r="M164" i="5"/>
  <c r="L164" i="5"/>
  <c r="K164" i="5"/>
  <c r="J164" i="5"/>
  <c r="I164" i="5"/>
  <c r="H164" i="5"/>
  <c r="G164" i="5"/>
  <c r="F164" i="5"/>
  <c r="V159" i="5"/>
  <c r="U159" i="5"/>
  <c r="S159" i="5"/>
  <c r="R159" i="5"/>
  <c r="J159" i="5"/>
  <c r="I159" i="5"/>
  <c r="G159" i="5"/>
  <c r="F159" i="5"/>
  <c r="V158" i="5"/>
  <c r="U158" i="5"/>
  <c r="S158" i="5"/>
  <c r="R158" i="5"/>
  <c r="J158" i="5"/>
  <c r="I158" i="5"/>
  <c r="G158" i="5"/>
  <c r="F158" i="5"/>
  <c r="X157" i="5"/>
  <c r="V157" i="5"/>
  <c r="U157" i="5"/>
  <c r="S157" i="5"/>
  <c r="R157" i="5"/>
  <c r="L157" i="5"/>
  <c r="J157" i="5"/>
  <c r="I157" i="5"/>
  <c r="G157" i="5"/>
  <c r="F157" i="5"/>
  <c r="V153" i="5"/>
  <c r="U153" i="5"/>
  <c r="S153" i="5"/>
  <c r="R153" i="5"/>
  <c r="K153" i="5"/>
  <c r="J153" i="5"/>
  <c r="I153" i="5"/>
  <c r="H153" i="5"/>
  <c r="G153" i="5"/>
  <c r="F153" i="5"/>
  <c r="V152" i="5"/>
  <c r="U152" i="5"/>
  <c r="S152" i="5"/>
  <c r="R152" i="5"/>
  <c r="K152" i="5"/>
  <c r="J152" i="5"/>
  <c r="I152" i="5"/>
  <c r="H152" i="5"/>
  <c r="G152" i="5"/>
  <c r="F152" i="5"/>
  <c r="X151" i="5"/>
  <c r="V151" i="5"/>
  <c r="U151" i="5"/>
  <c r="S151" i="5"/>
  <c r="R151" i="5"/>
  <c r="M151" i="5"/>
  <c r="L151" i="5"/>
  <c r="K151" i="5"/>
  <c r="J151" i="5"/>
  <c r="I151" i="5"/>
  <c r="H151" i="5"/>
  <c r="G151" i="5"/>
  <c r="F151" i="5"/>
  <c r="V146" i="5"/>
  <c r="U146" i="5"/>
  <c r="S146" i="5"/>
  <c r="R146" i="5"/>
  <c r="J146" i="5"/>
  <c r="I146" i="5"/>
  <c r="G146" i="5"/>
  <c r="F146" i="5"/>
  <c r="V145" i="5"/>
  <c r="U145" i="5"/>
  <c r="S145" i="5"/>
  <c r="R145" i="5"/>
  <c r="J145" i="5"/>
  <c r="I145" i="5"/>
  <c r="G145" i="5"/>
  <c r="F145" i="5"/>
  <c r="X144" i="5"/>
  <c r="V144" i="5"/>
  <c r="U144" i="5"/>
  <c r="S144" i="5"/>
  <c r="R144" i="5"/>
  <c r="L144" i="5"/>
  <c r="J144" i="5"/>
  <c r="I144" i="5"/>
  <c r="G144" i="5"/>
  <c r="F144" i="5"/>
  <c r="V140" i="5"/>
  <c r="U140" i="5"/>
  <c r="S140" i="5"/>
  <c r="R140" i="5"/>
  <c r="K140" i="5"/>
  <c r="J140" i="5"/>
  <c r="I140" i="5"/>
  <c r="H140" i="5"/>
  <c r="G140" i="5"/>
  <c r="F140" i="5"/>
  <c r="V139" i="5"/>
  <c r="U139" i="5"/>
  <c r="S139" i="5"/>
  <c r="R139" i="5"/>
  <c r="K139" i="5"/>
  <c r="J139" i="5"/>
  <c r="I139" i="5"/>
  <c r="H139" i="5"/>
  <c r="G139" i="5"/>
  <c r="F139" i="5"/>
  <c r="X138" i="5"/>
  <c r="V138" i="5"/>
  <c r="U138" i="5"/>
  <c r="S138" i="5"/>
  <c r="R138" i="5"/>
  <c r="M138" i="5"/>
  <c r="L138" i="5"/>
  <c r="K138" i="5"/>
  <c r="J138" i="5"/>
  <c r="I138" i="5"/>
  <c r="H138" i="5"/>
  <c r="G138" i="5"/>
  <c r="F138" i="5"/>
  <c r="V133" i="5"/>
  <c r="U133" i="5"/>
  <c r="S133" i="5"/>
  <c r="R133" i="5"/>
  <c r="J133" i="5"/>
  <c r="I133" i="5"/>
  <c r="G133" i="5"/>
  <c r="F133" i="5"/>
  <c r="V132" i="5"/>
  <c r="U132" i="5"/>
  <c r="S132" i="5"/>
  <c r="R132" i="5"/>
  <c r="J132" i="5"/>
  <c r="I132" i="5"/>
  <c r="G132" i="5"/>
  <c r="F132" i="5"/>
  <c r="X131" i="5"/>
  <c r="V131" i="5"/>
  <c r="U131" i="5"/>
  <c r="S131" i="5"/>
  <c r="R131" i="5"/>
  <c r="L131" i="5"/>
  <c r="J131" i="5"/>
  <c r="I131" i="5"/>
  <c r="G131" i="5"/>
  <c r="F131" i="5"/>
  <c r="V127" i="5"/>
  <c r="U127" i="5"/>
  <c r="S127" i="5"/>
  <c r="R127" i="5"/>
  <c r="K127" i="5"/>
  <c r="J127" i="5"/>
  <c r="I127" i="5"/>
  <c r="H127" i="5"/>
  <c r="G127" i="5"/>
  <c r="F127" i="5"/>
  <c r="V126" i="5"/>
  <c r="U126" i="5"/>
  <c r="S126" i="5"/>
  <c r="R126" i="5"/>
  <c r="K126" i="5"/>
  <c r="J126" i="5"/>
  <c r="I126" i="5"/>
  <c r="H126" i="5"/>
  <c r="G126" i="5"/>
  <c r="F126" i="5"/>
  <c r="X125" i="5"/>
  <c r="V125" i="5"/>
  <c r="U125" i="5"/>
  <c r="S125" i="5"/>
  <c r="R125" i="5"/>
  <c r="M125" i="5"/>
  <c r="L125" i="5"/>
  <c r="K125" i="5"/>
  <c r="J125" i="5"/>
  <c r="I125" i="5"/>
  <c r="H125" i="5"/>
  <c r="G125" i="5"/>
  <c r="F125" i="5"/>
  <c r="V120" i="5"/>
  <c r="U120" i="5"/>
  <c r="S120" i="5"/>
  <c r="R120" i="5"/>
  <c r="J120" i="5"/>
  <c r="I120" i="5"/>
  <c r="G120" i="5"/>
  <c r="F120" i="5"/>
  <c r="V119" i="5"/>
  <c r="U119" i="5"/>
  <c r="S119" i="5"/>
  <c r="R119" i="5"/>
  <c r="J119" i="5"/>
  <c r="I119" i="5"/>
  <c r="G119" i="5"/>
  <c r="F119" i="5"/>
  <c r="X118" i="5"/>
  <c r="V118" i="5"/>
  <c r="U118" i="5"/>
  <c r="S118" i="5"/>
  <c r="R118" i="5"/>
  <c r="L118" i="5"/>
  <c r="J118" i="5"/>
  <c r="I118" i="5"/>
  <c r="G118" i="5"/>
  <c r="F118" i="5"/>
  <c r="V114" i="5"/>
  <c r="U114" i="5"/>
  <c r="S114" i="5"/>
  <c r="R114" i="5"/>
  <c r="K114" i="5"/>
  <c r="J114" i="5"/>
  <c r="I114" i="5"/>
  <c r="H114" i="5"/>
  <c r="G114" i="5"/>
  <c r="F114" i="5"/>
  <c r="V113" i="5"/>
  <c r="U113" i="5"/>
  <c r="S113" i="5"/>
  <c r="R113" i="5"/>
  <c r="K113" i="5"/>
  <c r="J113" i="5"/>
  <c r="I113" i="5"/>
  <c r="H113" i="5"/>
  <c r="G113" i="5"/>
  <c r="F113" i="5"/>
  <c r="X112" i="5"/>
  <c r="V112" i="5"/>
  <c r="U112" i="5"/>
  <c r="S112" i="5"/>
  <c r="R112" i="5"/>
  <c r="M112" i="5"/>
  <c r="L112" i="5"/>
  <c r="K112" i="5"/>
  <c r="J112" i="5"/>
  <c r="I112" i="5"/>
  <c r="H112" i="5"/>
  <c r="G112" i="5"/>
  <c r="F112" i="5"/>
  <c r="V107" i="5"/>
  <c r="U107" i="5"/>
  <c r="S107" i="5"/>
  <c r="R107" i="5"/>
  <c r="J107" i="5"/>
  <c r="I107" i="5"/>
  <c r="G107" i="5"/>
  <c r="F107" i="5"/>
  <c r="V106" i="5"/>
  <c r="U106" i="5"/>
  <c r="S106" i="5"/>
  <c r="R106" i="5"/>
  <c r="J106" i="5"/>
  <c r="I106" i="5"/>
  <c r="G106" i="5"/>
  <c r="F106" i="5"/>
  <c r="X105" i="5"/>
  <c r="V105" i="5"/>
  <c r="U105" i="5"/>
  <c r="S105" i="5"/>
  <c r="R105" i="5"/>
  <c r="L105" i="5"/>
  <c r="J105" i="5"/>
  <c r="I105" i="5"/>
  <c r="G105" i="5"/>
  <c r="F105" i="5"/>
  <c r="V101" i="5"/>
  <c r="U101" i="5"/>
  <c r="S101" i="5"/>
  <c r="R101" i="5"/>
  <c r="K101" i="5"/>
  <c r="J101" i="5"/>
  <c r="I101" i="5"/>
  <c r="H101" i="5"/>
  <c r="G101" i="5"/>
  <c r="F101" i="5"/>
  <c r="V100" i="5"/>
  <c r="U100" i="5"/>
  <c r="S100" i="5"/>
  <c r="R100" i="5"/>
  <c r="K100" i="5"/>
  <c r="J100" i="5"/>
  <c r="I100" i="5"/>
  <c r="H100" i="5"/>
  <c r="G100" i="5"/>
  <c r="F100" i="5"/>
  <c r="X99" i="5"/>
  <c r="V99" i="5"/>
  <c r="U99" i="5"/>
  <c r="S99" i="5"/>
  <c r="R99" i="5"/>
  <c r="M99" i="5"/>
  <c r="L99" i="5"/>
  <c r="K99" i="5"/>
  <c r="J99" i="5"/>
  <c r="I99" i="5"/>
  <c r="H99" i="5"/>
  <c r="G99" i="5"/>
  <c r="F99" i="5"/>
  <c r="V94" i="5"/>
  <c r="U94" i="5"/>
  <c r="S94" i="5"/>
  <c r="R94" i="5"/>
  <c r="J94" i="5"/>
  <c r="I94" i="5"/>
  <c r="G94" i="5"/>
  <c r="F94" i="5"/>
  <c r="V93" i="5"/>
  <c r="U93" i="5"/>
  <c r="S93" i="5"/>
  <c r="R93" i="5"/>
  <c r="J93" i="5"/>
  <c r="I93" i="5"/>
  <c r="G93" i="5"/>
  <c r="F93" i="5"/>
  <c r="X92" i="5"/>
  <c r="V92" i="5"/>
  <c r="U92" i="5"/>
  <c r="S92" i="5"/>
  <c r="R92" i="5"/>
  <c r="L92" i="5"/>
  <c r="J92" i="5"/>
  <c r="I92" i="5"/>
  <c r="G92" i="5"/>
  <c r="F92" i="5"/>
  <c r="V88" i="5"/>
  <c r="U88" i="5"/>
  <c r="S88" i="5"/>
  <c r="R88" i="5"/>
  <c r="K88" i="5"/>
  <c r="J88" i="5"/>
  <c r="I88" i="5"/>
  <c r="H88" i="5"/>
  <c r="G88" i="5"/>
  <c r="F88" i="5"/>
  <c r="V87" i="5"/>
  <c r="U87" i="5"/>
  <c r="S87" i="5"/>
  <c r="R87" i="5"/>
  <c r="K87" i="5"/>
  <c r="J87" i="5"/>
  <c r="I87" i="5"/>
  <c r="H87" i="5"/>
  <c r="G87" i="5"/>
  <c r="F87" i="5"/>
  <c r="X86" i="5"/>
  <c r="V86" i="5"/>
  <c r="U86" i="5"/>
  <c r="S86" i="5"/>
  <c r="R86" i="5"/>
  <c r="M86" i="5"/>
  <c r="L86" i="5"/>
  <c r="K86" i="5"/>
  <c r="J86" i="5"/>
  <c r="I86" i="5"/>
  <c r="H86" i="5"/>
  <c r="G86" i="5"/>
  <c r="F86" i="5"/>
  <c r="V81" i="5"/>
  <c r="U81" i="5"/>
  <c r="S81" i="5"/>
  <c r="R81" i="5"/>
  <c r="J81" i="5"/>
  <c r="I81" i="5"/>
  <c r="G81" i="5"/>
  <c r="F81" i="5"/>
  <c r="V80" i="5"/>
  <c r="U80" i="5"/>
  <c r="S80" i="5"/>
  <c r="R80" i="5"/>
  <c r="J80" i="5"/>
  <c r="I80" i="5"/>
  <c r="G80" i="5"/>
  <c r="F80" i="5"/>
  <c r="X79" i="5"/>
  <c r="V79" i="5"/>
  <c r="U79" i="5"/>
  <c r="S79" i="5"/>
  <c r="R79" i="5"/>
  <c r="L79" i="5"/>
  <c r="J79" i="5"/>
  <c r="I79" i="5"/>
  <c r="G79" i="5"/>
  <c r="F79" i="5"/>
  <c r="V75" i="5"/>
  <c r="U75" i="5"/>
  <c r="S75" i="5"/>
  <c r="R75" i="5"/>
  <c r="K75" i="5"/>
  <c r="J75" i="5"/>
  <c r="I75" i="5"/>
  <c r="H75" i="5"/>
  <c r="G75" i="5"/>
  <c r="F75" i="5"/>
  <c r="V74" i="5"/>
  <c r="U74" i="5"/>
  <c r="S74" i="5"/>
  <c r="R74" i="5"/>
  <c r="K74" i="5"/>
  <c r="J74" i="5"/>
  <c r="I74" i="5"/>
  <c r="H74" i="5"/>
  <c r="G74" i="5"/>
  <c r="F74" i="5"/>
  <c r="X73" i="5"/>
  <c r="V73" i="5"/>
  <c r="U73" i="5"/>
  <c r="S73" i="5"/>
  <c r="R73" i="5"/>
  <c r="M73" i="5"/>
  <c r="L73" i="5"/>
  <c r="K73" i="5"/>
  <c r="J73" i="5"/>
  <c r="I73" i="5"/>
  <c r="H73" i="5"/>
  <c r="G73" i="5"/>
  <c r="F73" i="5"/>
  <c r="V263" i="1"/>
  <c r="U263" i="1"/>
  <c r="S263" i="1"/>
  <c r="R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X261" i="1"/>
  <c r="V261" i="1"/>
  <c r="U261" i="1"/>
  <c r="S261" i="1"/>
  <c r="R261" i="1"/>
  <c r="L261" i="1"/>
  <c r="J261" i="1"/>
  <c r="I261" i="1"/>
  <c r="G261" i="1"/>
  <c r="F261" i="1"/>
  <c r="V257" i="1"/>
  <c r="U257" i="1"/>
  <c r="S257" i="1"/>
  <c r="R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X255" i="1"/>
  <c r="V255" i="1"/>
  <c r="U255" i="1"/>
  <c r="S255" i="1"/>
  <c r="R255" i="1"/>
  <c r="M255" i="1"/>
  <c r="L255" i="1"/>
  <c r="K255" i="1"/>
  <c r="J255" i="1"/>
  <c r="I255" i="1"/>
  <c r="H255" i="1"/>
  <c r="G255" i="1"/>
  <c r="F255" i="1"/>
  <c r="V250" i="1"/>
  <c r="U250" i="1"/>
  <c r="S250" i="1"/>
  <c r="R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X248" i="1"/>
  <c r="V248" i="1"/>
  <c r="U248" i="1"/>
  <c r="S248" i="1"/>
  <c r="R248" i="1"/>
  <c r="L248" i="1"/>
  <c r="J248" i="1"/>
  <c r="I248" i="1"/>
  <c r="G248" i="1"/>
  <c r="F248" i="1"/>
  <c r="V244" i="1"/>
  <c r="U244" i="1"/>
  <c r="S244" i="1"/>
  <c r="R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X242" i="1"/>
  <c r="V242" i="1"/>
  <c r="U242" i="1"/>
  <c r="S242" i="1"/>
  <c r="R242" i="1"/>
  <c r="M242" i="1"/>
  <c r="L242" i="1"/>
  <c r="K242" i="1"/>
  <c r="J242" i="1"/>
  <c r="I242" i="1"/>
  <c r="H242" i="1"/>
  <c r="G242" i="1"/>
  <c r="F242" i="1"/>
  <c r="V237" i="1"/>
  <c r="U237" i="1"/>
  <c r="S237" i="1"/>
  <c r="R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X235" i="1"/>
  <c r="V235" i="1"/>
  <c r="U235" i="1"/>
  <c r="S235" i="1"/>
  <c r="R235" i="1"/>
  <c r="L235" i="1"/>
  <c r="J235" i="1"/>
  <c r="I235" i="1"/>
  <c r="G235" i="1"/>
  <c r="F235" i="1"/>
  <c r="V231" i="1"/>
  <c r="U231" i="1"/>
  <c r="S231" i="1"/>
  <c r="R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X229" i="1"/>
  <c r="V229" i="1"/>
  <c r="U229" i="1"/>
  <c r="S229" i="1"/>
  <c r="R229" i="1"/>
  <c r="M229" i="1"/>
  <c r="L229" i="1"/>
  <c r="K229" i="1"/>
  <c r="J229" i="1"/>
  <c r="I229" i="1"/>
  <c r="H229" i="1"/>
  <c r="G229" i="1"/>
  <c r="F229" i="1"/>
  <c r="V224" i="1"/>
  <c r="U224" i="1"/>
  <c r="S224" i="1"/>
  <c r="R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X222" i="1"/>
  <c r="V222" i="1"/>
  <c r="U222" i="1"/>
  <c r="S222" i="1"/>
  <c r="R222" i="1"/>
  <c r="L222" i="1"/>
  <c r="J222" i="1"/>
  <c r="I222" i="1"/>
  <c r="G222" i="1"/>
  <c r="F222" i="1"/>
  <c r="V218" i="1"/>
  <c r="U218" i="1"/>
  <c r="S218" i="1"/>
  <c r="R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X216" i="1"/>
  <c r="V216" i="1"/>
  <c r="U216" i="1"/>
  <c r="S216" i="1"/>
  <c r="R216" i="1"/>
  <c r="M216" i="1"/>
  <c r="L216" i="1"/>
  <c r="K216" i="1"/>
  <c r="J216" i="1"/>
  <c r="I216" i="1"/>
  <c r="H216" i="1"/>
  <c r="G216" i="1"/>
  <c r="F216" i="1"/>
  <c r="V211" i="1"/>
  <c r="U211" i="1"/>
  <c r="S211" i="1"/>
  <c r="R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X209" i="1"/>
  <c r="V209" i="1"/>
  <c r="U209" i="1"/>
  <c r="S209" i="1"/>
  <c r="R209" i="1"/>
  <c r="L209" i="1"/>
  <c r="J209" i="1"/>
  <c r="I209" i="1"/>
  <c r="G209" i="1"/>
  <c r="F209" i="1"/>
  <c r="V205" i="1"/>
  <c r="U205" i="1"/>
  <c r="S205" i="1"/>
  <c r="R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X203" i="1"/>
  <c r="V203" i="1"/>
  <c r="U203" i="1"/>
  <c r="S203" i="1"/>
  <c r="R203" i="1"/>
  <c r="M203" i="1"/>
  <c r="L203" i="1"/>
  <c r="K203" i="1"/>
  <c r="J203" i="1"/>
  <c r="I203" i="1"/>
  <c r="H203" i="1"/>
  <c r="G203" i="1"/>
  <c r="F203" i="1"/>
  <c r="V198" i="1"/>
  <c r="U198" i="1"/>
  <c r="S198" i="1"/>
  <c r="R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X196" i="1"/>
  <c r="V196" i="1"/>
  <c r="U196" i="1"/>
  <c r="S196" i="1"/>
  <c r="R196" i="1"/>
  <c r="L196" i="1"/>
  <c r="J196" i="1"/>
  <c r="I196" i="1"/>
  <c r="G196" i="1"/>
  <c r="F196" i="1"/>
  <c r="V192" i="1"/>
  <c r="U192" i="1"/>
  <c r="S192" i="1"/>
  <c r="R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X190" i="1"/>
  <c r="V190" i="1"/>
  <c r="U190" i="1"/>
  <c r="S190" i="1"/>
  <c r="R190" i="1"/>
  <c r="M190" i="1"/>
  <c r="L190" i="1"/>
  <c r="K190" i="1"/>
  <c r="J190" i="1"/>
  <c r="I190" i="1"/>
  <c r="H190" i="1"/>
  <c r="G190" i="1"/>
  <c r="F190" i="1"/>
  <c r="V185" i="1"/>
  <c r="U185" i="1"/>
  <c r="S185" i="1"/>
  <c r="R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X183" i="1"/>
  <c r="V183" i="1"/>
  <c r="U183" i="1"/>
  <c r="S183" i="1"/>
  <c r="R183" i="1"/>
  <c r="L183" i="1"/>
  <c r="J183" i="1"/>
  <c r="I183" i="1"/>
  <c r="G183" i="1"/>
  <c r="F183" i="1"/>
  <c r="V179" i="1"/>
  <c r="U179" i="1"/>
  <c r="S179" i="1"/>
  <c r="R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X177" i="1"/>
  <c r="V177" i="1"/>
  <c r="U177" i="1"/>
  <c r="S177" i="1"/>
  <c r="R177" i="1"/>
  <c r="M177" i="1"/>
  <c r="L177" i="1"/>
  <c r="K177" i="1"/>
  <c r="J177" i="1"/>
  <c r="I177" i="1"/>
  <c r="H177" i="1"/>
  <c r="G177" i="1"/>
  <c r="F177" i="1"/>
  <c r="V172" i="1"/>
  <c r="U172" i="1"/>
  <c r="S172" i="1"/>
  <c r="R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X170" i="1"/>
  <c r="V170" i="1"/>
  <c r="U170" i="1"/>
  <c r="S170" i="1"/>
  <c r="R170" i="1"/>
  <c r="L170" i="1"/>
  <c r="J170" i="1"/>
  <c r="I170" i="1"/>
  <c r="G170" i="1"/>
  <c r="F170" i="1"/>
  <c r="V166" i="1"/>
  <c r="U166" i="1"/>
  <c r="S166" i="1"/>
  <c r="R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X164" i="1"/>
  <c r="V164" i="1"/>
  <c r="U164" i="1"/>
  <c r="S164" i="1"/>
  <c r="R164" i="1"/>
  <c r="M164" i="1"/>
  <c r="L164" i="1"/>
  <c r="K164" i="1"/>
  <c r="J164" i="1"/>
  <c r="I164" i="1"/>
  <c r="H164" i="1"/>
  <c r="G164" i="1"/>
  <c r="F164" i="1"/>
  <c r="V159" i="1"/>
  <c r="U159" i="1"/>
  <c r="S159" i="1"/>
  <c r="R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X157" i="1"/>
  <c r="V157" i="1"/>
  <c r="U157" i="1"/>
  <c r="S157" i="1"/>
  <c r="R157" i="1"/>
  <c r="L157" i="1"/>
  <c r="J157" i="1"/>
  <c r="I157" i="1"/>
  <c r="G157" i="1"/>
  <c r="F157" i="1"/>
  <c r="V153" i="1"/>
  <c r="U153" i="1"/>
  <c r="S153" i="1"/>
  <c r="R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X151" i="1"/>
  <c r="V151" i="1"/>
  <c r="U151" i="1"/>
  <c r="S151" i="1"/>
  <c r="R151" i="1"/>
  <c r="M151" i="1"/>
  <c r="L151" i="1"/>
  <c r="K151" i="1"/>
  <c r="J151" i="1"/>
  <c r="I151" i="1"/>
  <c r="H151" i="1"/>
  <c r="G151" i="1"/>
  <c r="F151" i="1"/>
  <c r="V146" i="1"/>
  <c r="U146" i="1"/>
  <c r="S146" i="1"/>
  <c r="R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X144" i="1"/>
  <c r="V144" i="1"/>
  <c r="U144" i="1"/>
  <c r="S144" i="1"/>
  <c r="R144" i="1"/>
  <c r="L144" i="1"/>
  <c r="J144" i="1"/>
  <c r="I144" i="1"/>
  <c r="G144" i="1"/>
  <c r="F144" i="1"/>
  <c r="V140" i="1"/>
  <c r="U140" i="1"/>
  <c r="S140" i="1"/>
  <c r="R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X138" i="1"/>
  <c r="V138" i="1"/>
  <c r="U138" i="1"/>
  <c r="S138" i="1"/>
  <c r="R138" i="1"/>
  <c r="M138" i="1"/>
  <c r="L138" i="1"/>
  <c r="K138" i="1"/>
  <c r="J138" i="1"/>
  <c r="I138" i="1"/>
  <c r="H138" i="1"/>
  <c r="G138" i="1"/>
  <c r="F138" i="1"/>
  <c r="V133" i="1"/>
  <c r="U133" i="1"/>
  <c r="S133" i="1"/>
  <c r="R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X131" i="1"/>
  <c r="V131" i="1"/>
  <c r="U131" i="1"/>
  <c r="S131" i="1"/>
  <c r="R131" i="1"/>
  <c r="L131" i="1"/>
  <c r="J131" i="1"/>
  <c r="I131" i="1"/>
  <c r="G131" i="1"/>
  <c r="F131" i="1"/>
  <c r="V127" i="1"/>
  <c r="U127" i="1"/>
  <c r="S127" i="1"/>
  <c r="R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X125" i="1"/>
  <c r="V125" i="1"/>
  <c r="U125" i="1"/>
  <c r="S125" i="1"/>
  <c r="R125" i="1"/>
  <c r="M125" i="1"/>
  <c r="L125" i="1"/>
  <c r="K125" i="1"/>
  <c r="J125" i="1"/>
  <c r="I125" i="1"/>
  <c r="H125" i="1"/>
  <c r="G125" i="1"/>
  <c r="F125" i="1"/>
  <c r="V120" i="1"/>
  <c r="U120" i="1"/>
  <c r="S120" i="1"/>
  <c r="R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X118" i="1"/>
  <c r="V118" i="1"/>
  <c r="U118" i="1"/>
  <c r="S118" i="1"/>
  <c r="R118" i="1"/>
  <c r="L118" i="1"/>
  <c r="J118" i="1"/>
  <c r="I118" i="1"/>
  <c r="G118" i="1"/>
  <c r="F118" i="1"/>
  <c r="V114" i="1"/>
  <c r="U114" i="1"/>
  <c r="S114" i="1"/>
  <c r="R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X112" i="1"/>
  <c r="V112" i="1"/>
  <c r="U112" i="1"/>
  <c r="S112" i="1"/>
  <c r="R112" i="1"/>
  <c r="M112" i="1"/>
  <c r="L112" i="1"/>
  <c r="K112" i="1"/>
  <c r="J112" i="1"/>
  <c r="I112" i="1"/>
  <c r="H112" i="1"/>
  <c r="G112" i="1"/>
  <c r="F112" i="1"/>
  <c r="V107" i="1"/>
  <c r="U107" i="1"/>
  <c r="S107" i="1"/>
  <c r="R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X105" i="1"/>
  <c r="V105" i="1"/>
  <c r="U105" i="1"/>
  <c r="S105" i="1"/>
  <c r="R105" i="1"/>
  <c r="L105" i="1"/>
  <c r="J105" i="1"/>
  <c r="I105" i="1"/>
  <c r="G105" i="1"/>
  <c r="F105" i="1"/>
  <c r="V101" i="1"/>
  <c r="U101" i="1"/>
  <c r="S101" i="1"/>
  <c r="R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X99" i="1"/>
  <c r="V99" i="1"/>
  <c r="U99" i="1"/>
  <c r="S99" i="1"/>
  <c r="R99" i="1"/>
  <c r="M99" i="1"/>
  <c r="L99" i="1"/>
  <c r="K99" i="1"/>
  <c r="J99" i="1"/>
  <c r="I99" i="1"/>
  <c r="H99" i="1"/>
  <c r="G99" i="1"/>
  <c r="F99" i="1"/>
  <c r="V94" i="1"/>
  <c r="U94" i="1"/>
  <c r="S94" i="1"/>
  <c r="R94" i="1"/>
  <c r="J94" i="1"/>
  <c r="I94" i="1"/>
  <c r="G94" i="1"/>
  <c r="F94" i="1"/>
  <c r="V93" i="1"/>
  <c r="U93" i="1"/>
  <c r="S93" i="1"/>
  <c r="R93" i="1"/>
  <c r="J93" i="1"/>
  <c r="I93" i="1"/>
  <c r="G93" i="1"/>
  <c r="F93" i="1"/>
  <c r="X92" i="1"/>
  <c r="V92" i="1"/>
  <c r="U92" i="1"/>
  <c r="S92" i="1"/>
  <c r="R92" i="1"/>
  <c r="L92" i="1"/>
  <c r="J92" i="1"/>
  <c r="I92" i="1"/>
  <c r="G92" i="1"/>
  <c r="F92" i="1"/>
  <c r="V88" i="1"/>
  <c r="U88" i="1"/>
  <c r="S88" i="1"/>
  <c r="R88" i="1"/>
  <c r="K88" i="1"/>
  <c r="J88" i="1"/>
  <c r="I88" i="1"/>
  <c r="H88" i="1"/>
  <c r="G88" i="1"/>
  <c r="F88" i="1"/>
  <c r="V87" i="1"/>
  <c r="U87" i="1"/>
  <c r="S87" i="1"/>
  <c r="R87" i="1"/>
  <c r="K87" i="1"/>
  <c r="J87" i="1"/>
  <c r="I87" i="1"/>
  <c r="H87" i="1"/>
  <c r="G87" i="1"/>
  <c r="F87" i="1"/>
  <c r="X86" i="1"/>
  <c r="V86" i="1"/>
  <c r="U86" i="1"/>
  <c r="S86" i="1"/>
  <c r="R86" i="1"/>
  <c r="M86" i="1"/>
  <c r="L86" i="1"/>
  <c r="K86" i="1"/>
  <c r="J86" i="1"/>
  <c r="I86" i="1"/>
  <c r="H86" i="1"/>
  <c r="G86" i="1"/>
  <c r="F86" i="1"/>
  <c r="V81" i="1"/>
  <c r="U81" i="1"/>
  <c r="S81" i="1"/>
  <c r="R81" i="1"/>
  <c r="J81" i="1"/>
  <c r="I81" i="1"/>
  <c r="G81" i="1"/>
  <c r="F81" i="1"/>
  <c r="V80" i="1"/>
  <c r="U80" i="1"/>
  <c r="S80" i="1"/>
  <c r="R80" i="1"/>
  <c r="J80" i="1"/>
  <c r="I80" i="1"/>
  <c r="G80" i="1"/>
  <c r="F80" i="1"/>
  <c r="X79" i="1"/>
  <c r="V79" i="1"/>
  <c r="U79" i="1"/>
  <c r="S79" i="1"/>
  <c r="R79" i="1"/>
  <c r="L79" i="1"/>
  <c r="J79" i="1"/>
  <c r="I79" i="1"/>
  <c r="G79" i="1"/>
  <c r="F79" i="1"/>
  <c r="V75" i="1"/>
  <c r="U75" i="1"/>
  <c r="S75" i="1"/>
  <c r="R75" i="1"/>
  <c r="K75" i="1"/>
  <c r="J75" i="1"/>
  <c r="I75" i="1"/>
  <c r="H75" i="1"/>
  <c r="G75" i="1"/>
  <c r="F75" i="1"/>
  <c r="V74" i="1"/>
  <c r="U74" i="1"/>
  <c r="S74" i="1"/>
  <c r="R74" i="1"/>
  <c r="K74" i="1"/>
  <c r="J74" i="1"/>
  <c r="I74" i="1"/>
  <c r="H74" i="1"/>
  <c r="G74" i="1"/>
  <c r="F74" i="1"/>
  <c r="X73" i="1"/>
  <c r="V73" i="1"/>
  <c r="U73" i="1"/>
  <c r="S73" i="1"/>
  <c r="R73" i="1"/>
  <c r="M73" i="1"/>
  <c r="L73" i="1"/>
  <c r="K73" i="1"/>
  <c r="J73" i="1"/>
  <c r="I73" i="1"/>
  <c r="H73" i="1"/>
  <c r="G73" i="1"/>
  <c r="F73" i="1"/>
  <c r="V263" i="45"/>
  <c r="U263" i="45"/>
  <c r="S263" i="45"/>
  <c r="R263" i="45"/>
  <c r="J263" i="45"/>
  <c r="I263" i="45"/>
  <c r="G263" i="45"/>
  <c r="F263" i="45"/>
  <c r="V262" i="45"/>
  <c r="U262" i="45"/>
  <c r="S262" i="45"/>
  <c r="R262" i="45"/>
  <c r="J262" i="45"/>
  <c r="I262" i="45"/>
  <c r="G262" i="45"/>
  <c r="F262" i="45"/>
  <c r="X261" i="45"/>
  <c r="V261" i="45"/>
  <c r="U261" i="45"/>
  <c r="S261" i="45"/>
  <c r="R261" i="45"/>
  <c r="L261" i="45"/>
  <c r="J261" i="45"/>
  <c r="I261" i="45"/>
  <c r="G261" i="45"/>
  <c r="F261" i="45"/>
  <c r="V257" i="45"/>
  <c r="U257" i="45"/>
  <c r="S257" i="45"/>
  <c r="R257" i="45"/>
  <c r="K257" i="45"/>
  <c r="J257" i="45"/>
  <c r="I257" i="45"/>
  <c r="H257" i="45"/>
  <c r="G257" i="45"/>
  <c r="F257" i="45"/>
  <c r="V256" i="45"/>
  <c r="U256" i="45"/>
  <c r="S256" i="45"/>
  <c r="R256" i="45"/>
  <c r="K256" i="45"/>
  <c r="J256" i="45"/>
  <c r="I256" i="45"/>
  <c r="H256" i="45"/>
  <c r="G256" i="45"/>
  <c r="F256" i="45"/>
  <c r="X255" i="45"/>
  <c r="V255" i="45"/>
  <c r="U255" i="45"/>
  <c r="S255" i="45"/>
  <c r="R255" i="45"/>
  <c r="M255" i="45"/>
  <c r="L255" i="45"/>
  <c r="K255" i="45"/>
  <c r="J255" i="45"/>
  <c r="I255" i="45"/>
  <c r="H255" i="45"/>
  <c r="G255" i="45"/>
  <c r="F255" i="45"/>
  <c r="V250" i="45"/>
  <c r="U250" i="45"/>
  <c r="S250" i="45"/>
  <c r="R250" i="45"/>
  <c r="J250" i="45"/>
  <c r="I250" i="45"/>
  <c r="G250" i="45"/>
  <c r="F250" i="45"/>
  <c r="V249" i="45"/>
  <c r="U249" i="45"/>
  <c r="S249" i="45"/>
  <c r="R249" i="45"/>
  <c r="J249" i="45"/>
  <c r="I249" i="45"/>
  <c r="G249" i="45"/>
  <c r="F249" i="45"/>
  <c r="X248" i="45"/>
  <c r="V248" i="45"/>
  <c r="U248" i="45"/>
  <c r="S248" i="45"/>
  <c r="R248" i="45"/>
  <c r="L248" i="45"/>
  <c r="J248" i="45"/>
  <c r="I248" i="45"/>
  <c r="G248" i="45"/>
  <c r="F248" i="45"/>
  <c r="V244" i="45"/>
  <c r="U244" i="45"/>
  <c r="S244" i="45"/>
  <c r="R244" i="45"/>
  <c r="K244" i="45"/>
  <c r="J244" i="45"/>
  <c r="I244" i="45"/>
  <c r="H244" i="45"/>
  <c r="G244" i="45"/>
  <c r="F244" i="45"/>
  <c r="V243" i="45"/>
  <c r="U243" i="45"/>
  <c r="S243" i="45"/>
  <c r="R243" i="45"/>
  <c r="K243" i="45"/>
  <c r="J243" i="45"/>
  <c r="I243" i="45"/>
  <c r="H243" i="45"/>
  <c r="G243" i="45"/>
  <c r="F243" i="45"/>
  <c r="X242" i="45"/>
  <c r="V242" i="45"/>
  <c r="U242" i="45"/>
  <c r="S242" i="45"/>
  <c r="R242" i="45"/>
  <c r="M242" i="45"/>
  <c r="L242" i="45"/>
  <c r="K242" i="45"/>
  <c r="J242" i="45"/>
  <c r="I242" i="45"/>
  <c r="H242" i="45"/>
  <c r="G242" i="45"/>
  <c r="F242" i="45"/>
  <c r="V237" i="45"/>
  <c r="U237" i="45"/>
  <c r="S237" i="45"/>
  <c r="R237" i="45"/>
  <c r="J237" i="45"/>
  <c r="I237" i="45"/>
  <c r="G237" i="45"/>
  <c r="F237" i="45"/>
  <c r="V236" i="45"/>
  <c r="U236" i="45"/>
  <c r="S236" i="45"/>
  <c r="R236" i="45"/>
  <c r="J236" i="45"/>
  <c r="I236" i="45"/>
  <c r="G236" i="45"/>
  <c r="F236" i="45"/>
  <c r="X235" i="45"/>
  <c r="V235" i="45"/>
  <c r="U235" i="45"/>
  <c r="S235" i="45"/>
  <c r="R235" i="45"/>
  <c r="L235" i="45"/>
  <c r="J235" i="45"/>
  <c r="I235" i="45"/>
  <c r="G235" i="45"/>
  <c r="F235" i="45"/>
  <c r="V231" i="45"/>
  <c r="U231" i="45"/>
  <c r="S231" i="45"/>
  <c r="R231" i="45"/>
  <c r="K231" i="45"/>
  <c r="J231" i="45"/>
  <c r="I231" i="45"/>
  <c r="H231" i="45"/>
  <c r="G231" i="45"/>
  <c r="F231" i="45"/>
  <c r="V230" i="45"/>
  <c r="U230" i="45"/>
  <c r="S230" i="45"/>
  <c r="R230" i="45"/>
  <c r="K230" i="45"/>
  <c r="J230" i="45"/>
  <c r="I230" i="45"/>
  <c r="H230" i="45"/>
  <c r="G230" i="45"/>
  <c r="F230" i="45"/>
  <c r="X229" i="45"/>
  <c r="V229" i="45"/>
  <c r="U229" i="45"/>
  <c r="S229" i="45"/>
  <c r="R229" i="45"/>
  <c r="M229" i="45"/>
  <c r="L229" i="45"/>
  <c r="K229" i="45"/>
  <c r="J229" i="45"/>
  <c r="I229" i="45"/>
  <c r="H229" i="45"/>
  <c r="G229" i="45"/>
  <c r="F229" i="45"/>
  <c r="V224" i="45"/>
  <c r="U224" i="45"/>
  <c r="S224" i="45"/>
  <c r="R224" i="45"/>
  <c r="J224" i="45"/>
  <c r="I224" i="45"/>
  <c r="G224" i="45"/>
  <c r="F224" i="45"/>
  <c r="V223" i="45"/>
  <c r="U223" i="45"/>
  <c r="S223" i="45"/>
  <c r="R223" i="45"/>
  <c r="J223" i="45"/>
  <c r="I223" i="45"/>
  <c r="G223" i="45"/>
  <c r="F223" i="45"/>
  <c r="X222" i="45"/>
  <c r="V222" i="45"/>
  <c r="U222" i="45"/>
  <c r="S222" i="45"/>
  <c r="R222" i="45"/>
  <c r="L222" i="45"/>
  <c r="J222" i="45"/>
  <c r="I222" i="45"/>
  <c r="G222" i="45"/>
  <c r="F222" i="45"/>
  <c r="V218" i="45"/>
  <c r="U218" i="45"/>
  <c r="S218" i="45"/>
  <c r="R218" i="45"/>
  <c r="K218" i="45"/>
  <c r="J218" i="45"/>
  <c r="I218" i="45"/>
  <c r="H218" i="45"/>
  <c r="G218" i="45"/>
  <c r="F218" i="45"/>
  <c r="V217" i="45"/>
  <c r="U217" i="45"/>
  <c r="S217" i="45"/>
  <c r="R217" i="45"/>
  <c r="K217" i="45"/>
  <c r="J217" i="45"/>
  <c r="I217" i="45"/>
  <c r="H217" i="45"/>
  <c r="G217" i="45"/>
  <c r="F217" i="45"/>
  <c r="X216" i="45"/>
  <c r="V216" i="45"/>
  <c r="U216" i="45"/>
  <c r="S216" i="45"/>
  <c r="R216" i="45"/>
  <c r="M216" i="45"/>
  <c r="L216" i="45"/>
  <c r="K216" i="45"/>
  <c r="J216" i="45"/>
  <c r="I216" i="45"/>
  <c r="H216" i="45"/>
  <c r="G216" i="45"/>
  <c r="F216" i="45"/>
  <c r="V211" i="45"/>
  <c r="U211" i="45"/>
  <c r="S211" i="45"/>
  <c r="R211" i="45"/>
  <c r="J211" i="45"/>
  <c r="I211" i="45"/>
  <c r="G211" i="45"/>
  <c r="F211" i="45"/>
  <c r="V210" i="45"/>
  <c r="U210" i="45"/>
  <c r="S210" i="45"/>
  <c r="R210" i="45"/>
  <c r="J210" i="45"/>
  <c r="I210" i="45"/>
  <c r="G210" i="45"/>
  <c r="F210" i="45"/>
  <c r="X209" i="45"/>
  <c r="V209" i="45"/>
  <c r="U209" i="45"/>
  <c r="S209" i="45"/>
  <c r="R209" i="45"/>
  <c r="L209" i="45"/>
  <c r="J209" i="45"/>
  <c r="I209" i="45"/>
  <c r="G209" i="45"/>
  <c r="F209" i="45"/>
  <c r="V205" i="45"/>
  <c r="U205" i="45"/>
  <c r="S205" i="45"/>
  <c r="R205" i="45"/>
  <c r="K205" i="45"/>
  <c r="J205" i="45"/>
  <c r="I205" i="45"/>
  <c r="H205" i="45"/>
  <c r="G205" i="45"/>
  <c r="F205" i="45"/>
  <c r="V204" i="45"/>
  <c r="U204" i="45"/>
  <c r="S204" i="45"/>
  <c r="R204" i="45"/>
  <c r="K204" i="45"/>
  <c r="J204" i="45"/>
  <c r="I204" i="45"/>
  <c r="H204" i="45"/>
  <c r="G204" i="45"/>
  <c r="F204" i="45"/>
  <c r="X203" i="45"/>
  <c r="V203" i="45"/>
  <c r="U203" i="45"/>
  <c r="S203" i="45"/>
  <c r="R203" i="45"/>
  <c r="M203" i="45"/>
  <c r="L203" i="45"/>
  <c r="K203" i="45"/>
  <c r="J203" i="45"/>
  <c r="I203" i="45"/>
  <c r="H203" i="45"/>
  <c r="G203" i="45"/>
  <c r="F203" i="45"/>
  <c r="V198" i="45"/>
  <c r="U198" i="45"/>
  <c r="S198" i="45"/>
  <c r="R198" i="45"/>
  <c r="J198" i="45"/>
  <c r="I198" i="45"/>
  <c r="G198" i="45"/>
  <c r="F198" i="45"/>
  <c r="V197" i="45"/>
  <c r="U197" i="45"/>
  <c r="S197" i="45"/>
  <c r="R197" i="45"/>
  <c r="J197" i="45"/>
  <c r="I197" i="45"/>
  <c r="G197" i="45"/>
  <c r="F197" i="45"/>
  <c r="X196" i="45"/>
  <c r="V196" i="45"/>
  <c r="U196" i="45"/>
  <c r="S196" i="45"/>
  <c r="R196" i="45"/>
  <c r="L196" i="45"/>
  <c r="J196" i="45"/>
  <c r="I196" i="45"/>
  <c r="G196" i="45"/>
  <c r="F196" i="45"/>
  <c r="V192" i="45"/>
  <c r="U192" i="45"/>
  <c r="S192" i="45"/>
  <c r="R192" i="45"/>
  <c r="K192" i="45"/>
  <c r="J192" i="45"/>
  <c r="I192" i="45"/>
  <c r="H192" i="45"/>
  <c r="G192" i="45"/>
  <c r="F192" i="45"/>
  <c r="V191" i="45"/>
  <c r="U191" i="45"/>
  <c r="S191" i="45"/>
  <c r="R191" i="45"/>
  <c r="K191" i="45"/>
  <c r="J191" i="45"/>
  <c r="I191" i="45"/>
  <c r="H191" i="45"/>
  <c r="G191" i="45"/>
  <c r="F191" i="45"/>
  <c r="X190" i="45"/>
  <c r="V190" i="45"/>
  <c r="U190" i="45"/>
  <c r="S190" i="45"/>
  <c r="R190" i="45"/>
  <c r="M190" i="45"/>
  <c r="L190" i="45"/>
  <c r="K190" i="45"/>
  <c r="J190" i="45"/>
  <c r="I190" i="45"/>
  <c r="H190" i="45"/>
  <c r="G190" i="45"/>
  <c r="F190" i="45"/>
  <c r="V185" i="45"/>
  <c r="U185" i="45"/>
  <c r="S185" i="45"/>
  <c r="R185" i="45"/>
  <c r="J185" i="45"/>
  <c r="I185" i="45"/>
  <c r="G185" i="45"/>
  <c r="F185" i="45"/>
  <c r="V184" i="45"/>
  <c r="U184" i="45"/>
  <c r="S184" i="45"/>
  <c r="R184" i="45"/>
  <c r="J184" i="45"/>
  <c r="I184" i="45"/>
  <c r="G184" i="45"/>
  <c r="F184" i="45"/>
  <c r="X183" i="45"/>
  <c r="V183" i="45"/>
  <c r="U183" i="45"/>
  <c r="S183" i="45"/>
  <c r="R183" i="45"/>
  <c r="L183" i="45"/>
  <c r="J183" i="45"/>
  <c r="I183" i="45"/>
  <c r="G183" i="45"/>
  <c r="F183" i="45"/>
  <c r="V179" i="45"/>
  <c r="U179" i="45"/>
  <c r="S179" i="45"/>
  <c r="R179" i="45"/>
  <c r="K179" i="45"/>
  <c r="J179" i="45"/>
  <c r="I179" i="45"/>
  <c r="H179" i="45"/>
  <c r="G179" i="45"/>
  <c r="F179" i="45"/>
  <c r="V178" i="45"/>
  <c r="U178" i="45"/>
  <c r="S178" i="45"/>
  <c r="R178" i="45"/>
  <c r="K178" i="45"/>
  <c r="J178" i="45"/>
  <c r="I178" i="45"/>
  <c r="H178" i="45"/>
  <c r="G178" i="45"/>
  <c r="F178" i="45"/>
  <c r="X177" i="45"/>
  <c r="V177" i="45"/>
  <c r="U177" i="45"/>
  <c r="S177" i="45"/>
  <c r="R177" i="45"/>
  <c r="M177" i="45"/>
  <c r="L177" i="45"/>
  <c r="K177" i="45"/>
  <c r="J177" i="45"/>
  <c r="I177" i="45"/>
  <c r="H177" i="45"/>
  <c r="G177" i="45"/>
  <c r="F177" i="45"/>
  <c r="V172" i="45"/>
  <c r="U172" i="45"/>
  <c r="S172" i="45"/>
  <c r="R172" i="45"/>
  <c r="J172" i="45"/>
  <c r="I172" i="45"/>
  <c r="G172" i="45"/>
  <c r="F172" i="45"/>
  <c r="V171" i="45"/>
  <c r="U171" i="45"/>
  <c r="S171" i="45"/>
  <c r="R171" i="45"/>
  <c r="J171" i="45"/>
  <c r="I171" i="45"/>
  <c r="G171" i="45"/>
  <c r="F171" i="45"/>
  <c r="X170" i="45"/>
  <c r="V170" i="45"/>
  <c r="U170" i="45"/>
  <c r="S170" i="45"/>
  <c r="R170" i="45"/>
  <c r="L170" i="45"/>
  <c r="J170" i="45"/>
  <c r="I170" i="45"/>
  <c r="G170" i="45"/>
  <c r="F170" i="45"/>
  <c r="V166" i="45"/>
  <c r="U166" i="45"/>
  <c r="S166" i="45"/>
  <c r="R166" i="45"/>
  <c r="K166" i="45"/>
  <c r="J166" i="45"/>
  <c r="I166" i="45"/>
  <c r="H166" i="45"/>
  <c r="G166" i="45"/>
  <c r="F166" i="45"/>
  <c r="V165" i="45"/>
  <c r="U165" i="45"/>
  <c r="S165" i="45"/>
  <c r="R165" i="45"/>
  <c r="K165" i="45"/>
  <c r="J165" i="45"/>
  <c r="I165" i="45"/>
  <c r="H165" i="45"/>
  <c r="G165" i="45"/>
  <c r="F165" i="45"/>
  <c r="X164" i="45"/>
  <c r="V164" i="45"/>
  <c r="U164" i="45"/>
  <c r="S164" i="45"/>
  <c r="R164" i="45"/>
  <c r="M164" i="45"/>
  <c r="L164" i="45"/>
  <c r="K164" i="45"/>
  <c r="J164" i="45"/>
  <c r="I164" i="45"/>
  <c r="H164" i="45"/>
  <c r="G164" i="45"/>
  <c r="F164" i="45"/>
  <c r="V159" i="45"/>
  <c r="U159" i="45"/>
  <c r="S159" i="45"/>
  <c r="R159" i="45"/>
  <c r="J159" i="45"/>
  <c r="I159" i="45"/>
  <c r="G159" i="45"/>
  <c r="F159" i="45"/>
  <c r="V158" i="45"/>
  <c r="U158" i="45"/>
  <c r="S158" i="45"/>
  <c r="R158" i="45"/>
  <c r="J158" i="45"/>
  <c r="I158" i="45"/>
  <c r="G158" i="45"/>
  <c r="F158" i="45"/>
  <c r="X157" i="45"/>
  <c r="V157" i="45"/>
  <c r="U157" i="45"/>
  <c r="S157" i="45"/>
  <c r="R157" i="45"/>
  <c r="L157" i="45"/>
  <c r="J157" i="45"/>
  <c r="I157" i="45"/>
  <c r="G157" i="45"/>
  <c r="F157" i="45"/>
  <c r="V153" i="45"/>
  <c r="U153" i="45"/>
  <c r="S153" i="45"/>
  <c r="R153" i="45"/>
  <c r="K153" i="45"/>
  <c r="J153" i="45"/>
  <c r="I153" i="45"/>
  <c r="H153" i="45"/>
  <c r="G153" i="45"/>
  <c r="F153" i="45"/>
  <c r="V152" i="45"/>
  <c r="U152" i="45"/>
  <c r="S152" i="45"/>
  <c r="R152" i="45"/>
  <c r="K152" i="45"/>
  <c r="J152" i="45"/>
  <c r="I152" i="45"/>
  <c r="H152" i="45"/>
  <c r="G152" i="45"/>
  <c r="F152" i="45"/>
  <c r="X151" i="45"/>
  <c r="V151" i="45"/>
  <c r="U151" i="45"/>
  <c r="S151" i="45"/>
  <c r="R151" i="45"/>
  <c r="M151" i="45"/>
  <c r="L151" i="45"/>
  <c r="K151" i="45"/>
  <c r="J151" i="45"/>
  <c r="I151" i="45"/>
  <c r="H151" i="45"/>
  <c r="G151" i="45"/>
  <c r="F151" i="45"/>
  <c r="V146" i="45"/>
  <c r="U146" i="45"/>
  <c r="S146" i="45"/>
  <c r="R146" i="45"/>
  <c r="J146" i="45"/>
  <c r="I146" i="45"/>
  <c r="G146" i="45"/>
  <c r="F146" i="45"/>
  <c r="V145" i="45"/>
  <c r="U145" i="45"/>
  <c r="S145" i="45"/>
  <c r="R145" i="45"/>
  <c r="J145" i="45"/>
  <c r="I145" i="45"/>
  <c r="G145" i="45"/>
  <c r="F145" i="45"/>
  <c r="X144" i="45"/>
  <c r="V144" i="45"/>
  <c r="U144" i="45"/>
  <c r="S144" i="45"/>
  <c r="R144" i="45"/>
  <c r="L144" i="45"/>
  <c r="J144" i="45"/>
  <c r="I144" i="45"/>
  <c r="G144" i="45"/>
  <c r="F144" i="45"/>
  <c r="V140" i="45"/>
  <c r="U140" i="45"/>
  <c r="S140" i="45"/>
  <c r="R140" i="45"/>
  <c r="K140" i="45"/>
  <c r="J140" i="45"/>
  <c r="I140" i="45"/>
  <c r="H140" i="45"/>
  <c r="G140" i="45"/>
  <c r="F140" i="45"/>
  <c r="V139" i="45"/>
  <c r="U139" i="45"/>
  <c r="S139" i="45"/>
  <c r="R139" i="45"/>
  <c r="K139" i="45"/>
  <c r="J139" i="45"/>
  <c r="I139" i="45"/>
  <c r="H139" i="45"/>
  <c r="G139" i="45"/>
  <c r="F139" i="45"/>
  <c r="X138" i="45"/>
  <c r="V138" i="45"/>
  <c r="U138" i="45"/>
  <c r="S138" i="45"/>
  <c r="R138" i="45"/>
  <c r="M138" i="45"/>
  <c r="L138" i="45"/>
  <c r="K138" i="45"/>
  <c r="J138" i="45"/>
  <c r="I138" i="45"/>
  <c r="H138" i="45"/>
  <c r="G138" i="45"/>
  <c r="F138" i="45"/>
  <c r="V133" i="45"/>
  <c r="U133" i="45"/>
  <c r="S133" i="45"/>
  <c r="R133" i="45"/>
  <c r="J133" i="45"/>
  <c r="I133" i="45"/>
  <c r="G133" i="45"/>
  <c r="F133" i="45"/>
  <c r="V132" i="45"/>
  <c r="U132" i="45"/>
  <c r="S132" i="45"/>
  <c r="R132" i="45"/>
  <c r="J132" i="45"/>
  <c r="I132" i="45"/>
  <c r="G132" i="45"/>
  <c r="F132" i="45"/>
  <c r="X131" i="45"/>
  <c r="V131" i="45"/>
  <c r="U131" i="45"/>
  <c r="S131" i="45"/>
  <c r="R131" i="45"/>
  <c r="L131" i="45"/>
  <c r="J131" i="45"/>
  <c r="I131" i="45"/>
  <c r="G131" i="45"/>
  <c r="F131" i="45"/>
  <c r="V127" i="45"/>
  <c r="U127" i="45"/>
  <c r="S127" i="45"/>
  <c r="R127" i="45"/>
  <c r="K127" i="45"/>
  <c r="J127" i="45"/>
  <c r="I127" i="45"/>
  <c r="H127" i="45"/>
  <c r="G127" i="45"/>
  <c r="F127" i="45"/>
  <c r="V126" i="45"/>
  <c r="U126" i="45"/>
  <c r="S126" i="45"/>
  <c r="R126" i="45"/>
  <c r="K126" i="45"/>
  <c r="J126" i="45"/>
  <c r="I126" i="45"/>
  <c r="H126" i="45"/>
  <c r="G126" i="45"/>
  <c r="F126" i="45"/>
  <c r="X125" i="45"/>
  <c r="V125" i="45"/>
  <c r="U125" i="45"/>
  <c r="S125" i="45"/>
  <c r="R125" i="45"/>
  <c r="M125" i="45"/>
  <c r="L125" i="45"/>
  <c r="K125" i="45"/>
  <c r="J125" i="45"/>
  <c r="I125" i="45"/>
  <c r="H125" i="45"/>
  <c r="G125" i="45"/>
  <c r="F125" i="45"/>
  <c r="V120" i="45"/>
  <c r="U120" i="45"/>
  <c r="S120" i="45"/>
  <c r="R120" i="45"/>
  <c r="J120" i="45"/>
  <c r="I120" i="45"/>
  <c r="G120" i="45"/>
  <c r="F120" i="45"/>
  <c r="V119" i="45"/>
  <c r="U119" i="45"/>
  <c r="S119" i="45"/>
  <c r="R119" i="45"/>
  <c r="J119" i="45"/>
  <c r="I119" i="45"/>
  <c r="G119" i="45"/>
  <c r="F119" i="45"/>
  <c r="X118" i="45"/>
  <c r="V118" i="45"/>
  <c r="U118" i="45"/>
  <c r="S118" i="45"/>
  <c r="R118" i="45"/>
  <c r="L118" i="45"/>
  <c r="J118" i="45"/>
  <c r="I118" i="45"/>
  <c r="G118" i="45"/>
  <c r="F118" i="45"/>
  <c r="V114" i="45"/>
  <c r="U114" i="45"/>
  <c r="S114" i="45"/>
  <c r="R114" i="45"/>
  <c r="K114" i="45"/>
  <c r="J114" i="45"/>
  <c r="I114" i="45"/>
  <c r="H114" i="45"/>
  <c r="G114" i="45"/>
  <c r="F114" i="45"/>
  <c r="V113" i="45"/>
  <c r="U113" i="45"/>
  <c r="S113" i="45"/>
  <c r="R113" i="45"/>
  <c r="K113" i="45"/>
  <c r="J113" i="45"/>
  <c r="I113" i="45"/>
  <c r="H113" i="45"/>
  <c r="G113" i="45"/>
  <c r="F113" i="45"/>
  <c r="X112" i="45"/>
  <c r="V112" i="45"/>
  <c r="U112" i="45"/>
  <c r="S112" i="45"/>
  <c r="R112" i="45"/>
  <c r="M112" i="45"/>
  <c r="L112" i="45"/>
  <c r="K112" i="45"/>
  <c r="J112" i="45"/>
  <c r="I112" i="45"/>
  <c r="H112" i="45"/>
  <c r="G112" i="45"/>
  <c r="F112" i="45"/>
  <c r="V107" i="45"/>
  <c r="U107" i="45"/>
  <c r="S107" i="45"/>
  <c r="R107" i="45"/>
  <c r="J107" i="45"/>
  <c r="I107" i="45"/>
  <c r="G107" i="45"/>
  <c r="F107" i="45"/>
  <c r="V106" i="45"/>
  <c r="U106" i="45"/>
  <c r="S106" i="45"/>
  <c r="R106" i="45"/>
  <c r="J106" i="45"/>
  <c r="I106" i="45"/>
  <c r="G106" i="45"/>
  <c r="F106" i="45"/>
  <c r="X105" i="45"/>
  <c r="V105" i="45"/>
  <c r="U105" i="45"/>
  <c r="S105" i="45"/>
  <c r="R105" i="45"/>
  <c r="L105" i="45"/>
  <c r="J105" i="45"/>
  <c r="I105" i="45"/>
  <c r="G105" i="45"/>
  <c r="F105" i="45"/>
  <c r="V101" i="45"/>
  <c r="U101" i="45"/>
  <c r="S101" i="45"/>
  <c r="R101" i="45"/>
  <c r="K101" i="45"/>
  <c r="J101" i="45"/>
  <c r="I101" i="45"/>
  <c r="H101" i="45"/>
  <c r="G101" i="45"/>
  <c r="F101" i="45"/>
  <c r="V100" i="45"/>
  <c r="U100" i="45"/>
  <c r="S100" i="45"/>
  <c r="R100" i="45"/>
  <c r="K100" i="45"/>
  <c r="J100" i="45"/>
  <c r="I100" i="45"/>
  <c r="H100" i="45"/>
  <c r="G100" i="45"/>
  <c r="F100" i="45"/>
  <c r="X99" i="45"/>
  <c r="V99" i="45"/>
  <c r="U99" i="45"/>
  <c r="S99" i="45"/>
  <c r="R99" i="45"/>
  <c r="M99" i="45"/>
  <c r="L99" i="45"/>
  <c r="K99" i="45"/>
  <c r="J99" i="45"/>
  <c r="I99" i="45"/>
  <c r="H99" i="45"/>
  <c r="G99" i="45"/>
  <c r="F99" i="45"/>
  <c r="V94" i="45"/>
  <c r="U94" i="45"/>
  <c r="S94" i="45"/>
  <c r="R94" i="45"/>
  <c r="J94" i="45"/>
  <c r="I94" i="45"/>
  <c r="G94" i="45"/>
  <c r="F94" i="45"/>
  <c r="V93" i="45"/>
  <c r="U93" i="45"/>
  <c r="S93" i="45"/>
  <c r="R93" i="45"/>
  <c r="J93" i="45"/>
  <c r="I93" i="45"/>
  <c r="G93" i="45"/>
  <c r="F93" i="45"/>
  <c r="X92" i="45"/>
  <c r="V92" i="45"/>
  <c r="U92" i="45"/>
  <c r="S92" i="45"/>
  <c r="R92" i="45"/>
  <c r="L92" i="45"/>
  <c r="J92" i="45"/>
  <c r="I92" i="45"/>
  <c r="G92" i="45"/>
  <c r="F92" i="45"/>
  <c r="V88" i="45"/>
  <c r="U88" i="45"/>
  <c r="S88" i="45"/>
  <c r="R88" i="45"/>
  <c r="K88" i="45"/>
  <c r="J88" i="45"/>
  <c r="I88" i="45"/>
  <c r="H88" i="45"/>
  <c r="G88" i="45"/>
  <c r="F88" i="45"/>
  <c r="V87" i="45"/>
  <c r="U87" i="45"/>
  <c r="S87" i="45"/>
  <c r="R87" i="45"/>
  <c r="K87" i="45"/>
  <c r="J87" i="45"/>
  <c r="I87" i="45"/>
  <c r="H87" i="45"/>
  <c r="G87" i="45"/>
  <c r="F87" i="45"/>
  <c r="X86" i="45"/>
  <c r="V86" i="45"/>
  <c r="U86" i="45"/>
  <c r="S86" i="45"/>
  <c r="R86" i="45"/>
  <c r="M86" i="45"/>
  <c r="L86" i="45"/>
  <c r="K86" i="45"/>
  <c r="J86" i="45"/>
  <c r="I86" i="45"/>
  <c r="H86" i="45"/>
  <c r="G86" i="45"/>
  <c r="F86" i="45"/>
  <c r="V81" i="45"/>
  <c r="U81" i="45"/>
  <c r="S81" i="45"/>
  <c r="R81" i="45"/>
  <c r="J81" i="45"/>
  <c r="I81" i="45"/>
  <c r="G81" i="45"/>
  <c r="F81" i="45"/>
  <c r="V80" i="45"/>
  <c r="U80" i="45"/>
  <c r="S80" i="45"/>
  <c r="R80" i="45"/>
  <c r="J80" i="45"/>
  <c r="I80" i="45"/>
  <c r="G80" i="45"/>
  <c r="F80" i="45"/>
  <c r="X79" i="45"/>
  <c r="V79" i="45"/>
  <c r="U79" i="45"/>
  <c r="S79" i="45"/>
  <c r="R79" i="45"/>
  <c r="L79" i="45"/>
  <c r="J79" i="45"/>
  <c r="I79" i="45"/>
  <c r="G79" i="45"/>
  <c r="F79" i="45"/>
  <c r="V75" i="45"/>
  <c r="U75" i="45"/>
  <c r="S75" i="45"/>
  <c r="R75" i="45"/>
  <c r="K75" i="45"/>
  <c r="J75" i="45"/>
  <c r="I75" i="45"/>
  <c r="H75" i="45"/>
  <c r="G75" i="45"/>
  <c r="F75" i="45"/>
  <c r="V74" i="45"/>
  <c r="U74" i="45"/>
  <c r="S74" i="45"/>
  <c r="R74" i="45"/>
  <c r="K74" i="45"/>
  <c r="J74" i="45"/>
  <c r="I74" i="45"/>
  <c r="H74" i="45"/>
  <c r="G74" i="45"/>
  <c r="F74" i="45"/>
  <c r="X73" i="45"/>
  <c r="V73" i="45"/>
  <c r="U73" i="45"/>
  <c r="S73" i="45"/>
  <c r="R73" i="45"/>
  <c r="M73" i="45"/>
  <c r="L73" i="45"/>
  <c r="K73" i="45"/>
  <c r="J73" i="45"/>
  <c r="I73" i="45"/>
  <c r="H73" i="45"/>
  <c r="G73" i="45"/>
  <c r="F73" i="45"/>
  <c r="V263" i="44"/>
  <c r="U263" i="44"/>
  <c r="S263" i="44"/>
  <c r="R263" i="44"/>
  <c r="J263" i="44"/>
  <c r="I263" i="44"/>
  <c r="G263" i="44"/>
  <c r="F263" i="44"/>
  <c r="V262" i="44"/>
  <c r="U262" i="44"/>
  <c r="S262" i="44"/>
  <c r="R262" i="44"/>
  <c r="J262" i="44"/>
  <c r="I262" i="44"/>
  <c r="G262" i="44"/>
  <c r="F262" i="44"/>
  <c r="X261" i="44"/>
  <c r="V261" i="44"/>
  <c r="U261" i="44"/>
  <c r="S261" i="44"/>
  <c r="R261" i="44"/>
  <c r="L261" i="44"/>
  <c r="J261" i="44"/>
  <c r="I261" i="44"/>
  <c r="G261" i="44"/>
  <c r="F261" i="44"/>
  <c r="V257" i="44"/>
  <c r="U257" i="44"/>
  <c r="S257" i="44"/>
  <c r="R257" i="44"/>
  <c r="K257" i="44"/>
  <c r="J257" i="44"/>
  <c r="I257" i="44"/>
  <c r="H257" i="44"/>
  <c r="G257" i="44"/>
  <c r="F257" i="44"/>
  <c r="V256" i="44"/>
  <c r="U256" i="44"/>
  <c r="S256" i="44"/>
  <c r="R256" i="44"/>
  <c r="K256" i="44"/>
  <c r="J256" i="44"/>
  <c r="I256" i="44"/>
  <c r="H256" i="44"/>
  <c r="G256" i="44"/>
  <c r="F256" i="44"/>
  <c r="X255" i="44"/>
  <c r="V255" i="44"/>
  <c r="U255" i="44"/>
  <c r="S255" i="44"/>
  <c r="R255" i="44"/>
  <c r="M255" i="44"/>
  <c r="L255" i="44"/>
  <c r="K255" i="44"/>
  <c r="J255" i="44"/>
  <c r="I255" i="44"/>
  <c r="H255" i="44"/>
  <c r="G255" i="44"/>
  <c r="F255" i="44"/>
  <c r="V250" i="44"/>
  <c r="U250" i="44"/>
  <c r="S250" i="44"/>
  <c r="R250" i="44"/>
  <c r="J250" i="44"/>
  <c r="I250" i="44"/>
  <c r="G250" i="44"/>
  <c r="F250" i="44"/>
  <c r="V249" i="44"/>
  <c r="U249" i="44"/>
  <c r="S249" i="44"/>
  <c r="R249" i="44"/>
  <c r="J249" i="44"/>
  <c r="I249" i="44"/>
  <c r="G249" i="44"/>
  <c r="F249" i="44"/>
  <c r="X248" i="44"/>
  <c r="V248" i="44"/>
  <c r="U248" i="44"/>
  <c r="S248" i="44"/>
  <c r="R248" i="44"/>
  <c r="L248" i="44"/>
  <c r="J248" i="44"/>
  <c r="I248" i="44"/>
  <c r="G248" i="44"/>
  <c r="F248" i="44"/>
  <c r="V244" i="44"/>
  <c r="U244" i="44"/>
  <c r="S244" i="44"/>
  <c r="R244" i="44"/>
  <c r="K244" i="44"/>
  <c r="J244" i="44"/>
  <c r="I244" i="44"/>
  <c r="H244" i="44"/>
  <c r="G244" i="44"/>
  <c r="F244" i="44"/>
  <c r="V243" i="44"/>
  <c r="U243" i="44"/>
  <c r="S243" i="44"/>
  <c r="R243" i="44"/>
  <c r="K243" i="44"/>
  <c r="J243" i="44"/>
  <c r="I243" i="44"/>
  <c r="H243" i="44"/>
  <c r="G243" i="44"/>
  <c r="F243" i="44"/>
  <c r="X242" i="44"/>
  <c r="V242" i="44"/>
  <c r="U242" i="44"/>
  <c r="S242" i="44"/>
  <c r="R242" i="44"/>
  <c r="M242" i="44"/>
  <c r="L242" i="44"/>
  <c r="K242" i="44"/>
  <c r="J242" i="44"/>
  <c r="I242" i="44"/>
  <c r="H242" i="44"/>
  <c r="G242" i="44"/>
  <c r="F242" i="44"/>
  <c r="V237" i="44"/>
  <c r="U237" i="44"/>
  <c r="S237" i="44"/>
  <c r="R237" i="44"/>
  <c r="J237" i="44"/>
  <c r="I237" i="44"/>
  <c r="G237" i="44"/>
  <c r="F237" i="44"/>
  <c r="V236" i="44"/>
  <c r="U236" i="44"/>
  <c r="S236" i="44"/>
  <c r="R236" i="44"/>
  <c r="J236" i="44"/>
  <c r="I236" i="44"/>
  <c r="G236" i="44"/>
  <c r="F236" i="44"/>
  <c r="X235" i="44"/>
  <c r="V235" i="44"/>
  <c r="U235" i="44"/>
  <c r="S235" i="44"/>
  <c r="R235" i="44"/>
  <c r="L235" i="44"/>
  <c r="J235" i="44"/>
  <c r="I235" i="44"/>
  <c r="G235" i="44"/>
  <c r="F235" i="44"/>
  <c r="V231" i="44"/>
  <c r="U231" i="44"/>
  <c r="S231" i="44"/>
  <c r="R231" i="44"/>
  <c r="K231" i="44"/>
  <c r="J231" i="44"/>
  <c r="I231" i="44"/>
  <c r="H231" i="44"/>
  <c r="G231" i="44"/>
  <c r="F231" i="44"/>
  <c r="V230" i="44"/>
  <c r="U230" i="44"/>
  <c r="S230" i="44"/>
  <c r="R230" i="44"/>
  <c r="K230" i="44"/>
  <c r="J230" i="44"/>
  <c r="I230" i="44"/>
  <c r="H230" i="44"/>
  <c r="G230" i="44"/>
  <c r="F230" i="44"/>
  <c r="X229" i="44"/>
  <c r="V229" i="44"/>
  <c r="U229" i="44"/>
  <c r="S229" i="44"/>
  <c r="R229" i="44"/>
  <c r="M229" i="44"/>
  <c r="L229" i="44"/>
  <c r="K229" i="44"/>
  <c r="J229" i="44"/>
  <c r="I229" i="44"/>
  <c r="H229" i="44"/>
  <c r="G229" i="44"/>
  <c r="F229" i="44"/>
  <c r="V224" i="44"/>
  <c r="U224" i="44"/>
  <c r="S224" i="44"/>
  <c r="R224" i="44"/>
  <c r="J224" i="44"/>
  <c r="I224" i="44"/>
  <c r="G224" i="44"/>
  <c r="F224" i="44"/>
  <c r="V223" i="44"/>
  <c r="U223" i="44"/>
  <c r="S223" i="44"/>
  <c r="R223" i="44"/>
  <c r="J223" i="44"/>
  <c r="I223" i="44"/>
  <c r="G223" i="44"/>
  <c r="F223" i="44"/>
  <c r="X222" i="44"/>
  <c r="V222" i="44"/>
  <c r="U222" i="44"/>
  <c r="S222" i="44"/>
  <c r="R222" i="44"/>
  <c r="L222" i="44"/>
  <c r="J222" i="44"/>
  <c r="I222" i="44"/>
  <c r="G222" i="44"/>
  <c r="F222" i="44"/>
  <c r="V218" i="44"/>
  <c r="U218" i="44"/>
  <c r="S218" i="44"/>
  <c r="R218" i="44"/>
  <c r="K218" i="44"/>
  <c r="J218" i="44"/>
  <c r="I218" i="44"/>
  <c r="H218" i="44"/>
  <c r="G218" i="44"/>
  <c r="F218" i="44"/>
  <c r="V217" i="44"/>
  <c r="U217" i="44"/>
  <c r="S217" i="44"/>
  <c r="R217" i="44"/>
  <c r="K217" i="44"/>
  <c r="J217" i="44"/>
  <c r="I217" i="44"/>
  <c r="H217" i="44"/>
  <c r="G217" i="44"/>
  <c r="F217" i="44"/>
  <c r="X216" i="44"/>
  <c r="V216" i="44"/>
  <c r="U216" i="44"/>
  <c r="S216" i="44"/>
  <c r="R216" i="44"/>
  <c r="M216" i="44"/>
  <c r="L216" i="44"/>
  <c r="K216" i="44"/>
  <c r="J216" i="44"/>
  <c r="I216" i="44"/>
  <c r="H216" i="44"/>
  <c r="G216" i="44"/>
  <c r="F216" i="44"/>
  <c r="V211" i="44"/>
  <c r="U211" i="44"/>
  <c r="S211" i="44"/>
  <c r="R211" i="44"/>
  <c r="J211" i="44"/>
  <c r="I211" i="44"/>
  <c r="G211" i="44"/>
  <c r="F211" i="44"/>
  <c r="V210" i="44"/>
  <c r="U210" i="44"/>
  <c r="S210" i="44"/>
  <c r="R210" i="44"/>
  <c r="J210" i="44"/>
  <c r="I210" i="44"/>
  <c r="G210" i="44"/>
  <c r="F210" i="44"/>
  <c r="X209" i="44"/>
  <c r="V209" i="44"/>
  <c r="U209" i="44"/>
  <c r="S209" i="44"/>
  <c r="R209" i="44"/>
  <c r="L209" i="44"/>
  <c r="J209" i="44"/>
  <c r="I209" i="44"/>
  <c r="G209" i="44"/>
  <c r="F209" i="44"/>
  <c r="V205" i="44"/>
  <c r="U205" i="44"/>
  <c r="S205" i="44"/>
  <c r="R205" i="44"/>
  <c r="K205" i="44"/>
  <c r="J205" i="44"/>
  <c r="I205" i="44"/>
  <c r="H205" i="44"/>
  <c r="G205" i="44"/>
  <c r="F205" i="44"/>
  <c r="V204" i="44"/>
  <c r="U204" i="44"/>
  <c r="S204" i="44"/>
  <c r="R204" i="44"/>
  <c r="K204" i="44"/>
  <c r="J204" i="44"/>
  <c r="I204" i="44"/>
  <c r="H204" i="44"/>
  <c r="G204" i="44"/>
  <c r="F204" i="44"/>
  <c r="X203" i="44"/>
  <c r="V203" i="44"/>
  <c r="U203" i="44"/>
  <c r="S203" i="44"/>
  <c r="R203" i="44"/>
  <c r="M203" i="44"/>
  <c r="L203" i="44"/>
  <c r="K203" i="44"/>
  <c r="J203" i="44"/>
  <c r="I203" i="44"/>
  <c r="H203" i="44"/>
  <c r="G203" i="44"/>
  <c r="F203" i="44"/>
  <c r="V198" i="44"/>
  <c r="U198" i="44"/>
  <c r="S198" i="44"/>
  <c r="R198" i="44"/>
  <c r="J198" i="44"/>
  <c r="I198" i="44"/>
  <c r="G198" i="44"/>
  <c r="F198" i="44"/>
  <c r="V197" i="44"/>
  <c r="U197" i="44"/>
  <c r="S197" i="44"/>
  <c r="R197" i="44"/>
  <c r="J197" i="44"/>
  <c r="I197" i="44"/>
  <c r="G197" i="44"/>
  <c r="F197" i="44"/>
  <c r="X196" i="44"/>
  <c r="V196" i="44"/>
  <c r="U196" i="44"/>
  <c r="S196" i="44"/>
  <c r="R196" i="44"/>
  <c r="L196" i="44"/>
  <c r="J196" i="44"/>
  <c r="I196" i="44"/>
  <c r="G196" i="44"/>
  <c r="F196" i="44"/>
  <c r="V192" i="44"/>
  <c r="U192" i="44"/>
  <c r="S192" i="44"/>
  <c r="R192" i="44"/>
  <c r="K192" i="44"/>
  <c r="J192" i="44"/>
  <c r="I192" i="44"/>
  <c r="H192" i="44"/>
  <c r="G192" i="44"/>
  <c r="F192" i="44"/>
  <c r="V191" i="44"/>
  <c r="U191" i="44"/>
  <c r="S191" i="44"/>
  <c r="R191" i="44"/>
  <c r="K191" i="44"/>
  <c r="J191" i="44"/>
  <c r="I191" i="44"/>
  <c r="H191" i="44"/>
  <c r="G191" i="44"/>
  <c r="F191" i="44"/>
  <c r="X190" i="44"/>
  <c r="V190" i="44"/>
  <c r="U190" i="44"/>
  <c r="S190" i="44"/>
  <c r="R190" i="44"/>
  <c r="M190" i="44"/>
  <c r="L190" i="44"/>
  <c r="K190" i="44"/>
  <c r="J190" i="44"/>
  <c r="I190" i="44"/>
  <c r="H190" i="44"/>
  <c r="G190" i="44"/>
  <c r="F190" i="44"/>
  <c r="V185" i="44"/>
  <c r="U185" i="44"/>
  <c r="S185" i="44"/>
  <c r="R185" i="44"/>
  <c r="J185" i="44"/>
  <c r="I185" i="44"/>
  <c r="G185" i="44"/>
  <c r="F185" i="44"/>
  <c r="V184" i="44"/>
  <c r="U184" i="44"/>
  <c r="S184" i="44"/>
  <c r="R184" i="44"/>
  <c r="J184" i="44"/>
  <c r="I184" i="44"/>
  <c r="G184" i="44"/>
  <c r="F184" i="44"/>
  <c r="X183" i="44"/>
  <c r="V183" i="44"/>
  <c r="U183" i="44"/>
  <c r="S183" i="44"/>
  <c r="R183" i="44"/>
  <c r="L183" i="44"/>
  <c r="J183" i="44"/>
  <c r="I183" i="44"/>
  <c r="G183" i="44"/>
  <c r="F183" i="44"/>
  <c r="V179" i="44"/>
  <c r="U179" i="44"/>
  <c r="S179" i="44"/>
  <c r="R179" i="44"/>
  <c r="K179" i="44"/>
  <c r="J179" i="44"/>
  <c r="I179" i="44"/>
  <c r="H179" i="44"/>
  <c r="G179" i="44"/>
  <c r="F179" i="44"/>
  <c r="V178" i="44"/>
  <c r="U178" i="44"/>
  <c r="S178" i="44"/>
  <c r="R178" i="44"/>
  <c r="K178" i="44"/>
  <c r="J178" i="44"/>
  <c r="I178" i="44"/>
  <c r="H178" i="44"/>
  <c r="G178" i="44"/>
  <c r="F178" i="44"/>
  <c r="X177" i="44"/>
  <c r="V177" i="44"/>
  <c r="U177" i="44"/>
  <c r="S177" i="44"/>
  <c r="R177" i="44"/>
  <c r="M177" i="44"/>
  <c r="L177" i="44"/>
  <c r="K177" i="44"/>
  <c r="J177" i="44"/>
  <c r="I177" i="44"/>
  <c r="H177" i="44"/>
  <c r="G177" i="44"/>
  <c r="F177" i="44"/>
  <c r="V172" i="44"/>
  <c r="U172" i="44"/>
  <c r="S172" i="44"/>
  <c r="R172" i="44"/>
  <c r="J172" i="44"/>
  <c r="I172" i="44"/>
  <c r="G172" i="44"/>
  <c r="F172" i="44"/>
  <c r="V171" i="44"/>
  <c r="U171" i="44"/>
  <c r="S171" i="44"/>
  <c r="R171" i="44"/>
  <c r="J171" i="44"/>
  <c r="I171" i="44"/>
  <c r="G171" i="44"/>
  <c r="F171" i="44"/>
  <c r="X170" i="44"/>
  <c r="V170" i="44"/>
  <c r="U170" i="44"/>
  <c r="S170" i="44"/>
  <c r="R170" i="44"/>
  <c r="L170" i="44"/>
  <c r="J170" i="44"/>
  <c r="I170" i="44"/>
  <c r="G170" i="44"/>
  <c r="F170" i="44"/>
  <c r="V166" i="44"/>
  <c r="U166" i="44"/>
  <c r="S166" i="44"/>
  <c r="R166" i="44"/>
  <c r="K166" i="44"/>
  <c r="J166" i="44"/>
  <c r="I166" i="44"/>
  <c r="H166" i="44"/>
  <c r="G166" i="44"/>
  <c r="F166" i="44"/>
  <c r="V165" i="44"/>
  <c r="U165" i="44"/>
  <c r="S165" i="44"/>
  <c r="R165" i="44"/>
  <c r="K165" i="44"/>
  <c r="J165" i="44"/>
  <c r="I165" i="44"/>
  <c r="H165" i="44"/>
  <c r="G165" i="44"/>
  <c r="F165" i="44"/>
  <c r="X164" i="44"/>
  <c r="V164" i="44"/>
  <c r="U164" i="44"/>
  <c r="S164" i="44"/>
  <c r="R164" i="44"/>
  <c r="M164" i="44"/>
  <c r="L164" i="44"/>
  <c r="K164" i="44"/>
  <c r="J164" i="44"/>
  <c r="I164" i="44"/>
  <c r="H164" i="44"/>
  <c r="G164" i="44"/>
  <c r="F164" i="44"/>
  <c r="V159" i="44"/>
  <c r="U159" i="44"/>
  <c r="S159" i="44"/>
  <c r="R159" i="44"/>
  <c r="J159" i="44"/>
  <c r="I159" i="44"/>
  <c r="G159" i="44"/>
  <c r="F159" i="44"/>
  <c r="V158" i="44"/>
  <c r="U158" i="44"/>
  <c r="S158" i="44"/>
  <c r="R158" i="44"/>
  <c r="J158" i="44"/>
  <c r="I158" i="44"/>
  <c r="G158" i="44"/>
  <c r="F158" i="44"/>
  <c r="X157" i="44"/>
  <c r="V157" i="44"/>
  <c r="U157" i="44"/>
  <c r="S157" i="44"/>
  <c r="R157" i="44"/>
  <c r="L157" i="44"/>
  <c r="J157" i="44"/>
  <c r="I157" i="44"/>
  <c r="G157" i="44"/>
  <c r="F157" i="44"/>
  <c r="V153" i="44"/>
  <c r="U153" i="44"/>
  <c r="S153" i="44"/>
  <c r="R153" i="44"/>
  <c r="K153" i="44"/>
  <c r="J153" i="44"/>
  <c r="I153" i="44"/>
  <c r="H153" i="44"/>
  <c r="G153" i="44"/>
  <c r="F153" i="44"/>
  <c r="V152" i="44"/>
  <c r="U152" i="44"/>
  <c r="S152" i="44"/>
  <c r="R152" i="44"/>
  <c r="K152" i="44"/>
  <c r="J152" i="44"/>
  <c r="I152" i="44"/>
  <c r="H152" i="44"/>
  <c r="G152" i="44"/>
  <c r="F152" i="44"/>
  <c r="X151" i="44"/>
  <c r="V151" i="44"/>
  <c r="U151" i="44"/>
  <c r="S151" i="44"/>
  <c r="R151" i="44"/>
  <c r="M151" i="44"/>
  <c r="L151" i="44"/>
  <c r="K151" i="44"/>
  <c r="J151" i="44"/>
  <c r="I151" i="44"/>
  <c r="H151" i="44"/>
  <c r="G151" i="44"/>
  <c r="F151" i="44"/>
  <c r="V146" i="44"/>
  <c r="U146" i="44"/>
  <c r="S146" i="44"/>
  <c r="R146" i="44"/>
  <c r="J146" i="44"/>
  <c r="I146" i="44"/>
  <c r="G146" i="44"/>
  <c r="F146" i="44"/>
  <c r="V145" i="44"/>
  <c r="U145" i="44"/>
  <c r="S145" i="44"/>
  <c r="R145" i="44"/>
  <c r="J145" i="44"/>
  <c r="I145" i="44"/>
  <c r="G145" i="44"/>
  <c r="F145" i="44"/>
  <c r="X144" i="44"/>
  <c r="V144" i="44"/>
  <c r="U144" i="44"/>
  <c r="S144" i="44"/>
  <c r="R144" i="44"/>
  <c r="L144" i="44"/>
  <c r="J144" i="44"/>
  <c r="I144" i="44"/>
  <c r="G144" i="44"/>
  <c r="F144" i="44"/>
  <c r="V140" i="44"/>
  <c r="U140" i="44"/>
  <c r="S140" i="44"/>
  <c r="R140" i="44"/>
  <c r="K140" i="44"/>
  <c r="J140" i="44"/>
  <c r="I140" i="44"/>
  <c r="H140" i="44"/>
  <c r="G140" i="44"/>
  <c r="F140" i="44"/>
  <c r="V139" i="44"/>
  <c r="U139" i="44"/>
  <c r="S139" i="44"/>
  <c r="R139" i="44"/>
  <c r="K139" i="44"/>
  <c r="J139" i="44"/>
  <c r="I139" i="44"/>
  <c r="H139" i="44"/>
  <c r="G139" i="44"/>
  <c r="F139" i="44"/>
  <c r="X138" i="44"/>
  <c r="V138" i="44"/>
  <c r="U138" i="44"/>
  <c r="S138" i="44"/>
  <c r="R138" i="44"/>
  <c r="M138" i="44"/>
  <c r="L138" i="44"/>
  <c r="K138" i="44"/>
  <c r="J138" i="44"/>
  <c r="I138" i="44"/>
  <c r="H138" i="44"/>
  <c r="G138" i="44"/>
  <c r="F138" i="44"/>
  <c r="V133" i="44"/>
  <c r="U133" i="44"/>
  <c r="S133" i="44"/>
  <c r="R133" i="44"/>
  <c r="J133" i="44"/>
  <c r="I133" i="44"/>
  <c r="G133" i="44"/>
  <c r="F133" i="44"/>
  <c r="V132" i="44"/>
  <c r="U132" i="44"/>
  <c r="S132" i="44"/>
  <c r="R132" i="44"/>
  <c r="J132" i="44"/>
  <c r="I132" i="44"/>
  <c r="G132" i="44"/>
  <c r="F132" i="44"/>
  <c r="X131" i="44"/>
  <c r="V131" i="44"/>
  <c r="U131" i="44"/>
  <c r="S131" i="44"/>
  <c r="R131" i="44"/>
  <c r="L131" i="44"/>
  <c r="J131" i="44"/>
  <c r="I131" i="44"/>
  <c r="G131" i="44"/>
  <c r="F131" i="44"/>
  <c r="V127" i="44"/>
  <c r="U127" i="44"/>
  <c r="S127" i="44"/>
  <c r="R127" i="44"/>
  <c r="K127" i="44"/>
  <c r="J127" i="44"/>
  <c r="I127" i="44"/>
  <c r="H127" i="44"/>
  <c r="G127" i="44"/>
  <c r="F127" i="44"/>
  <c r="V126" i="44"/>
  <c r="U126" i="44"/>
  <c r="S126" i="44"/>
  <c r="R126" i="44"/>
  <c r="K126" i="44"/>
  <c r="J126" i="44"/>
  <c r="I126" i="44"/>
  <c r="H126" i="44"/>
  <c r="G126" i="44"/>
  <c r="F126" i="44"/>
  <c r="X125" i="44"/>
  <c r="V125" i="44"/>
  <c r="U125" i="44"/>
  <c r="S125" i="44"/>
  <c r="R125" i="44"/>
  <c r="M125" i="44"/>
  <c r="L125" i="44"/>
  <c r="K125" i="44"/>
  <c r="J125" i="44"/>
  <c r="I125" i="44"/>
  <c r="H125" i="44"/>
  <c r="G125" i="44"/>
  <c r="F125" i="44"/>
  <c r="V120" i="44"/>
  <c r="U120" i="44"/>
  <c r="S120" i="44"/>
  <c r="R120" i="44"/>
  <c r="J120" i="44"/>
  <c r="I120" i="44"/>
  <c r="G120" i="44"/>
  <c r="F120" i="44"/>
  <c r="V119" i="44"/>
  <c r="U119" i="44"/>
  <c r="S119" i="44"/>
  <c r="R119" i="44"/>
  <c r="J119" i="44"/>
  <c r="I119" i="44"/>
  <c r="G119" i="44"/>
  <c r="F119" i="44"/>
  <c r="X118" i="44"/>
  <c r="V118" i="44"/>
  <c r="U118" i="44"/>
  <c r="S118" i="44"/>
  <c r="R118" i="44"/>
  <c r="L118" i="44"/>
  <c r="J118" i="44"/>
  <c r="I118" i="44"/>
  <c r="G118" i="44"/>
  <c r="F118" i="44"/>
  <c r="V114" i="44"/>
  <c r="U114" i="44"/>
  <c r="S114" i="44"/>
  <c r="R114" i="44"/>
  <c r="K114" i="44"/>
  <c r="J114" i="44"/>
  <c r="I114" i="44"/>
  <c r="H114" i="44"/>
  <c r="G114" i="44"/>
  <c r="F114" i="44"/>
  <c r="V113" i="44"/>
  <c r="U113" i="44"/>
  <c r="S113" i="44"/>
  <c r="R113" i="44"/>
  <c r="K113" i="44"/>
  <c r="J113" i="44"/>
  <c r="I113" i="44"/>
  <c r="H113" i="44"/>
  <c r="G113" i="44"/>
  <c r="F113" i="44"/>
  <c r="X112" i="44"/>
  <c r="V112" i="44"/>
  <c r="U112" i="44"/>
  <c r="S112" i="44"/>
  <c r="R112" i="44"/>
  <c r="M112" i="44"/>
  <c r="L112" i="44"/>
  <c r="K112" i="44"/>
  <c r="J112" i="44"/>
  <c r="I112" i="44"/>
  <c r="H112" i="44"/>
  <c r="G112" i="44"/>
  <c r="F112" i="44"/>
  <c r="V107" i="44"/>
  <c r="U107" i="44"/>
  <c r="S107" i="44"/>
  <c r="R107" i="44"/>
  <c r="J107" i="44"/>
  <c r="I107" i="44"/>
  <c r="G107" i="44"/>
  <c r="F107" i="44"/>
  <c r="V106" i="44"/>
  <c r="U106" i="44"/>
  <c r="S106" i="44"/>
  <c r="R106" i="44"/>
  <c r="J106" i="44"/>
  <c r="I106" i="44"/>
  <c r="G106" i="44"/>
  <c r="F106" i="44"/>
  <c r="X105" i="44"/>
  <c r="V105" i="44"/>
  <c r="U105" i="44"/>
  <c r="S105" i="44"/>
  <c r="R105" i="44"/>
  <c r="L105" i="44"/>
  <c r="J105" i="44"/>
  <c r="I105" i="44"/>
  <c r="G105" i="44"/>
  <c r="F105" i="44"/>
  <c r="V101" i="44"/>
  <c r="U101" i="44"/>
  <c r="S101" i="44"/>
  <c r="R101" i="44"/>
  <c r="K101" i="44"/>
  <c r="J101" i="44"/>
  <c r="I101" i="44"/>
  <c r="H101" i="44"/>
  <c r="G101" i="44"/>
  <c r="F101" i="44"/>
  <c r="V100" i="44"/>
  <c r="U100" i="44"/>
  <c r="S100" i="44"/>
  <c r="R100" i="44"/>
  <c r="K100" i="44"/>
  <c r="J100" i="44"/>
  <c r="I100" i="44"/>
  <c r="H100" i="44"/>
  <c r="G100" i="44"/>
  <c r="F100" i="44"/>
  <c r="X99" i="44"/>
  <c r="V99" i="44"/>
  <c r="U99" i="44"/>
  <c r="S99" i="44"/>
  <c r="R99" i="44"/>
  <c r="M99" i="44"/>
  <c r="L99" i="44"/>
  <c r="K99" i="44"/>
  <c r="J99" i="44"/>
  <c r="I99" i="44"/>
  <c r="H99" i="44"/>
  <c r="G99" i="44"/>
  <c r="F99" i="44"/>
  <c r="V94" i="44"/>
  <c r="U94" i="44"/>
  <c r="S94" i="44"/>
  <c r="R94" i="44"/>
  <c r="J94" i="44"/>
  <c r="I94" i="44"/>
  <c r="G94" i="44"/>
  <c r="F94" i="44"/>
  <c r="V93" i="44"/>
  <c r="U93" i="44"/>
  <c r="S93" i="44"/>
  <c r="R93" i="44"/>
  <c r="J93" i="44"/>
  <c r="I93" i="44"/>
  <c r="G93" i="44"/>
  <c r="F93" i="44"/>
  <c r="X92" i="44"/>
  <c r="V92" i="44"/>
  <c r="U92" i="44"/>
  <c r="S92" i="44"/>
  <c r="R92" i="44"/>
  <c r="L92" i="44"/>
  <c r="J92" i="44"/>
  <c r="I92" i="44"/>
  <c r="G92" i="44"/>
  <c r="F92" i="44"/>
  <c r="V88" i="44"/>
  <c r="U88" i="44"/>
  <c r="S88" i="44"/>
  <c r="R88" i="44"/>
  <c r="K88" i="44"/>
  <c r="J88" i="44"/>
  <c r="I88" i="44"/>
  <c r="H88" i="44"/>
  <c r="G88" i="44"/>
  <c r="F88" i="44"/>
  <c r="V87" i="44"/>
  <c r="U87" i="44"/>
  <c r="S87" i="44"/>
  <c r="R87" i="44"/>
  <c r="K87" i="44"/>
  <c r="J87" i="44"/>
  <c r="I87" i="44"/>
  <c r="H87" i="44"/>
  <c r="G87" i="44"/>
  <c r="F87" i="44"/>
  <c r="X86" i="44"/>
  <c r="V86" i="44"/>
  <c r="U86" i="44"/>
  <c r="S86" i="44"/>
  <c r="R86" i="44"/>
  <c r="M86" i="44"/>
  <c r="L86" i="44"/>
  <c r="K86" i="44"/>
  <c r="J86" i="44"/>
  <c r="I86" i="44"/>
  <c r="H86" i="44"/>
  <c r="G86" i="44"/>
  <c r="F86" i="44"/>
  <c r="V81" i="44"/>
  <c r="U81" i="44"/>
  <c r="S81" i="44"/>
  <c r="R81" i="44"/>
  <c r="J81" i="44"/>
  <c r="I81" i="44"/>
  <c r="G81" i="44"/>
  <c r="F81" i="44"/>
  <c r="V80" i="44"/>
  <c r="U80" i="44"/>
  <c r="S80" i="44"/>
  <c r="R80" i="44"/>
  <c r="J80" i="44"/>
  <c r="I80" i="44"/>
  <c r="G80" i="44"/>
  <c r="F80" i="44"/>
  <c r="X79" i="44"/>
  <c r="V79" i="44"/>
  <c r="U79" i="44"/>
  <c r="S79" i="44"/>
  <c r="R79" i="44"/>
  <c r="L79" i="44"/>
  <c r="J79" i="44"/>
  <c r="I79" i="44"/>
  <c r="G79" i="44"/>
  <c r="F79" i="44"/>
  <c r="V75" i="44"/>
  <c r="U75" i="44"/>
  <c r="S75" i="44"/>
  <c r="R75" i="44"/>
  <c r="K75" i="44"/>
  <c r="J75" i="44"/>
  <c r="I75" i="44"/>
  <c r="H75" i="44"/>
  <c r="G75" i="44"/>
  <c r="F75" i="44"/>
  <c r="V74" i="44"/>
  <c r="U74" i="44"/>
  <c r="S74" i="44"/>
  <c r="R74" i="44"/>
  <c r="K74" i="44"/>
  <c r="J74" i="44"/>
  <c r="I74" i="44"/>
  <c r="H74" i="44"/>
  <c r="G74" i="44"/>
  <c r="F74" i="44"/>
  <c r="X73" i="44"/>
  <c r="V73" i="44"/>
  <c r="U73" i="44"/>
  <c r="S73" i="44"/>
  <c r="R73" i="44"/>
  <c r="M73" i="44"/>
  <c r="L73" i="44"/>
  <c r="K73" i="44"/>
  <c r="J73" i="44"/>
  <c r="I73" i="44"/>
  <c r="H73" i="44"/>
  <c r="G73" i="44"/>
  <c r="F73" i="44"/>
</calcChain>
</file>

<file path=xl/sharedStrings.xml><?xml version="1.0" encoding="utf-8"?>
<sst xmlns="http://schemas.openxmlformats.org/spreadsheetml/2006/main" count="47769" uniqueCount="269">
  <si>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</si>
  <si>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</si>
  <si>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</si>
  <si>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</si>
  <si>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</si>
  <si>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</si>
  <si>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</si>
  <si>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</si>
  <si>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</si>
  <si>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</si>
  <si>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</si>
  <si>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</si>
  <si>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</si>
  <si>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5个全塑性</t>
  </si>
  <si>
    <t>4个塑，1个脆</t>
  </si>
  <si>
    <t>3个塑，2个脆</t>
  </si>
  <si>
    <t>4个塑，3个脆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</si>
  <si>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</si>
  <si>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</si>
  <si>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</si>
  <si>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</si>
  <si>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</si>
  <si>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</si>
  <si>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</si>
  <si>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</si>
  <si>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</si>
  <si>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</si>
  <si>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</si>
  <si>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7个全塑性</t>
  </si>
  <si>
    <t>6个塑，1个脆</t>
  </si>
  <si>
    <t>5个塑，2个脆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</si>
  <si>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</si>
  <si>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</si>
  <si>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</si>
  <si>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</si>
  <si>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</si>
  <si>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</si>
  <si>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</si>
  <si>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</si>
  <si>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</si>
  <si>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</si>
  <si>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</si>
  <si>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</si>
  <si>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</si>
  <si>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</si>
  <si>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</si>
  <si>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</si>
  <si>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</si>
  <si>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</si>
  <si>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</si>
  <si>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6个全塑性</t>
  </si>
  <si>
    <t>5个塑，1个脆</t>
  </si>
  <si>
    <t>4个塑，2个脆</t>
  </si>
  <si>
    <t>6个塑，3个脆</t>
  </si>
  <si>
    <t>3个塑，3个脆</t>
  </si>
  <si>
    <t>8个全塑性</t>
  </si>
  <si>
    <t>7个塑，1个脆</t>
  </si>
  <si>
    <t>6个塑，2个脆</t>
  </si>
  <si>
    <t>5个塑，3个脆</t>
  </si>
  <si>
    <t>9个全塑性</t>
  </si>
  <si>
    <t>8个塑，1个脆</t>
  </si>
  <si>
    <t>7个塑，2个脆</t>
  </si>
  <si>
    <t>10个全塑性</t>
  </si>
  <si>
    <t>9个塑，1个脆</t>
  </si>
  <si>
    <t>8个塑，2个脆</t>
  </si>
  <si>
    <t>7个塑，3个脆</t>
  </si>
  <si>
    <t>11个全塑性</t>
  </si>
  <si>
    <t>10个塑，1个脆</t>
  </si>
  <si>
    <t>9个塑，2个脆</t>
  </si>
  <si>
    <t>8个塑，3个脆</t>
  </si>
  <si>
    <t>12个全塑性</t>
  </si>
  <si>
    <t>11个塑，1个脆</t>
  </si>
  <si>
    <t>10个塑，2个脆</t>
  </si>
  <si>
    <t>9个塑，3个脆</t>
  </si>
  <si>
    <t>13个全塑性</t>
  </si>
  <si>
    <t>12个塑，1个脆</t>
  </si>
  <si>
    <t>11个塑，2个脆</t>
  </si>
  <si>
    <t>10个塑，3个脆</t>
  </si>
  <si>
    <t>14个全塑性</t>
  </si>
  <si>
    <t>13个塑，1个脆</t>
  </si>
  <si>
    <t>12个塑，2个脆</t>
  </si>
  <si>
    <t>11个塑，3个脆</t>
  </si>
  <si>
    <t>15个全塑性</t>
  </si>
  <si>
    <t>14个塑，1个脆</t>
  </si>
  <si>
    <t>13个塑，2个脆</t>
  </si>
  <si>
    <t>12个塑，3个脆</t>
  </si>
  <si>
    <t>16个全塑性</t>
  </si>
  <si>
    <t>15个塑，1个脆</t>
  </si>
  <si>
    <t>14个塑，2个脆</t>
  </si>
  <si>
    <t>13个塑，3个脆</t>
  </si>
  <si>
    <t>17个全塑性</t>
  </si>
  <si>
    <t>16个塑，1个脆</t>
  </si>
  <si>
    <t>15个塑，2个脆</t>
  </si>
  <si>
    <t>14个塑，3个脆</t>
  </si>
  <si>
    <t>18个全塑性</t>
  </si>
  <si>
    <t>17个塑，1个脆</t>
  </si>
  <si>
    <t>16个塑，2个脆</t>
  </si>
  <si>
    <t>15个塑，3个脆</t>
  </si>
  <si>
    <t>19个全塑性</t>
  </si>
  <si>
    <t>18个塑，1个脆</t>
  </si>
  <si>
    <t>17个塑，2个脆</t>
  </si>
  <si>
    <t>16个塑，3个脆</t>
  </si>
  <si>
    <t>20个全塑性</t>
  </si>
  <si>
    <t>19个塑，1个脆</t>
  </si>
  <si>
    <t>18个塑，2个脆</t>
  </si>
  <si>
    <t>17个塑，3个脆</t>
  </si>
  <si>
    <t>21个全塑性</t>
  </si>
  <si>
    <t>20个塑，1个脆</t>
  </si>
  <si>
    <t>19个塑，2个脆</t>
  </si>
  <si>
    <t>18个塑，3个脆</t>
  </si>
  <si>
    <t>22个全塑性</t>
  </si>
  <si>
    <t>21个塑，1个脆</t>
  </si>
  <si>
    <t>20个塑，2个脆</t>
  </si>
  <si>
    <t>19个塑，3个脆</t>
  </si>
  <si>
    <t>23个全塑性</t>
  </si>
  <si>
    <t>22个塑，1个脆</t>
  </si>
  <si>
    <t>21个塑，2个脆</t>
  </si>
  <si>
    <t>20个塑，3个脆</t>
  </si>
  <si>
    <t>24个全塑性</t>
  </si>
  <si>
    <t>23个塑，1个脆</t>
  </si>
  <si>
    <t>22个塑，2个脆</t>
  </si>
  <si>
    <t>21个塑，3个脆</t>
  </si>
  <si>
    <t>25个全塑性</t>
  </si>
  <si>
    <t>24个塑，1个脆</t>
  </si>
  <si>
    <t>23个塑，2个脆</t>
  </si>
  <si>
    <t>22个塑，3个脆</t>
  </si>
  <si>
    <t>26个全塑性</t>
  </si>
  <si>
    <t>25个塑，1个脆</t>
  </si>
  <si>
    <t>24个塑，2个脆</t>
  </si>
  <si>
    <t>23个塑，3个脆</t>
  </si>
  <si>
    <t>28个全塑性</t>
  </si>
  <si>
    <t>27个塑，1个脆</t>
  </si>
  <si>
    <t>26个塑，2个脆</t>
  </si>
  <si>
    <t>25个塑，3个脆</t>
  </si>
  <si>
    <t>30个全塑性</t>
  </si>
  <si>
    <t>29个塑，1个脆</t>
  </si>
  <si>
    <t>28个塑，2个脆</t>
  </si>
  <si>
    <t>27个塑，3个脆</t>
  </si>
  <si>
    <t xml:space="preserve">    </t>
  </si>
  <si>
    <t>32个全塑性</t>
  </si>
  <si>
    <t>31个塑，1个脆</t>
  </si>
  <si>
    <t>30个塑，2个脆</t>
  </si>
  <si>
    <t>29个塑，3个脆</t>
  </si>
  <si>
    <t>27个全塑性</t>
    <phoneticPr fontId="3" type="noConversion"/>
  </si>
  <si>
    <t>26个塑，1个脆</t>
    <phoneticPr fontId="3" type="noConversion"/>
  </si>
  <si>
    <t>25个塑，2个脆</t>
    <phoneticPr fontId="3" type="noConversion"/>
  </si>
  <si>
    <t>24个塑，3个脆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</si>
  <si>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</si>
  <si>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</si>
  <si>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</si>
  <si>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</si>
  <si>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36个全塑性</t>
    <phoneticPr fontId="3" type="noConversion"/>
  </si>
  <si>
    <t>35个塑，1个脆</t>
    <phoneticPr fontId="3" type="noConversion"/>
  </si>
  <si>
    <t>34个塑，2个脆</t>
    <phoneticPr fontId="3" type="noConversion"/>
  </si>
  <si>
    <t>33个塑，3个脆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</si>
  <si>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</si>
  <si>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</si>
  <si>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</si>
  <si>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4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</si>
  <si>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</si>
  <si>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37个塑，1个脆</t>
    <phoneticPr fontId="3" type="noConversion"/>
  </si>
  <si>
    <t>36个塑，2个脆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</si>
  <si>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5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</si>
  <si>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</si>
  <si>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</si>
  <si>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</si>
  <si>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6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</si>
  <si>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</si>
  <si>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39个塑，1个脆</t>
    <phoneticPr fontId="3" type="noConversion"/>
  </si>
  <si>
    <t>38个塑，2个脆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</si>
  <si>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7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</si>
  <si>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</si>
  <si>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40个塑，1个脆</t>
    <phoneticPr fontId="3" type="noConversion"/>
  </si>
  <si>
    <t>39个塑，2个脆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</si>
  <si>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</si>
  <si>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</si>
  <si>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</si>
  <si>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41个塑，1个脆</t>
    <phoneticPr fontId="3" type="noConversion"/>
  </si>
  <si>
    <t>40个塑，2个脆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</si>
  <si>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</si>
  <si>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</si>
  <si>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</si>
  <si>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42个塑，1个脆</t>
    <phoneticPr fontId="3" type="noConversion"/>
  </si>
  <si>
    <t>41个塑，2个脆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</si>
  <si>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</si>
  <si>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</si>
  <si>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43个塑，1个脆</t>
    <phoneticPr fontId="3" type="noConversion"/>
  </si>
  <si>
    <t>42个塑，2个脆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</si>
  <si>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</si>
  <si>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</si>
  <si>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44个塑，1个脆</t>
    <phoneticPr fontId="3" type="noConversion"/>
  </si>
  <si>
    <t>43个塑，2个脆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</si>
  <si>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</si>
  <si>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46个全塑性</t>
    <phoneticPr fontId="3" type="noConversion"/>
  </si>
  <si>
    <t>45个塑，1个脆</t>
    <phoneticPr fontId="3" type="noConversion"/>
  </si>
  <si>
    <t>44个塑，2个脆</t>
    <phoneticPr fontId="3" type="noConversion"/>
  </si>
  <si>
    <t>43个塑，3个脆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</si>
  <si>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</si>
  <si>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46个塑，1个脆</t>
    <phoneticPr fontId="3" type="noConversion"/>
  </si>
  <si>
    <t>45个塑，2个脆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</si>
  <si>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4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</si>
  <si>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</si>
  <si>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47个塑，1个脆</t>
    <phoneticPr fontId="3" type="noConversion"/>
  </si>
  <si>
    <t>46个塑，2个脆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</si>
  <si>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5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</si>
  <si>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</si>
  <si>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48个塑，1个脆</t>
    <phoneticPr fontId="3" type="noConversion"/>
  </si>
  <si>
    <t>47个塑，2个脆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</si>
  <si>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6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</si>
  <si>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5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</si>
  <si>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</si>
  <si>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</si>
  <si>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7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</si>
  <si>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29个全塑性</t>
    <phoneticPr fontId="3" type="noConversion"/>
  </si>
  <si>
    <t>28个塑，1个脆</t>
    <phoneticPr fontId="3" type="noConversion"/>
  </si>
  <si>
    <t>27个塑，2个脆</t>
    <phoneticPr fontId="3" type="noConversion"/>
  </si>
  <si>
    <t>26个塑，3个脆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</si>
  <si>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</si>
  <si>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</si>
  <si>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</si>
  <si>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2</t>
    </r>
    <r>
      <rPr>
        <sz val="11"/>
        <color rgb="FFFF0000"/>
        <rFont val="宋体"/>
        <family val="3"/>
        <charset val="134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</si>
  <si>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</si>
  <si>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</si>
  <si>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2</t>
    </r>
    <r>
      <rPr>
        <sz val="11"/>
        <color rgb="FFFF0000"/>
        <rFont val="宋体"/>
        <family val="3"/>
        <charset val="134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</si>
  <si>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</si>
  <si>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</si>
  <si>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</si>
  <si>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</si>
  <si>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3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</si>
  <si>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</si>
  <si>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个塑，2个脆</t>
    </r>
    <phoneticPr fontId="3" type="noConversion"/>
  </si>
  <si>
    <t xml:space="preserve"> </t>
    <phoneticPr fontId="3" type="noConversion"/>
  </si>
  <si>
    <r>
      <t>32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</si>
  <si>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</si>
  <si>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33个塑，1个脆</t>
    <phoneticPr fontId="3" type="noConversion"/>
  </si>
  <si>
    <t>32个塑，2个脆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</si>
  <si>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</si>
  <si>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 xml:space="preserve"> 1.054022 秒</t>
  </si>
  <si>
    <t>28个塑，3个脆</t>
    <phoneticPr fontId="3" type="noConversion"/>
  </si>
  <si>
    <t>30个塑，3个脆</t>
    <phoneticPr fontId="3" type="noConversion"/>
  </si>
  <si>
    <t>31个塑，3个脆</t>
    <phoneticPr fontId="3" type="noConversion"/>
  </si>
  <si>
    <t>32个塑，3个脆</t>
    <phoneticPr fontId="3" type="noConversion"/>
  </si>
  <si>
    <t>34个塑，3个脆</t>
    <phoneticPr fontId="3" type="noConversion"/>
  </si>
  <si>
    <t>35个塑，3个脆</t>
    <phoneticPr fontId="3" type="noConversion"/>
  </si>
  <si>
    <t>36个塑，3个脆</t>
    <phoneticPr fontId="3" type="noConversion"/>
  </si>
  <si>
    <t>37个塑，3个脆</t>
    <phoneticPr fontId="3" type="noConversion"/>
  </si>
  <si>
    <t>38个塑，3个脆</t>
    <phoneticPr fontId="3" type="noConversion"/>
  </si>
  <si>
    <t>39个塑，3个脆</t>
    <phoneticPr fontId="3" type="noConversion"/>
  </si>
  <si>
    <t>40个塑，3个脆</t>
    <phoneticPr fontId="3" type="noConversion"/>
  </si>
  <si>
    <t>41个塑，3个脆</t>
    <phoneticPr fontId="3" type="noConversion"/>
  </si>
  <si>
    <t>42个塑，3个脆</t>
    <phoneticPr fontId="3" type="noConversion"/>
  </si>
  <si>
    <t xml:space="preserve"> 1.052898 秒</t>
  </si>
  <si>
    <t>44个塑，3个脆</t>
    <phoneticPr fontId="3" type="noConversion"/>
  </si>
  <si>
    <t>45个塑，3个脆</t>
    <phoneticPr fontId="3" type="noConversion"/>
  </si>
  <si>
    <t>46个塑，3个脆</t>
    <phoneticPr fontId="3" type="noConversion"/>
  </si>
  <si>
    <t>47个塑，3个脆</t>
    <phoneticPr fontId="3" type="noConversion"/>
  </si>
  <si>
    <t>R0：构件间的相关系数</t>
    <phoneticPr fontId="3" type="noConversion"/>
  </si>
  <si>
    <t>Pbk:潜在脆性破坏构件k呈现脆性性能的发生概率</t>
    <phoneticPr fontId="3" type="noConversion"/>
  </si>
  <si>
    <t>Pbi:潜在脆性破坏构件i呈现脆性性能的发生概率</t>
    <phoneticPr fontId="3" type="noConversion"/>
  </si>
  <si>
    <t>1-Pbk:潜在脆性破坏构件k呈现塑性性能的发生概率</t>
    <phoneticPr fontId="3" type="noConversion"/>
  </si>
  <si>
    <t>1-Pbi:潜在脆性破坏构件i呈现塑性性能的发生概率</t>
    <phoneticPr fontId="3" type="noConversion"/>
  </si>
  <si>
    <t>n1：潜在脆性破坏构件个数</t>
    <phoneticPr fontId="3" type="noConversion"/>
  </si>
  <si>
    <t>Pbj:潜在脆性破坏构件j呈现脆性性能的发生概率</t>
    <phoneticPr fontId="3" type="noConversion"/>
  </si>
  <si>
    <t>RLP:松弛线性规划法</t>
    <phoneticPr fontId="3" type="noConversion"/>
  </si>
  <si>
    <t>1-Pbj:潜在脆性破坏构件j呈现塑性性能的发生概率</t>
    <phoneticPr fontId="3" type="noConversion"/>
  </si>
  <si>
    <t>LP:线性规划法</t>
    <phoneticPr fontId="3" type="noConversion"/>
  </si>
  <si>
    <t>MC：蒙特卡洛法</t>
    <phoneticPr fontId="3" type="noConversion"/>
  </si>
  <si>
    <r>
      <t>注，本人从n=8开始计算，后面的计算方法与本页相同，不做赘述。</t>
    </r>
    <r>
      <rPr>
        <sz val="11"/>
        <color theme="1"/>
        <rFont val="宋体"/>
        <family val="3"/>
        <charset val="134"/>
        <scheme val="minor"/>
      </rPr>
      <t>黑色字体</t>
    </r>
    <r>
      <rPr>
        <sz val="11"/>
        <color rgb="FFFF0000"/>
        <rFont val="宋体"/>
        <family val="3"/>
        <charset val="134"/>
        <scheme val="minor"/>
      </rPr>
      <t>为计算过后的数据，后面的红色字体为未进行计算的数据</t>
    </r>
    <phoneticPr fontId="3" type="noConversion"/>
  </si>
  <si>
    <t>此处蓝色字体是由于程序的原因，LP的结果无法计算出来（MATLAB中显示为维度不足），故而参考了RLP的结果，后期如果要追求精确，修改程序后可以更改，8-15构件算不出来的都做了蓝色标注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</si>
</sst>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color theme="3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11" fontId="0" fillId="8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1" fontId="0" fillId="8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1" fontId="4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opLeftCell="A21" zoomScale="70" zoomScaleNormal="70" workbookViewId="0">
      <selection activeCell="L190" sqref="L190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1.44140625" customWidth="1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1" width="9.6640625"/>
    <col min="32" max="32" width="9.6640625" style="2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53" t="s">
        <v>11</v>
      </c>
      <c r="O8" s="53"/>
      <c r="P8" s="53"/>
      <c r="Q8" s="5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53" t="s">
        <v>11</v>
      </c>
      <c r="AG8" s="53"/>
      <c r="AH8" s="53"/>
      <c r="AI8" s="53"/>
    </row>
    <row r="9" spans="1:35" x14ac:dyDescent="0.25">
      <c r="A9" s="59" t="s">
        <v>12</v>
      </c>
      <c r="B9" s="52" t="s">
        <v>13</v>
      </c>
      <c r="C9" s="52"/>
      <c r="D9" s="52"/>
      <c r="E9" s="52"/>
      <c r="F9" s="52" t="s">
        <v>14</v>
      </c>
      <c r="G9" s="52"/>
      <c r="H9" s="52"/>
      <c r="I9" s="52"/>
      <c r="J9" s="52" t="s">
        <v>15</v>
      </c>
      <c r="K9" s="52"/>
      <c r="L9" s="52"/>
      <c r="M9" s="52"/>
      <c r="N9" s="53" t="s">
        <v>16</v>
      </c>
      <c r="O9" s="53"/>
      <c r="P9" s="53"/>
      <c r="Q9" s="53"/>
      <c r="S9" s="59" t="s">
        <v>12</v>
      </c>
      <c r="T9" s="52" t="s">
        <v>13</v>
      </c>
      <c r="U9" s="52"/>
      <c r="V9" s="52"/>
      <c r="W9" s="52"/>
      <c r="X9" s="52" t="s">
        <v>14</v>
      </c>
      <c r="Y9" s="52"/>
      <c r="Z9" s="52"/>
      <c r="AA9" s="52"/>
      <c r="AB9" s="52" t="s">
        <v>15</v>
      </c>
      <c r="AC9" s="52"/>
      <c r="AD9" s="52"/>
      <c r="AE9" s="52"/>
      <c r="AF9" s="53" t="s">
        <v>16</v>
      </c>
      <c r="AG9" s="53"/>
      <c r="AH9" s="53"/>
      <c r="AI9" s="5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2"/>
      <c r="O10" s="22" t="s">
        <v>17</v>
      </c>
      <c r="P10" s="22" t="s">
        <v>18</v>
      </c>
      <c r="Q10" s="22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1"/>
      <c r="AG10" s="22" t="s">
        <v>17</v>
      </c>
      <c r="AH10" s="22" t="s">
        <v>18</v>
      </c>
      <c r="AI10" s="22" t="s">
        <v>19</v>
      </c>
    </row>
    <row r="11" spans="1:35" x14ac:dyDescent="0.25">
      <c r="A11" s="59"/>
      <c r="B11" t="s">
        <v>20</v>
      </c>
      <c r="C11" s="3">
        <v>0</v>
      </c>
      <c r="D11" s="3">
        <v>2.5999999999999999E-3</v>
      </c>
      <c r="E11" s="8">
        <v>1.0176160000000001</v>
      </c>
      <c r="F11" t="s">
        <v>20</v>
      </c>
      <c r="G11" s="3">
        <v>0</v>
      </c>
      <c r="H11" s="3">
        <v>2.5999999999999999E-3</v>
      </c>
      <c r="I11" s="3">
        <v>1.017944</v>
      </c>
      <c r="J11" t="s">
        <v>20</v>
      </c>
      <c r="K11" s="3">
        <v>0</v>
      </c>
      <c r="L11" s="3">
        <v>2.5999999999999999E-3</v>
      </c>
      <c r="M11" s="3">
        <v>1.017601</v>
      </c>
      <c r="N11" s="22" t="s">
        <v>20</v>
      </c>
      <c r="O11" s="22">
        <v>2.5999999999999999E-3</v>
      </c>
      <c r="P11" s="22">
        <v>1.3100000000000001E-2</v>
      </c>
      <c r="Q11" s="22">
        <v>0.87568800000000002</v>
      </c>
      <c r="S11" s="59"/>
      <c r="T11" t="s">
        <v>20</v>
      </c>
      <c r="U11" s="3">
        <v>0</v>
      </c>
      <c r="V11" s="3">
        <v>2.5999999999999999E-3</v>
      </c>
      <c r="W11" s="3">
        <v>1.0165329999999999</v>
      </c>
      <c r="X11" t="s">
        <v>20</v>
      </c>
      <c r="Y11" s="3">
        <v>0</v>
      </c>
      <c r="Z11" s="3">
        <v>2.5999999999999999E-3</v>
      </c>
      <c r="AA11" s="3">
        <v>1.0160480000000001</v>
      </c>
      <c r="AB11" t="s">
        <v>20</v>
      </c>
      <c r="AC11" s="3">
        <v>0</v>
      </c>
      <c r="AD11" s="3">
        <v>2.5999999999999999E-3</v>
      </c>
      <c r="AE11" s="3">
        <v>1.01637</v>
      </c>
      <c r="AF11" s="21" t="s">
        <v>20</v>
      </c>
      <c r="AG11" s="22">
        <v>2.5999999999999999E-3</v>
      </c>
      <c r="AH11" s="22">
        <v>1.3100000000000001E-2</v>
      </c>
      <c r="AI11" s="22">
        <v>0.87940099999999999</v>
      </c>
    </row>
    <row r="12" spans="1:35" x14ac:dyDescent="0.25">
      <c r="A12" s="59"/>
      <c r="B12" t="s">
        <v>21</v>
      </c>
      <c r="C12" s="3">
        <v>0</v>
      </c>
      <c r="D12" s="3">
        <v>1.579E-5</v>
      </c>
      <c r="E12" s="3">
        <v>1.0411010000000001</v>
      </c>
      <c r="F12" t="s">
        <v>21</v>
      </c>
      <c r="G12" s="3">
        <v>0</v>
      </c>
      <c r="H12" s="3">
        <v>1.579E-5</v>
      </c>
      <c r="I12" s="3">
        <v>1.040691</v>
      </c>
      <c r="J12" t="s">
        <v>21</v>
      </c>
      <c r="K12" s="3">
        <v>0</v>
      </c>
      <c r="L12" s="3">
        <v>1.579E-5</v>
      </c>
      <c r="M12" s="3">
        <v>1.0456080000000001</v>
      </c>
      <c r="N12" s="22" t="s">
        <v>21</v>
      </c>
      <c r="O12" s="22">
        <v>1.29E-2</v>
      </c>
      <c r="P12" s="22">
        <v>1.2999999999999999E-2</v>
      </c>
      <c r="Q12" s="22">
        <v>0.90649800000000003</v>
      </c>
      <c r="S12" s="59"/>
      <c r="T12" t="s">
        <v>21</v>
      </c>
      <c r="U12" s="3">
        <v>0</v>
      </c>
      <c r="V12" s="3">
        <v>6.4850000000000004E-5</v>
      </c>
      <c r="W12" s="3">
        <v>1.034572</v>
      </c>
      <c r="X12" t="s">
        <v>21</v>
      </c>
      <c r="Y12" s="3">
        <v>0</v>
      </c>
      <c r="Z12" s="3">
        <v>6.4850000000000004E-5</v>
      </c>
      <c r="AA12" s="3">
        <v>1.039312</v>
      </c>
      <c r="AB12" t="s">
        <v>21</v>
      </c>
      <c r="AC12" s="3">
        <v>0</v>
      </c>
      <c r="AD12" s="3">
        <v>6.4850000000000004E-5</v>
      </c>
      <c r="AE12" s="3">
        <v>1.028</v>
      </c>
      <c r="AF12" s="21" t="s">
        <v>21</v>
      </c>
      <c r="AG12" s="22">
        <v>1.23E-2</v>
      </c>
      <c r="AH12" s="22">
        <v>1.2800000000000001E-2</v>
      </c>
      <c r="AI12" s="22">
        <v>0.91202799999999995</v>
      </c>
    </row>
    <row r="13" spans="1:35" x14ac:dyDescent="0.25">
      <c r="A13" s="59"/>
      <c r="B13" t="s">
        <v>22</v>
      </c>
      <c r="C13" s="3">
        <v>0</v>
      </c>
      <c r="D13" s="3">
        <v>1.9219999999999999E-7</v>
      </c>
      <c r="E13" s="3">
        <v>1.0484180000000001</v>
      </c>
      <c r="F13" t="s">
        <v>22</v>
      </c>
      <c r="G13" s="3">
        <v>0</v>
      </c>
      <c r="H13" s="3">
        <v>3.1969999999999998E-7</v>
      </c>
      <c r="I13" s="3">
        <v>1.0509040000000001</v>
      </c>
      <c r="J13" t="s">
        <v>22</v>
      </c>
      <c r="K13" s="3">
        <v>0</v>
      </c>
      <c r="L13" s="3">
        <v>5.1949999999999996E-7</v>
      </c>
      <c r="M13" s="3">
        <v>1.0516490000000001</v>
      </c>
      <c r="N13" s="22" t="s">
        <v>22</v>
      </c>
      <c r="O13" s="22">
        <v>1.29E-2</v>
      </c>
      <c r="P13" s="22">
        <v>1.29E-2</v>
      </c>
      <c r="Q13" s="22">
        <v>0.91664999999999996</v>
      </c>
      <c r="S13" s="59"/>
      <c r="T13" t="s">
        <v>22</v>
      </c>
      <c r="U13" s="3">
        <v>0</v>
      </c>
      <c r="V13" s="3">
        <v>4.8799999999999999E-6</v>
      </c>
      <c r="W13" s="3">
        <v>1.014837</v>
      </c>
      <c r="X13" t="s">
        <v>22</v>
      </c>
      <c r="Y13" s="3">
        <v>0</v>
      </c>
      <c r="Z13" s="3">
        <v>4.8799999999999999E-6</v>
      </c>
      <c r="AA13" s="3">
        <v>1.0508459999999999</v>
      </c>
      <c r="AB13" t="s">
        <v>22</v>
      </c>
      <c r="AC13" s="3">
        <v>0</v>
      </c>
      <c r="AD13" s="3">
        <v>4.8799999999999999E-6</v>
      </c>
      <c r="AE13" s="3">
        <v>1.051995</v>
      </c>
      <c r="AF13" s="21" t="s">
        <v>22</v>
      </c>
      <c r="AG13" s="22">
        <v>1.23E-2</v>
      </c>
      <c r="AH13" s="22">
        <v>1.23E-2</v>
      </c>
      <c r="AI13" s="22">
        <v>0.93034899999999998</v>
      </c>
    </row>
    <row r="14" spans="1:35" x14ac:dyDescent="0.25">
      <c r="N14" s="22"/>
      <c r="O14" s="22"/>
      <c r="P14" s="22"/>
      <c r="Q14" s="22"/>
      <c r="AF14" s="21"/>
      <c r="AG14" s="22"/>
      <c r="AH14" s="22"/>
      <c r="AI14" s="22"/>
    </row>
    <row r="15" spans="1:35" x14ac:dyDescent="0.25">
      <c r="N15" s="22"/>
      <c r="O15" s="22"/>
      <c r="P15" s="22"/>
      <c r="Q15" s="22"/>
      <c r="AF15" s="21"/>
      <c r="AG15" s="22"/>
      <c r="AH15" s="22"/>
      <c r="AI15" s="22"/>
    </row>
    <row r="16" spans="1:35" x14ac:dyDescent="0.25">
      <c r="A16" s="55" t="s">
        <v>23</v>
      </c>
      <c r="B16" s="52" t="s">
        <v>13</v>
      </c>
      <c r="C16" s="52"/>
      <c r="D16" s="52"/>
      <c r="E16" s="52"/>
      <c r="F16" s="52" t="s">
        <v>14</v>
      </c>
      <c r="G16" s="52"/>
      <c r="H16" s="52"/>
      <c r="I16" s="52"/>
      <c r="J16" s="52" t="s">
        <v>15</v>
      </c>
      <c r="K16" s="52"/>
      <c r="L16" s="52"/>
      <c r="M16" s="52"/>
      <c r="N16" s="53" t="s">
        <v>16</v>
      </c>
      <c r="O16" s="53"/>
      <c r="P16" s="53"/>
      <c r="Q16" s="53"/>
      <c r="S16" s="55" t="s">
        <v>23</v>
      </c>
      <c r="T16" s="52" t="s">
        <v>13</v>
      </c>
      <c r="U16" s="52"/>
      <c r="V16" s="52"/>
      <c r="W16" s="52"/>
      <c r="X16" s="52" t="s">
        <v>14</v>
      </c>
      <c r="Y16" s="52"/>
      <c r="Z16" s="52"/>
      <c r="AA16" s="52"/>
      <c r="AB16" s="52" t="s">
        <v>15</v>
      </c>
      <c r="AC16" s="52"/>
      <c r="AD16" s="52"/>
      <c r="AE16" s="52"/>
      <c r="AF16" s="53" t="s">
        <v>16</v>
      </c>
      <c r="AG16" s="53"/>
      <c r="AH16" s="53"/>
      <c r="AI16" s="53"/>
    </row>
    <row r="17" spans="1:35" x14ac:dyDescent="0.25">
      <c r="A17" s="55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2"/>
      <c r="O17" s="22" t="s">
        <v>17</v>
      </c>
      <c r="P17" s="22" t="s">
        <v>18</v>
      </c>
      <c r="Q17" s="22" t="s">
        <v>19</v>
      </c>
      <c r="S17" s="55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1"/>
      <c r="AG17" s="22" t="s">
        <v>17</v>
      </c>
      <c r="AH17" s="22" t="s">
        <v>18</v>
      </c>
      <c r="AI17" s="22" t="s">
        <v>19</v>
      </c>
    </row>
    <row r="18" spans="1:35" x14ac:dyDescent="0.25">
      <c r="A18" s="55"/>
      <c r="B18" t="s">
        <v>20</v>
      </c>
      <c r="C18" s="8">
        <v>0</v>
      </c>
      <c r="D18" s="8">
        <v>2.5999999999999999E-3</v>
      </c>
      <c r="E18" s="8">
        <v>1.0002470000000001</v>
      </c>
      <c r="F18" t="s">
        <v>20</v>
      </c>
      <c r="G18" s="8">
        <v>0</v>
      </c>
      <c r="H18" s="8">
        <v>2.5999999999999999E-3</v>
      </c>
      <c r="I18" s="8">
        <v>0.97369300000000003</v>
      </c>
      <c r="J18" t="s">
        <v>20</v>
      </c>
      <c r="K18" s="8">
        <v>0</v>
      </c>
      <c r="L18" s="8">
        <v>2.5999999999999999E-3</v>
      </c>
      <c r="M18" s="8">
        <v>0.98166600000000004</v>
      </c>
      <c r="N18" s="22" t="s">
        <v>20</v>
      </c>
      <c r="O18" s="22">
        <v>2.5999999999999999E-3</v>
      </c>
      <c r="P18" s="22">
        <v>1.3100000000000001E-2</v>
      </c>
      <c r="Q18" s="22">
        <v>0.84557199999999999</v>
      </c>
      <c r="S18" s="55"/>
      <c r="T18" t="s">
        <v>20</v>
      </c>
      <c r="U18" s="8">
        <v>0</v>
      </c>
      <c r="V18" s="8">
        <v>2.5999999999999999E-3</v>
      </c>
      <c r="W18" s="20">
        <v>0.99745700000000004</v>
      </c>
      <c r="X18" t="s">
        <v>20</v>
      </c>
      <c r="Y18" s="8">
        <v>0</v>
      </c>
      <c r="Z18" s="8">
        <v>2.5999999999999999E-3</v>
      </c>
      <c r="AA18" s="20">
        <v>0.987035</v>
      </c>
      <c r="AB18" t="s">
        <v>20</v>
      </c>
      <c r="AC18" s="8">
        <v>0</v>
      </c>
      <c r="AD18" s="8">
        <v>2.5999999999999999E-3</v>
      </c>
      <c r="AE18" s="20">
        <v>0.978742</v>
      </c>
      <c r="AF18" s="21" t="s">
        <v>20</v>
      </c>
      <c r="AG18" s="22">
        <v>2.5999999999999999E-3</v>
      </c>
      <c r="AH18" s="22">
        <v>1.3100000000000001E-2</v>
      </c>
      <c r="AI18" s="22">
        <v>0.86358299999999999</v>
      </c>
    </row>
    <row r="19" spans="1:35" x14ac:dyDescent="0.25">
      <c r="A19" s="55"/>
      <c r="B19" t="s">
        <v>21</v>
      </c>
      <c r="C19" s="8">
        <v>0</v>
      </c>
      <c r="D19" s="8">
        <v>1.579E-5</v>
      </c>
      <c r="E19" s="8">
        <v>0.99326599999999998</v>
      </c>
      <c r="F19" t="s">
        <v>21</v>
      </c>
      <c r="G19" s="8">
        <v>0</v>
      </c>
      <c r="H19" s="8">
        <v>1.579E-5</v>
      </c>
      <c r="I19" s="8">
        <v>1.006114</v>
      </c>
      <c r="J19" t="s">
        <v>21</v>
      </c>
      <c r="K19" s="8">
        <v>0</v>
      </c>
      <c r="L19" s="8">
        <v>1.579E-5</v>
      </c>
      <c r="M19" s="8">
        <v>0.98799800000000004</v>
      </c>
      <c r="N19" s="22" t="s">
        <v>21</v>
      </c>
      <c r="O19" s="22">
        <v>1.29E-2</v>
      </c>
      <c r="P19" s="22">
        <v>1.2999999999999999E-2</v>
      </c>
      <c r="Q19" s="22">
        <v>0.86219900000000005</v>
      </c>
      <c r="S19" s="55"/>
      <c r="T19" t="s">
        <v>21</v>
      </c>
      <c r="U19" s="8">
        <v>0</v>
      </c>
      <c r="V19" s="8">
        <v>6.4850000000000004E-5</v>
      </c>
      <c r="W19" s="20">
        <v>1.0016929999999999</v>
      </c>
      <c r="X19" t="s">
        <v>21</v>
      </c>
      <c r="Y19" s="8">
        <v>0</v>
      </c>
      <c r="Z19" s="8">
        <v>6.4850000000000004E-5</v>
      </c>
      <c r="AA19" s="20">
        <v>0.98765599999999998</v>
      </c>
      <c r="AB19" t="s">
        <v>21</v>
      </c>
      <c r="AC19" s="8">
        <v>0</v>
      </c>
      <c r="AD19" s="8">
        <v>6.4850000000000004E-5</v>
      </c>
      <c r="AE19" s="20">
        <v>1.0082709999999999</v>
      </c>
      <c r="AF19" s="21" t="s">
        <v>21</v>
      </c>
      <c r="AG19" s="22">
        <v>1.23E-2</v>
      </c>
      <c r="AH19" s="22">
        <v>1.2800000000000001E-2</v>
      </c>
      <c r="AI19" s="22">
        <v>0.87743599999999999</v>
      </c>
    </row>
    <row r="20" spans="1:35" x14ac:dyDescent="0.25">
      <c r="A20" s="55"/>
      <c r="B20" t="s">
        <v>22</v>
      </c>
      <c r="C20" s="8">
        <v>0</v>
      </c>
      <c r="D20" s="8">
        <v>1.9219999999999999E-7</v>
      </c>
      <c r="E20" s="8">
        <v>1.007987</v>
      </c>
      <c r="F20" t="s">
        <v>22</v>
      </c>
      <c r="G20" s="8">
        <v>0</v>
      </c>
      <c r="H20" s="8">
        <v>1.9219999999999999E-7</v>
      </c>
      <c r="I20" s="8">
        <v>1.0072430000000001</v>
      </c>
      <c r="J20" t="s">
        <v>22</v>
      </c>
      <c r="K20" s="8">
        <v>0</v>
      </c>
      <c r="L20" s="8">
        <v>1.9219999999999999E-7</v>
      </c>
      <c r="M20" s="8">
        <v>0.99617100000000003</v>
      </c>
      <c r="N20" s="22" t="s">
        <v>22</v>
      </c>
      <c r="O20" s="22">
        <v>1.29E-2</v>
      </c>
      <c r="P20" s="22">
        <v>1.29E-2</v>
      </c>
      <c r="Q20" s="22">
        <v>0.94253100000000001</v>
      </c>
      <c r="S20" s="55"/>
      <c r="T20" t="s">
        <v>22</v>
      </c>
      <c r="U20" s="8">
        <v>0</v>
      </c>
      <c r="V20" s="8">
        <v>4.8799999999999999E-6</v>
      </c>
      <c r="W20" s="20">
        <v>1.0492669999999999</v>
      </c>
      <c r="X20" t="s">
        <v>22</v>
      </c>
      <c r="Y20" s="8">
        <v>0</v>
      </c>
      <c r="Z20" s="8">
        <v>4.8799999999999999E-6</v>
      </c>
      <c r="AA20" s="20">
        <v>1.0133319999999999</v>
      </c>
      <c r="AB20" t="s">
        <v>22</v>
      </c>
      <c r="AC20" s="8">
        <v>0</v>
      </c>
      <c r="AD20" s="8">
        <v>4.8799999999999999E-6</v>
      </c>
      <c r="AE20" s="20">
        <v>1.026848</v>
      </c>
      <c r="AF20" s="21" t="s">
        <v>22</v>
      </c>
      <c r="AG20" s="22">
        <v>1.23E-2</v>
      </c>
      <c r="AH20" s="22">
        <v>1.23E-2</v>
      </c>
      <c r="AI20" s="22">
        <v>0.93376499999999996</v>
      </c>
    </row>
    <row r="21" spans="1:35" x14ac:dyDescent="0.25">
      <c r="N21" s="22"/>
      <c r="O21" s="22"/>
      <c r="P21" s="22"/>
      <c r="Q21" s="22"/>
      <c r="AF21" s="21"/>
      <c r="AG21" s="22"/>
      <c r="AH21" s="22"/>
      <c r="AI21" s="22"/>
    </row>
    <row r="22" spans="1:35" x14ac:dyDescent="0.25">
      <c r="N22" s="22"/>
      <c r="O22" s="22"/>
      <c r="P22" s="22"/>
      <c r="Q22" s="22"/>
      <c r="AF22" s="21"/>
      <c r="AG22" s="22"/>
      <c r="AH22" s="22"/>
      <c r="AI22" s="22"/>
    </row>
    <row r="23" spans="1:35" x14ac:dyDescent="0.25">
      <c r="A23" s="60" t="s">
        <v>24</v>
      </c>
      <c r="B23" s="52" t="s">
        <v>13</v>
      </c>
      <c r="C23" s="52"/>
      <c r="D23" s="52"/>
      <c r="E23" s="52"/>
      <c r="F23" s="52" t="s">
        <v>14</v>
      </c>
      <c r="G23" s="52"/>
      <c r="H23" s="52"/>
      <c r="I23" s="52"/>
      <c r="J23" s="52" t="s">
        <v>15</v>
      </c>
      <c r="K23" s="52"/>
      <c r="L23" s="52"/>
      <c r="M23" s="52"/>
      <c r="N23" s="53" t="s">
        <v>16</v>
      </c>
      <c r="O23" s="53"/>
      <c r="P23" s="53"/>
      <c r="Q23" s="53"/>
      <c r="S23" s="60" t="s">
        <v>24</v>
      </c>
      <c r="T23" s="52" t="s">
        <v>13</v>
      </c>
      <c r="U23" s="52"/>
      <c r="V23" s="52"/>
      <c r="W23" s="52"/>
      <c r="X23" s="52" t="s">
        <v>14</v>
      </c>
      <c r="Y23" s="52"/>
      <c r="Z23" s="52"/>
      <c r="AA23" s="52"/>
      <c r="AB23" s="52" t="s">
        <v>15</v>
      </c>
      <c r="AC23" s="52"/>
      <c r="AD23" s="52"/>
      <c r="AE23" s="52"/>
      <c r="AF23" s="53" t="s">
        <v>16</v>
      </c>
      <c r="AG23" s="53"/>
      <c r="AH23" s="53"/>
      <c r="AI23" s="5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53" t="s">
        <v>25</v>
      </c>
      <c r="O24" s="53"/>
      <c r="P24" s="53"/>
      <c r="Q24" s="22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53" t="s">
        <v>25</v>
      </c>
      <c r="AG24" s="53"/>
      <c r="AH24" s="53"/>
      <c r="AI24" s="22" t="s">
        <v>19</v>
      </c>
    </row>
    <row r="25" spans="1:35" x14ac:dyDescent="0.25">
      <c r="A25" s="60"/>
      <c r="B25" s="52">
        <v>0</v>
      </c>
      <c r="C25" s="52"/>
      <c r="D25" s="52"/>
      <c r="E25" s="6">
        <v>1.361807</v>
      </c>
      <c r="F25" s="52">
        <v>0</v>
      </c>
      <c r="G25" s="52"/>
      <c r="H25" s="52"/>
      <c r="I25" s="6">
        <v>1.3467100000000001</v>
      </c>
      <c r="J25" s="52">
        <v>0</v>
      </c>
      <c r="K25" s="52"/>
      <c r="L25" s="52"/>
      <c r="M25" s="6">
        <v>1.3467640000000001</v>
      </c>
      <c r="N25" s="53">
        <v>1.29E-2</v>
      </c>
      <c r="O25" s="53"/>
      <c r="P25" s="53"/>
      <c r="Q25" s="22">
        <v>1.658369</v>
      </c>
      <c r="S25" s="60"/>
      <c r="T25" s="12">
        <v>1.9999999999999999E-7</v>
      </c>
      <c r="U25" s="5"/>
      <c r="V25" s="5"/>
      <c r="W25" s="9">
        <v>1.36083</v>
      </c>
      <c r="X25" s="12">
        <v>3.9999999999999998E-7</v>
      </c>
      <c r="Y25" s="5"/>
      <c r="Z25" s="5"/>
      <c r="AA25" s="9">
        <v>1.407422</v>
      </c>
      <c r="AB25" s="12">
        <v>3.9999999999999998E-7</v>
      </c>
      <c r="AC25" s="5"/>
      <c r="AD25" s="5"/>
      <c r="AE25" s="9">
        <v>1.404352</v>
      </c>
      <c r="AF25" s="21">
        <v>1.23E-2</v>
      </c>
      <c r="AG25" s="23"/>
      <c r="AH25" s="23"/>
      <c r="AI25" s="22">
        <v>1.6517269999999999</v>
      </c>
    </row>
    <row r="26" spans="1:35" x14ac:dyDescent="0.25">
      <c r="N26" s="22"/>
      <c r="O26" s="22"/>
      <c r="P26" s="22"/>
      <c r="Q26" s="22"/>
      <c r="AF26" s="21"/>
      <c r="AG26" s="22"/>
      <c r="AH26" s="22"/>
      <c r="AI26" s="22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3"/>
      <c r="O27" s="23"/>
      <c r="P27" s="23"/>
      <c r="Q27" s="23"/>
      <c r="R27" s="7"/>
      <c r="S27" s="7"/>
      <c r="T27" s="7"/>
      <c r="AF27" s="21"/>
      <c r="AG27" s="22"/>
      <c r="AH27" s="22"/>
      <c r="AI27" s="22"/>
    </row>
    <row r="28" spans="1:35" x14ac:dyDescent="0.25">
      <c r="A28" s="1" t="s">
        <v>26</v>
      </c>
      <c r="N28" s="22"/>
      <c r="O28" s="22"/>
      <c r="P28" s="22"/>
      <c r="Q28" s="22"/>
      <c r="S28" s="1" t="s">
        <v>27</v>
      </c>
      <c r="AF28" s="21"/>
      <c r="AG28" s="22"/>
      <c r="AH28" s="22"/>
      <c r="AI28" s="22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53" t="s">
        <v>11</v>
      </c>
      <c r="O29" s="53"/>
      <c r="P29" s="53"/>
      <c r="Q29" s="5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53" t="s">
        <v>11</v>
      </c>
      <c r="AG29" s="53"/>
      <c r="AH29" s="53"/>
      <c r="AI29" s="53"/>
    </row>
    <row r="30" spans="1:35" x14ac:dyDescent="0.25">
      <c r="A30" s="59" t="s">
        <v>12</v>
      </c>
      <c r="B30" s="52" t="s">
        <v>13</v>
      </c>
      <c r="C30" s="52"/>
      <c r="D30" s="52"/>
      <c r="E30" s="52"/>
      <c r="F30" s="52" t="s">
        <v>14</v>
      </c>
      <c r="G30" s="52"/>
      <c r="H30" s="52"/>
      <c r="I30" s="52"/>
      <c r="J30" s="52" t="s">
        <v>15</v>
      </c>
      <c r="K30" s="52"/>
      <c r="L30" s="52"/>
      <c r="M30" s="52"/>
      <c r="N30" s="53" t="s">
        <v>16</v>
      </c>
      <c r="O30" s="53"/>
      <c r="P30" s="53"/>
      <c r="Q30" s="53"/>
      <c r="S30" s="59" t="s">
        <v>12</v>
      </c>
      <c r="T30" s="52" t="s">
        <v>28</v>
      </c>
      <c r="U30" s="52"/>
      <c r="V30" s="52"/>
      <c r="W30" s="52"/>
      <c r="X30" s="52" t="s">
        <v>29</v>
      </c>
      <c r="Y30" s="52"/>
      <c r="Z30" s="52"/>
      <c r="AA30" s="52"/>
      <c r="AB30" s="52" t="s">
        <v>30</v>
      </c>
      <c r="AC30" s="52"/>
      <c r="AD30" s="52"/>
      <c r="AE30" s="52"/>
      <c r="AF30" s="53" t="s">
        <v>16</v>
      </c>
      <c r="AG30" s="53"/>
      <c r="AH30" s="53"/>
      <c r="AI30" s="5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2"/>
      <c r="O31" s="22" t="s">
        <v>17</v>
      </c>
      <c r="P31" s="22" t="s">
        <v>18</v>
      </c>
      <c r="Q31" s="22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1"/>
      <c r="AG31" s="22" t="s">
        <v>17</v>
      </c>
      <c r="AH31" s="22" t="s">
        <v>18</v>
      </c>
      <c r="AI31" s="22" t="s">
        <v>19</v>
      </c>
    </row>
    <row r="32" spans="1:35" x14ac:dyDescent="0.25">
      <c r="A32" s="59"/>
      <c r="B32" t="s">
        <v>20</v>
      </c>
      <c r="C32" s="3">
        <v>0</v>
      </c>
      <c r="D32" s="3">
        <v>2.5999999999999999E-3</v>
      </c>
      <c r="E32" s="3">
        <v>1.0179339999999999</v>
      </c>
      <c r="F32" t="s">
        <v>20</v>
      </c>
      <c r="G32" s="3">
        <v>0</v>
      </c>
      <c r="H32" s="3">
        <v>2.5999999999999999E-3</v>
      </c>
      <c r="I32" s="3">
        <v>1.014346</v>
      </c>
      <c r="J32" t="s">
        <v>20</v>
      </c>
      <c r="K32" s="3">
        <v>0</v>
      </c>
      <c r="L32" s="3">
        <v>2.5999999999999999E-3</v>
      </c>
      <c r="M32" s="3">
        <v>1.015865</v>
      </c>
      <c r="N32" s="22" t="s">
        <v>20</v>
      </c>
      <c r="O32" s="22">
        <v>2.5999999999999999E-3</v>
      </c>
      <c r="P32" s="22">
        <v>1.3100000000000001E-2</v>
      </c>
      <c r="Q32" s="22">
        <v>0.89790599999999998</v>
      </c>
      <c r="S32" s="59"/>
      <c r="T32" t="s">
        <v>20</v>
      </c>
      <c r="U32" s="3">
        <v>0</v>
      </c>
      <c r="V32" s="3">
        <v>2.5999999999999999E-3</v>
      </c>
      <c r="W32" s="3">
        <v>1.0302469999999999</v>
      </c>
      <c r="X32" t="s">
        <v>20</v>
      </c>
      <c r="Y32" s="3">
        <v>0</v>
      </c>
      <c r="Z32" s="3">
        <v>2.5999999999999999E-3</v>
      </c>
      <c r="AA32" s="3">
        <v>1.0286770000000001</v>
      </c>
      <c r="AB32" t="s">
        <v>20</v>
      </c>
      <c r="AC32" s="3">
        <v>0</v>
      </c>
      <c r="AD32" s="3">
        <v>2.5999999999999999E-3</v>
      </c>
      <c r="AE32" s="3">
        <v>1.036637</v>
      </c>
      <c r="AF32" s="21" t="s">
        <v>20</v>
      </c>
      <c r="AG32" s="22">
        <v>2.5999999999999999E-3</v>
      </c>
      <c r="AH32" s="22">
        <v>1.3100000000000001E-2</v>
      </c>
      <c r="AI32" s="22">
        <v>0.89291900000000002</v>
      </c>
    </row>
    <row r="33" spans="1:35" x14ac:dyDescent="0.25">
      <c r="A33" s="59"/>
      <c r="B33" t="s">
        <v>21</v>
      </c>
      <c r="C33" s="3">
        <v>0</v>
      </c>
      <c r="D33" s="3">
        <v>1.964E-4</v>
      </c>
      <c r="E33" s="3">
        <v>1.0414639999999999</v>
      </c>
      <c r="F33" t="s">
        <v>21</v>
      </c>
      <c r="G33" s="3">
        <v>0</v>
      </c>
      <c r="H33" s="3">
        <v>1.964E-4</v>
      </c>
      <c r="I33" s="3">
        <v>1.0331779999999999</v>
      </c>
      <c r="J33" t="s">
        <v>21</v>
      </c>
      <c r="K33" s="3">
        <v>0</v>
      </c>
      <c r="L33" s="3">
        <v>1.964E-4</v>
      </c>
      <c r="M33" s="3">
        <v>1.0548519999999999</v>
      </c>
      <c r="N33" s="22" t="s">
        <v>21</v>
      </c>
      <c r="O33" s="22">
        <v>1.0500000000000001E-2</v>
      </c>
      <c r="P33" s="22">
        <v>1.2200000000000001E-2</v>
      </c>
      <c r="Q33" s="22">
        <v>0.91591500000000003</v>
      </c>
      <c r="S33" s="59"/>
      <c r="T33" t="s">
        <v>21</v>
      </c>
      <c r="U33" s="3">
        <v>0</v>
      </c>
      <c r="V33" s="3">
        <v>5.0279999999999997E-4</v>
      </c>
      <c r="W33" s="3">
        <v>1.0472170000000001</v>
      </c>
      <c r="X33" t="s">
        <v>21</v>
      </c>
      <c r="Y33" s="3">
        <v>0</v>
      </c>
      <c r="Z33" s="3">
        <v>5.0279999999999997E-4</v>
      </c>
      <c r="AA33" s="3">
        <v>1.0474650000000001</v>
      </c>
      <c r="AB33" t="s">
        <v>21</v>
      </c>
      <c r="AC33" s="3">
        <v>0</v>
      </c>
      <c r="AD33" s="3">
        <v>5.0279999999999997E-4</v>
      </c>
      <c r="AE33" s="3">
        <v>1.0524849999999999</v>
      </c>
      <c r="AF33" s="21" t="s">
        <v>21</v>
      </c>
      <c r="AG33" s="22">
        <v>6.4000000000000003E-3</v>
      </c>
      <c r="AH33" s="22">
        <v>1.0800000000000001E-2</v>
      </c>
      <c r="AI33" s="22">
        <v>0.91790000000000005</v>
      </c>
    </row>
    <row r="34" spans="1:35" x14ac:dyDescent="0.25">
      <c r="A34" s="59"/>
      <c r="B34" t="s">
        <v>22</v>
      </c>
      <c r="C34" s="3">
        <v>0</v>
      </c>
      <c r="D34" s="3">
        <v>4.0899999999999998E-5</v>
      </c>
      <c r="E34" s="3">
        <v>1.045445</v>
      </c>
      <c r="F34" t="s">
        <v>22</v>
      </c>
      <c r="G34" s="3">
        <v>0</v>
      </c>
      <c r="H34" s="3">
        <v>4.0899999999999998E-5</v>
      </c>
      <c r="I34" s="3">
        <v>1.0466059999999999</v>
      </c>
      <c r="J34" t="s">
        <v>22</v>
      </c>
      <c r="K34" s="3">
        <v>0</v>
      </c>
      <c r="L34" s="3">
        <v>4.0899999999999998E-5</v>
      </c>
      <c r="M34" s="3">
        <v>1.058047</v>
      </c>
      <c r="N34" s="22" t="s">
        <v>22</v>
      </c>
      <c r="O34" s="22">
        <v>1.09E-2</v>
      </c>
      <c r="P34" s="22">
        <v>1.1299999999999999E-2</v>
      </c>
      <c r="Q34" s="22">
        <v>0.92364100000000005</v>
      </c>
      <c r="S34" s="59"/>
      <c r="T34" t="s">
        <v>22</v>
      </c>
      <c r="U34" s="3">
        <v>0</v>
      </c>
      <c r="V34" s="3">
        <v>2.0460000000000001E-4</v>
      </c>
      <c r="W34" s="3">
        <v>1.069834</v>
      </c>
      <c r="X34" t="s">
        <v>22</v>
      </c>
      <c r="Y34" s="3">
        <v>0</v>
      </c>
      <c r="Z34" s="3">
        <v>2.0460000000000001E-4</v>
      </c>
      <c r="AA34" s="3">
        <v>1.0523830000000001</v>
      </c>
      <c r="AB34" t="s">
        <v>22</v>
      </c>
      <c r="AC34" s="3">
        <v>0</v>
      </c>
      <c r="AD34" s="3">
        <v>2.0460000000000001E-4</v>
      </c>
      <c r="AE34" s="3">
        <v>1.0398540000000001</v>
      </c>
      <c r="AF34" s="21" t="s">
        <v>22</v>
      </c>
      <c r="AG34" s="22">
        <v>8.2000000000000007E-3</v>
      </c>
      <c r="AH34" s="22">
        <v>9.4999999999999998E-3</v>
      </c>
      <c r="AI34" s="22">
        <v>0.92244400000000004</v>
      </c>
    </row>
    <row r="35" spans="1:35" x14ac:dyDescent="0.25">
      <c r="N35" s="22"/>
      <c r="O35" s="22"/>
      <c r="P35" s="22"/>
      <c r="Q35" s="22"/>
      <c r="AF35" s="21"/>
      <c r="AG35" s="22"/>
      <c r="AH35" s="22"/>
      <c r="AI35" s="22"/>
    </row>
    <row r="36" spans="1:35" x14ac:dyDescent="0.25">
      <c r="N36" s="22"/>
      <c r="O36" s="22"/>
      <c r="P36" s="22"/>
      <c r="Q36" s="22"/>
      <c r="AF36" s="21"/>
      <c r="AG36" s="22"/>
      <c r="AH36" s="22"/>
      <c r="AI36" s="22"/>
    </row>
    <row r="37" spans="1:35" x14ac:dyDescent="0.25">
      <c r="A37" s="55" t="s">
        <v>23</v>
      </c>
      <c r="B37" s="52" t="s">
        <v>13</v>
      </c>
      <c r="C37" s="52"/>
      <c r="D37" s="52"/>
      <c r="E37" s="52"/>
      <c r="F37" s="52" t="s">
        <v>14</v>
      </c>
      <c r="G37" s="52"/>
      <c r="H37" s="52"/>
      <c r="I37" s="52"/>
      <c r="J37" s="52" t="s">
        <v>15</v>
      </c>
      <c r="K37" s="52"/>
      <c r="L37" s="52"/>
      <c r="M37" s="52"/>
      <c r="N37" s="53" t="s">
        <v>16</v>
      </c>
      <c r="O37" s="53"/>
      <c r="P37" s="53"/>
      <c r="Q37" s="53"/>
      <c r="S37" s="55" t="s">
        <v>23</v>
      </c>
      <c r="T37" s="52" t="s">
        <v>28</v>
      </c>
      <c r="U37" s="52"/>
      <c r="V37" s="52"/>
      <c r="W37" s="52"/>
      <c r="X37" s="52" t="s">
        <v>29</v>
      </c>
      <c r="Y37" s="52"/>
      <c r="Z37" s="52"/>
      <c r="AA37" s="52"/>
      <c r="AB37" s="52" t="s">
        <v>30</v>
      </c>
      <c r="AC37" s="52"/>
      <c r="AD37" s="52"/>
      <c r="AE37" s="52"/>
      <c r="AF37" s="53" t="s">
        <v>16</v>
      </c>
      <c r="AG37" s="53"/>
      <c r="AH37" s="53"/>
      <c r="AI37" s="53"/>
    </row>
    <row r="38" spans="1:35" x14ac:dyDescent="0.25">
      <c r="A38" s="55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2"/>
      <c r="O38" s="22" t="s">
        <v>17</v>
      </c>
      <c r="P38" s="22" t="s">
        <v>18</v>
      </c>
      <c r="Q38" s="22" t="s">
        <v>19</v>
      </c>
      <c r="S38" s="55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1"/>
      <c r="AG38" s="22" t="s">
        <v>17</v>
      </c>
      <c r="AH38" s="22" t="s">
        <v>18</v>
      </c>
      <c r="AI38" s="22" t="s">
        <v>19</v>
      </c>
    </row>
    <row r="39" spans="1:35" x14ac:dyDescent="0.25">
      <c r="A39" s="55"/>
      <c r="B39" t="s">
        <v>20</v>
      </c>
      <c r="C39" s="8">
        <v>0</v>
      </c>
      <c r="D39" s="8">
        <v>2.5999999999999999E-3</v>
      </c>
      <c r="E39" s="8">
        <v>0.979298</v>
      </c>
      <c r="F39" t="s">
        <v>20</v>
      </c>
      <c r="G39" s="8">
        <v>0</v>
      </c>
      <c r="H39" s="8">
        <v>2.5999999999999999E-3</v>
      </c>
      <c r="I39" s="8">
        <v>0.97899800000000003</v>
      </c>
      <c r="J39" t="s">
        <v>20</v>
      </c>
      <c r="K39" s="8">
        <v>0</v>
      </c>
      <c r="L39" s="8">
        <v>2.5999999999999999E-3</v>
      </c>
      <c r="M39" s="8">
        <v>0.97811099999999995</v>
      </c>
      <c r="N39" s="22" t="s">
        <v>20</v>
      </c>
      <c r="O39" s="22">
        <v>2.5999999999999999E-3</v>
      </c>
      <c r="P39" s="22">
        <v>1.3100000000000001E-2</v>
      </c>
      <c r="Q39" s="22">
        <v>0.86556500000000003</v>
      </c>
      <c r="R39" s="17"/>
      <c r="S39" s="55"/>
      <c r="T39" t="s">
        <v>20</v>
      </c>
      <c r="U39" s="8">
        <v>0</v>
      </c>
      <c r="V39" s="8">
        <v>2.5999999999999999E-3</v>
      </c>
      <c r="W39" s="8">
        <v>0.99552300000000005</v>
      </c>
      <c r="X39" t="s">
        <v>20</v>
      </c>
      <c r="Y39" s="8">
        <v>0</v>
      </c>
      <c r="Z39" s="8">
        <v>2.5999999999999999E-3</v>
      </c>
      <c r="AA39" s="8">
        <v>0.99795400000000001</v>
      </c>
      <c r="AB39" t="s">
        <v>20</v>
      </c>
      <c r="AC39" s="8">
        <v>0</v>
      </c>
      <c r="AD39" s="8">
        <v>2.5999999999999999E-3</v>
      </c>
      <c r="AE39" s="8">
        <v>0.98652099999999998</v>
      </c>
      <c r="AF39" s="21" t="s">
        <v>20</v>
      </c>
      <c r="AG39" s="22">
        <v>2.5999999999999999E-3</v>
      </c>
      <c r="AH39" s="22">
        <v>1.3100000000000001E-2</v>
      </c>
      <c r="AI39" s="22">
        <v>0.89820299999999997</v>
      </c>
    </row>
    <row r="40" spans="1:35" x14ac:dyDescent="0.25">
      <c r="A40" s="55"/>
      <c r="B40" t="s">
        <v>21</v>
      </c>
      <c r="C40" s="8">
        <v>0</v>
      </c>
      <c r="D40" s="8">
        <v>1.964E-4</v>
      </c>
      <c r="E40" s="8">
        <v>0.98937600000000003</v>
      </c>
      <c r="F40" t="s">
        <v>21</v>
      </c>
      <c r="G40" s="8">
        <v>0</v>
      </c>
      <c r="H40" s="8">
        <v>1.964E-4</v>
      </c>
      <c r="I40" s="8">
        <v>1.0033589999999999</v>
      </c>
      <c r="J40" t="s">
        <v>21</v>
      </c>
      <c r="K40" s="8">
        <v>0</v>
      </c>
      <c r="L40" s="8">
        <v>1.964E-4</v>
      </c>
      <c r="M40" s="8">
        <v>0.99641500000000005</v>
      </c>
      <c r="N40" s="22" t="s">
        <v>21</v>
      </c>
      <c r="O40" s="22">
        <v>1.0500000000000001E-2</v>
      </c>
      <c r="P40" s="22">
        <v>1.2200000000000001E-2</v>
      </c>
      <c r="Q40" s="22">
        <v>0.87607900000000005</v>
      </c>
      <c r="S40" s="55"/>
      <c r="T40" t="s">
        <v>21</v>
      </c>
      <c r="U40" s="8">
        <v>0</v>
      </c>
      <c r="V40" s="8">
        <v>5.0279999999999997E-4</v>
      </c>
      <c r="W40" s="8">
        <v>1.0006170000000001</v>
      </c>
      <c r="X40" t="s">
        <v>21</v>
      </c>
      <c r="Y40" s="8">
        <v>0</v>
      </c>
      <c r="Z40" s="8">
        <v>5.0279999999999997E-4</v>
      </c>
      <c r="AA40" s="8">
        <v>1.0013810000000001</v>
      </c>
      <c r="AB40" t="s">
        <v>21</v>
      </c>
      <c r="AC40" s="8">
        <v>0</v>
      </c>
      <c r="AD40" s="8">
        <v>5.0279999999999997E-4</v>
      </c>
      <c r="AE40" s="8">
        <v>0.99240300000000004</v>
      </c>
      <c r="AF40" s="21" t="s">
        <v>21</v>
      </c>
      <c r="AG40" s="22">
        <v>6.6E-3</v>
      </c>
      <c r="AH40" s="22">
        <v>1.0699999999999999E-2</v>
      </c>
      <c r="AI40" s="22">
        <v>0.88311200000000001</v>
      </c>
    </row>
    <row r="41" spans="1:35" x14ac:dyDescent="0.25">
      <c r="A41" s="55"/>
      <c r="B41" t="s">
        <v>22</v>
      </c>
      <c r="C41" s="8">
        <v>0</v>
      </c>
      <c r="D41" s="8">
        <v>4.0899999999999998E-5</v>
      </c>
      <c r="E41" s="8">
        <v>1.0039549999999999</v>
      </c>
      <c r="F41" t="s">
        <v>22</v>
      </c>
      <c r="G41" s="8">
        <v>0</v>
      </c>
      <c r="H41" s="8">
        <v>4.0899999999999998E-5</v>
      </c>
      <c r="I41" s="8">
        <v>1.004367</v>
      </c>
      <c r="J41" t="s">
        <v>22</v>
      </c>
      <c r="K41" s="8">
        <v>0</v>
      </c>
      <c r="L41" s="8">
        <v>4.0899999999999998E-5</v>
      </c>
      <c r="M41" s="8">
        <v>1.0119899999999999</v>
      </c>
      <c r="N41" s="22" t="s">
        <v>22</v>
      </c>
      <c r="O41" s="22">
        <v>1.09E-2</v>
      </c>
      <c r="P41" s="22">
        <v>1.1299999999999999E-2</v>
      </c>
      <c r="Q41" s="22">
        <v>0.94305899999999998</v>
      </c>
      <c r="S41" s="55"/>
      <c r="T41" t="s">
        <v>22</v>
      </c>
      <c r="U41" s="8">
        <v>0</v>
      </c>
      <c r="V41" s="8">
        <v>2.0460000000000001E-4</v>
      </c>
      <c r="W41" s="8">
        <v>1.017093</v>
      </c>
      <c r="X41" t="s">
        <v>22</v>
      </c>
      <c r="Y41" s="8">
        <v>0</v>
      </c>
      <c r="Z41" s="8">
        <v>2.0460000000000001E-4</v>
      </c>
      <c r="AA41" s="8">
        <v>1.0063200000000001</v>
      </c>
      <c r="AB41" t="s">
        <v>22</v>
      </c>
      <c r="AC41" s="8">
        <v>0</v>
      </c>
      <c r="AD41" s="8">
        <v>2.0460000000000001E-4</v>
      </c>
      <c r="AE41" s="8">
        <v>1.0045280000000001</v>
      </c>
      <c r="AF41" s="21" t="s">
        <v>22</v>
      </c>
      <c r="AG41" s="22">
        <v>8.2000000000000007E-3</v>
      </c>
      <c r="AH41" s="22">
        <v>9.4999999999999998E-3</v>
      </c>
      <c r="AI41" s="22">
        <v>0.95972000000000002</v>
      </c>
    </row>
    <row r="42" spans="1:35" x14ac:dyDescent="0.25">
      <c r="N42" s="22"/>
      <c r="O42" s="22"/>
      <c r="P42" s="22"/>
      <c r="Q42" s="22"/>
      <c r="AF42" s="21"/>
      <c r="AG42" s="22"/>
      <c r="AH42" s="22"/>
      <c r="AI42" s="22"/>
    </row>
    <row r="43" spans="1:35" x14ac:dyDescent="0.25">
      <c r="N43" s="22"/>
      <c r="O43" s="22"/>
      <c r="P43" s="22"/>
      <c r="Q43" s="22"/>
      <c r="AF43" s="21"/>
      <c r="AG43" s="22"/>
      <c r="AH43" s="22"/>
      <c r="AI43" s="22"/>
    </row>
    <row r="44" spans="1:35" x14ac:dyDescent="0.25">
      <c r="A44" s="60" t="s">
        <v>24</v>
      </c>
      <c r="B44" s="52" t="s">
        <v>13</v>
      </c>
      <c r="C44" s="52"/>
      <c r="D44" s="52"/>
      <c r="E44" s="52"/>
      <c r="F44" s="52" t="s">
        <v>14</v>
      </c>
      <c r="G44" s="52"/>
      <c r="H44" s="52"/>
      <c r="I44" s="52"/>
      <c r="J44" s="52" t="s">
        <v>15</v>
      </c>
      <c r="K44" s="52"/>
      <c r="L44" s="52"/>
      <c r="M44" s="52"/>
      <c r="N44" s="53" t="s">
        <v>16</v>
      </c>
      <c r="O44" s="53"/>
      <c r="P44" s="53"/>
      <c r="Q44" s="53"/>
      <c r="S44" s="60" t="s">
        <v>24</v>
      </c>
      <c r="T44" s="52" t="s">
        <v>28</v>
      </c>
      <c r="U44" s="52"/>
      <c r="V44" s="52"/>
      <c r="W44" s="52"/>
      <c r="X44" s="52" t="s">
        <v>29</v>
      </c>
      <c r="Y44" s="52"/>
      <c r="Z44" s="52"/>
      <c r="AA44" s="52"/>
      <c r="AB44" s="52" t="s">
        <v>30</v>
      </c>
      <c r="AC44" s="52"/>
      <c r="AD44" s="52"/>
      <c r="AE44" s="52"/>
      <c r="AF44" s="53" t="s">
        <v>16</v>
      </c>
      <c r="AG44" s="53"/>
      <c r="AH44" s="53"/>
      <c r="AI44" s="5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53" t="s">
        <v>25</v>
      </c>
      <c r="O45" s="53"/>
      <c r="P45" s="53"/>
      <c r="Q45" s="22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53" t="s">
        <v>25</v>
      </c>
      <c r="AG45" s="53"/>
      <c r="AH45" s="53"/>
      <c r="AI45" s="22" t="s">
        <v>19</v>
      </c>
    </row>
    <row r="46" spans="1:35" x14ac:dyDescent="0.25">
      <c r="A46" s="60"/>
      <c r="B46" s="12">
        <v>6.9999999999999999E-6</v>
      </c>
      <c r="C46" s="5"/>
      <c r="D46" s="5"/>
      <c r="E46" s="9">
        <v>1.367556</v>
      </c>
      <c r="F46" s="12">
        <v>7.6000000000000001E-6</v>
      </c>
      <c r="G46" s="5"/>
      <c r="H46" s="5"/>
      <c r="I46" s="9">
        <v>1.372004</v>
      </c>
      <c r="J46" s="12">
        <v>1.0200000000000001E-5</v>
      </c>
      <c r="K46" s="5"/>
      <c r="L46" s="5"/>
      <c r="M46" s="9">
        <v>1.3524020000000001</v>
      </c>
      <c r="N46" s="23">
        <v>1.11E-2</v>
      </c>
      <c r="O46" s="23"/>
      <c r="P46" s="23"/>
      <c r="Q46" s="22">
        <v>1.6319239999999999</v>
      </c>
      <c r="S46" s="60"/>
      <c r="T46" s="12">
        <v>7.2899999999999997E-5</v>
      </c>
      <c r="U46" s="5"/>
      <c r="V46" s="5"/>
      <c r="W46" s="9">
        <v>1.3414809999999999</v>
      </c>
      <c r="X46" s="12">
        <v>9.1199999999999994E-5</v>
      </c>
      <c r="Y46" s="5"/>
      <c r="Z46" s="5"/>
      <c r="AA46" s="9">
        <v>1.3310360000000001</v>
      </c>
      <c r="AB46" s="12">
        <v>1.109E-4</v>
      </c>
      <c r="AC46" s="5"/>
      <c r="AD46" s="5"/>
      <c r="AE46" s="9">
        <v>1.3443240000000001</v>
      </c>
      <c r="AF46" s="21">
        <v>8.8999999999999999E-3</v>
      </c>
      <c r="AG46" s="23"/>
      <c r="AH46" s="23"/>
      <c r="AI46" s="22">
        <v>1.642242</v>
      </c>
    </row>
    <row r="47" spans="1:35" x14ac:dyDescent="0.25">
      <c r="N47" s="22"/>
      <c r="O47" s="22"/>
      <c r="P47" s="22"/>
      <c r="Q47" s="22"/>
    </row>
    <row r="48" spans="1:35" x14ac:dyDescent="0.25">
      <c r="A48" s="1" t="s">
        <v>31</v>
      </c>
      <c r="N48" s="22"/>
      <c r="O48" s="22"/>
      <c r="P48" s="22"/>
      <c r="Q48" s="22"/>
      <c r="R48" s="24"/>
    </row>
    <row r="49" spans="1:18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53" t="s">
        <v>11</v>
      </c>
      <c r="O49" s="53"/>
      <c r="P49" s="53"/>
      <c r="Q49" s="53"/>
      <c r="R49" s="24"/>
    </row>
    <row r="50" spans="1:18" x14ac:dyDescent="0.25">
      <c r="A50" s="59" t="s">
        <v>12</v>
      </c>
      <c r="B50" s="52" t="s">
        <v>13</v>
      </c>
      <c r="C50" s="52"/>
      <c r="D50" s="52"/>
      <c r="E50" s="52"/>
      <c r="F50" s="52" t="s">
        <v>14</v>
      </c>
      <c r="G50" s="52"/>
      <c r="H50" s="52"/>
      <c r="I50" s="52"/>
      <c r="J50" s="52" t="s">
        <v>15</v>
      </c>
      <c r="K50" s="52"/>
      <c r="L50" s="52"/>
      <c r="M50" s="52"/>
      <c r="N50" s="53" t="s">
        <v>16</v>
      </c>
      <c r="O50" s="53"/>
      <c r="P50" s="53"/>
      <c r="Q50" s="53"/>
    </row>
    <row r="51" spans="1:18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2"/>
      <c r="O51" s="22" t="s">
        <v>17</v>
      </c>
      <c r="P51" s="22" t="s">
        <v>18</v>
      </c>
      <c r="Q51" s="22" t="s">
        <v>19</v>
      </c>
    </row>
    <row r="52" spans="1:18" x14ac:dyDescent="0.25">
      <c r="A52" s="59"/>
      <c r="B52" t="s">
        <v>20</v>
      </c>
      <c r="C52" s="3">
        <v>0</v>
      </c>
      <c r="D52" s="3">
        <v>2.5999999999999999E-3</v>
      </c>
      <c r="E52" s="3">
        <v>1.028187</v>
      </c>
      <c r="F52" t="s">
        <v>20</v>
      </c>
      <c r="G52" s="3">
        <v>0</v>
      </c>
      <c r="H52" s="3">
        <v>2.5999999999999999E-3</v>
      </c>
      <c r="I52" s="3">
        <v>1.0062880000000001</v>
      </c>
      <c r="J52" t="s">
        <v>20</v>
      </c>
      <c r="K52" s="3">
        <v>0</v>
      </c>
      <c r="L52" s="3">
        <v>2.5999999999999999E-3</v>
      </c>
      <c r="M52" s="3">
        <v>1.0245979999999999</v>
      </c>
      <c r="N52" s="22" t="s">
        <v>20</v>
      </c>
      <c r="O52" s="22">
        <v>2.5999999999999999E-3</v>
      </c>
      <c r="P52" s="22">
        <v>1.3100000000000001E-2</v>
      </c>
      <c r="Q52" s="22">
        <v>0.89981599999999995</v>
      </c>
    </row>
    <row r="53" spans="1:18" x14ac:dyDescent="0.25">
      <c r="A53" s="59"/>
      <c r="B53" t="s">
        <v>21</v>
      </c>
      <c r="C53" s="3">
        <v>0</v>
      </c>
      <c r="D53" s="3">
        <v>1.2999999999999999E-3</v>
      </c>
      <c r="E53" s="3">
        <v>1.0375989999999999</v>
      </c>
      <c r="F53" t="s">
        <v>21</v>
      </c>
      <c r="G53" s="3">
        <v>0</v>
      </c>
      <c r="H53" s="3">
        <v>1.2999999999999999E-3</v>
      </c>
      <c r="I53" s="3">
        <v>1.040953</v>
      </c>
      <c r="J53" t="s">
        <v>21</v>
      </c>
      <c r="K53" s="3">
        <v>0</v>
      </c>
      <c r="L53" s="3">
        <v>1.2999999999999999E-3</v>
      </c>
      <c r="M53" s="3">
        <v>1.0328820000000001</v>
      </c>
      <c r="N53" s="22" t="s">
        <v>21</v>
      </c>
      <c r="O53" s="22">
        <v>3.5999999999999999E-3</v>
      </c>
      <c r="P53" s="22">
        <v>7.3000000000000001E-3</v>
      </c>
      <c r="Q53" s="22">
        <v>0.91755600000000004</v>
      </c>
    </row>
    <row r="54" spans="1:18" x14ac:dyDescent="0.25">
      <c r="A54" s="59"/>
      <c r="B54" t="s">
        <v>22</v>
      </c>
      <c r="C54" s="3">
        <v>1.3799999999999999E-4</v>
      </c>
      <c r="D54" s="3">
        <v>8.8159999999999996E-4</v>
      </c>
      <c r="E54" s="3">
        <v>1.046848</v>
      </c>
      <c r="F54" t="s">
        <v>22</v>
      </c>
      <c r="G54" s="3">
        <v>1.3799999999999999E-4</v>
      </c>
      <c r="H54" s="3">
        <v>8.8159999999999996E-4</v>
      </c>
      <c r="I54" s="3">
        <v>1.064948</v>
      </c>
      <c r="J54" t="s">
        <v>22</v>
      </c>
      <c r="K54" s="3">
        <v>1.3799999999999999E-4</v>
      </c>
      <c r="L54" s="3">
        <v>8.8159999999999996E-4</v>
      </c>
      <c r="M54" s="13">
        <v>1.1025849999999999</v>
      </c>
      <c r="N54" s="22" t="s">
        <v>22</v>
      </c>
      <c r="O54" s="22">
        <v>4.7000000000000002E-3</v>
      </c>
      <c r="P54" s="22">
        <v>6.4000000000000003E-3</v>
      </c>
      <c r="Q54" s="22">
        <v>0.92989699999999997</v>
      </c>
    </row>
    <row r="55" spans="1:18" x14ac:dyDescent="0.25">
      <c r="N55" s="22"/>
      <c r="O55" s="22"/>
      <c r="P55" s="22"/>
      <c r="Q55" s="22"/>
    </row>
    <row r="56" spans="1:18" x14ac:dyDescent="0.25">
      <c r="N56" s="22"/>
      <c r="O56" s="22"/>
      <c r="P56" s="22"/>
      <c r="Q56" s="22"/>
    </row>
    <row r="57" spans="1:18" x14ac:dyDescent="0.25">
      <c r="A57" s="55" t="s">
        <v>23</v>
      </c>
      <c r="B57" s="52" t="s">
        <v>13</v>
      </c>
      <c r="C57" s="52"/>
      <c r="D57" s="52"/>
      <c r="E57" s="52"/>
      <c r="F57" s="52" t="s">
        <v>14</v>
      </c>
      <c r="G57" s="52"/>
      <c r="H57" s="52"/>
      <c r="I57" s="52"/>
      <c r="J57" s="52" t="s">
        <v>15</v>
      </c>
      <c r="K57" s="52"/>
      <c r="L57" s="52"/>
      <c r="M57" s="52"/>
      <c r="N57" s="53" t="s">
        <v>16</v>
      </c>
      <c r="O57" s="53"/>
      <c r="P57" s="53"/>
      <c r="Q57" s="53"/>
    </row>
    <row r="58" spans="1:18" x14ac:dyDescent="0.25">
      <c r="A58" s="55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22"/>
      <c r="O58" s="22" t="s">
        <v>17</v>
      </c>
      <c r="P58" s="22" t="s">
        <v>18</v>
      </c>
      <c r="Q58" s="22" t="s">
        <v>19</v>
      </c>
    </row>
    <row r="59" spans="1:18" x14ac:dyDescent="0.25">
      <c r="A59" s="55"/>
      <c r="B59" t="s">
        <v>20</v>
      </c>
      <c r="C59" s="8">
        <v>0</v>
      </c>
      <c r="D59" s="8">
        <v>2.5999999999999999E-3</v>
      </c>
      <c r="E59" s="8">
        <v>0.97919199999999995</v>
      </c>
      <c r="F59" t="s">
        <v>20</v>
      </c>
      <c r="G59" s="8">
        <v>0</v>
      </c>
      <c r="H59" s="8">
        <v>2.5999999999999999E-3</v>
      </c>
      <c r="I59" s="8">
        <v>0.97425099999999998</v>
      </c>
      <c r="J59" t="s">
        <v>20</v>
      </c>
      <c r="K59" s="8">
        <v>0</v>
      </c>
      <c r="L59" s="8">
        <v>2.5999999999999999E-3</v>
      </c>
      <c r="M59" s="8">
        <v>0.98723300000000003</v>
      </c>
      <c r="N59" s="22" t="s">
        <v>20</v>
      </c>
      <c r="O59" s="22">
        <v>2.5999999999999999E-3</v>
      </c>
      <c r="P59" s="22">
        <v>1.3100000000000001E-2</v>
      </c>
      <c r="Q59" s="22">
        <v>0.871896</v>
      </c>
    </row>
    <row r="60" spans="1:18" x14ac:dyDescent="0.25">
      <c r="A60" s="55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1.0139309999999999</v>
      </c>
      <c r="J60" t="s">
        <v>21</v>
      </c>
      <c r="K60" s="8">
        <v>0</v>
      </c>
      <c r="L60" s="8">
        <v>1.2999999999999999E-3</v>
      </c>
      <c r="M60" s="8">
        <v>0.99224599999999996</v>
      </c>
      <c r="N60" s="22" t="s">
        <v>21</v>
      </c>
      <c r="O60" s="22">
        <v>3.8999999999999998E-3</v>
      </c>
      <c r="P60" s="22">
        <v>7.1000000000000004E-3</v>
      </c>
      <c r="Q60" s="22">
        <v>0.882772</v>
      </c>
    </row>
    <row r="61" spans="1:18" x14ac:dyDescent="0.25">
      <c r="A61" s="55"/>
      <c r="B61" t="s">
        <v>22</v>
      </c>
      <c r="C61" s="8">
        <v>1.3799999999999999E-4</v>
      </c>
      <c r="D61" s="18">
        <v>8.8159999999999996E-4</v>
      </c>
      <c r="E61" s="8">
        <v>1.002057</v>
      </c>
      <c r="F61" t="s">
        <v>22</v>
      </c>
      <c r="G61" s="8">
        <v>1.3799999999999999E-4</v>
      </c>
      <c r="H61" s="18">
        <v>8.8159999999999996E-4</v>
      </c>
      <c r="I61" s="8">
        <v>1.0189900000000001</v>
      </c>
      <c r="J61" t="s">
        <v>22</v>
      </c>
      <c r="K61" s="8">
        <v>1.3799999999999999E-4</v>
      </c>
      <c r="L61" s="18">
        <v>8.8159999999999996E-4</v>
      </c>
      <c r="M61" s="19">
        <v>0.99575899999999995</v>
      </c>
      <c r="N61" s="22" t="s">
        <v>22</v>
      </c>
      <c r="O61" s="22">
        <v>4.8999999999999998E-3</v>
      </c>
      <c r="P61" s="22">
        <v>6.0000000000000001E-3</v>
      </c>
      <c r="Q61" s="22">
        <v>0.98008399999999996</v>
      </c>
    </row>
    <row r="62" spans="1:18" x14ac:dyDescent="0.25">
      <c r="N62" s="22"/>
      <c r="O62" s="22"/>
      <c r="P62" s="22"/>
      <c r="Q62" s="22"/>
    </row>
    <row r="63" spans="1:18" x14ac:dyDescent="0.25">
      <c r="N63" s="22"/>
      <c r="O63" s="22"/>
      <c r="P63" s="22"/>
      <c r="Q63" s="22"/>
    </row>
    <row r="64" spans="1:18" x14ac:dyDescent="0.25">
      <c r="A64" s="60" t="s">
        <v>24</v>
      </c>
      <c r="B64" s="52" t="s">
        <v>13</v>
      </c>
      <c r="C64" s="52"/>
      <c r="D64" s="52"/>
      <c r="E64" s="52"/>
      <c r="F64" s="52" t="s">
        <v>14</v>
      </c>
      <c r="G64" s="52"/>
      <c r="H64" s="52"/>
      <c r="I64" s="52"/>
      <c r="J64" s="52" t="s">
        <v>15</v>
      </c>
      <c r="K64" s="52"/>
      <c r="L64" s="52"/>
      <c r="M64" s="52"/>
      <c r="N64" s="53" t="s">
        <v>16</v>
      </c>
      <c r="O64" s="53"/>
      <c r="P64" s="53"/>
      <c r="Q64" s="5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53" t="s">
        <v>25</v>
      </c>
      <c r="O65" s="53"/>
      <c r="P65" s="53"/>
      <c r="Q65" s="22" t="s">
        <v>19</v>
      </c>
    </row>
    <row r="66" spans="1:27" x14ac:dyDescent="0.25">
      <c r="A66" s="60"/>
      <c r="B66" s="12">
        <v>5.5179999999999997E-4</v>
      </c>
      <c r="C66" s="5"/>
      <c r="D66" s="5"/>
      <c r="E66" s="9">
        <v>1.3326469999999999</v>
      </c>
      <c r="F66" s="5"/>
      <c r="G66" s="12">
        <v>6.2489999999999996E-4</v>
      </c>
      <c r="H66" s="5"/>
      <c r="I66" s="9">
        <v>1.339359</v>
      </c>
      <c r="J66" s="15">
        <v>7.3740000000000003E-4</v>
      </c>
      <c r="K66" s="5"/>
      <c r="L66" s="5"/>
      <c r="M66" s="14">
        <v>1.331596</v>
      </c>
      <c r="N66" s="23">
        <v>5.5999999999999999E-3</v>
      </c>
      <c r="O66" s="23"/>
      <c r="P66" s="23"/>
      <c r="Q66" s="22">
        <v>1.707891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2.0355600000000003</v>
      </c>
      <c r="I73">
        <f t="shared" ref="I73:J75" si="1">0.05*G18+(1-0.05)*C18</f>
        <v>0</v>
      </c>
      <c r="J73">
        <f t="shared" si="1"/>
        <v>2.5999999999999999E-3</v>
      </c>
      <c r="K73">
        <f>I18+E18</f>
        <v>1.9739400000000002</v>
      </c>
      <c r="L73">
        <f>0.05*F25+(1-0.05)*B25</f>
        <v>0</v>
      </c>
      <c r="M73">
        <f>I25+E25</f>
        <v>2.7085170000000001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2.5999999999999999E-3</v>
      </c>
      <c r="U73">
        <f t="shared" ref="U73:V75" si="3">0.1*G18+(1-0.1)*C18</f>
        <v>0</v>
      </c>
      <c r="V73">
        <f t="shared" si="3"/>
        <v>2.5999999999999999E-3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1.579E-5</v>
      </c>
      <c r="H74">
        <f>E12+I12</f>
        <v>2.0817920000000001</v>
      </c>
      <c r="I74">
        <f t="shared" si="1"/>
        <v>0</v>
      </c>
      <c r="J74">
        <f t="shared" si="1"/>
        <v>1.579E-5</v>
      </c>
      <c r="K74">
        <f>I19+E19</f>
        <v>1.9993799999999999</v>
      </c>
      <c r="P74" s="58"/>
      <c r="Q74" t="s">
        <v>38</v>
      </c>
      <c r="R74">
        <f t="shared" si="2"/>
        <v>0</v>
      </c>
      <c r="S74">
        <f t="shared" si="2"/>
        <v>1.579E-5</v>
      </c>
      <c r="U74">
        <f t="shared" si="3"/>
        <v>0</v>
      </c>
      <c r="V74">
        <f t="shared" si="3"/>
        <v>1.579E-5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1.9857499999999996E-7</v>
      </c>
      <c r="H75">
        <f>E13+I13</f>
        <v>2.0993219999999999</v>
      </c>
      <c r="I75">
        <f t="shared" si="1"/>
        <v>0</v>
      </c>
      <c r="J75">
        <f t="shared" si="1"/>
        <v>1.9219999999999996E-7</v>
      </c>
      <c r="K75">
        <f>I20+E20</f>
        <v>2.0152299999999999</v>
      </c>
      <c r="P75" s="58"/>
      <c r="Q75" t="s">
        <v>39</v>
      </c>
      <c r="R75">
        <f t="shared" si="2"/>
        <v>0</v>
      </c>
      <c r="S75">
        <f t="shared" si="2"/>
        <v>2.0494999999999999E-7</v>
      </c>
      <c r="U75">
        <f t="shared" si="3"/>
        <v>0</v>
      </c>
      <c r="V75">
        <f t="shared" si="3"/>
        <v>1.9220000000000001E-7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2.5999999999999999E-3</v>
      </c>
      <c r="I79">
        <f t="shared" ref="I79:J81" si="5">0.2*G18+(1-0.2)*C18</f>
        <v>0</v>
      </c>
      <c r="J79">
        <f t="shared" si="5"/>
        <v>2.5999999999999999E-3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2.5999999999999999E-3</v>
      </c>
      <c r="U79">
        <f t="shared" ref="U79:V81" si="7">0.3*G18+(1-0.3)*C18</f>
        <v>0</v>
      </c>
      <c r="V79">
        <f t="shared" si="7"/>
        <v>2.5999999999999999E-3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1.579E-5</v>
      </c>
      <c r="I80">
        <f t="shared" si="5"/>
        <v>0</v>
      </c>
      <c r="J80">
        <f t="shared" si="5"/>
        <v>1.579E-5</v>
      </c>
      <c r="P80" s="58"/>
      <c r="Q80" t="s">
        <v>38</v>
      </c>
      <c r="R80">
        <f t="shared" si="6"/>
        <v>0</v>
      </c>
      <c r="S80">
        <f t="shared" si="6"/>
        <v>1.579E-5</v>
      </c>
      <c r="U80">
        <f t="shared" si="7"/>
        <v>0</v>
      </c>
      <c r="V80">
        <f t="shared" si="7"/>
        <v>1.579E-5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2.177E-7</v>
      </c>
      <c r="I81">
        <f t="shared" si="5"/>
        <v>0</v>
      </c>
      <c r="J81">
        <f t="shared" si="5"/>
        <v>1.9219999999999999E-7</v>
      </c>
      <c r="P81" s="58"/>
      <c r="Q81" t="s">
        <v>39</v>
      </c>
      <c r="R81">
        <f t="shared" si="6"/>
        <v>0</v>
      </c>
      <c r="S81">
        <f t="shared" si="6"/>
        <v>2.3044999999999998E-7</v>
      </c>
      <c r="U81">
        <f t="shared" si="7"/>
        <v>0</v>
      </c>
      <c r="V81">
        <f t="shared" si="7"/>
        <v>1.9219999999999999E-7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2.5999999999999999E-3</v>
      </c>
      <c r="H86">
        <f>M11+I11+E11</f>
        <v>3.0531610000000002</v>
      </c>
      <c r="I86">
        <f t="shared" ref="I86:J88" si="9">(0.05*(1-0.05)+0.05*(1-0.05))*G18+0.05*0.05*K18+(1-0.05*(1-0.05)-0.05*(1-0.05)-0.05*0.05)*C18</f>
        <v>0</v>
      </c>
      <c r="J86">
        <f t="shared" si="9"/>
        <v>2.5999999999999999E-3</v>
      </c>
      <c r="K86">
        <f>M18+I18+E18</f>
        <v>2.9556060000000004</v>
      </c>
      <c r="L86">
        <f>(0.05*(1-0.05)+0.05*(1-0.05))*F25+0.05*0.05*J25+(1-0.05*(1-0.05)-0.05*(1-0.05)-0.05*0.05)*B25</f>
        <v>0</v>
      </c>
      <c r="M86">
        <f>M25+I25+E25</f>
        <v>4.0552809999999999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2.6000000000000003E-3</v>
      </c>
      <c r="U86">
        <f t="shared" ref="U86:V88" si="11">(0.1*0.9+0.1*0.9)*G18+0.1*0.1*K18+(1-0.1*0.9-0.1*0.9-0.1*0.1)*C18</f>
        <v>0</v>
      </c>
      <c r="V86">
        <f t="shared" si="11"/>
        <v>2.6000000000000003E-3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1.579E-5</v>
      </c>
      <c r="H87">
        <f>M12+I12+E12</f>
        <v>3.1274000000000006</v>
      </c>
      <c r="I87">
        <f t="shared" si="9"/>
        <v>0</v>
      </c>
      <c r="J87">
        <f t="shared" si="9"/>
        <v>1.579E-5</v>
      </c>
      <c r="K87">
        <f>M19+I19+E19</f>
        <v>2.9873779999999996</v>
      </c>
      <c r="O87" s="57"/>
      <c r="P87" s="58"/>
      <c r="Q87" t="s">
        <v>38</v>
      </c>
      <c r="R87">
        <f t="shared" si="10"/>
        <v>0</v>
      </c>
      <c r="S87">
        <f t="shared" si="10"/>
        <v>1.5790000000000003E-5</v>
      </c>
      <c r="U87">
        <f t="shared" si="11"/>
        <v>0</v>
      </c>
      <c r="V87">
        <f t="shared" si="11"/>
        <v>1.5790000000000003E-5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2.0513075000000001E-7</v>
      </c>
      <c r="H88">
        <f>M13+I13+E13</f>
        <v>3.1509710000000002</v>
      </c>
      <c r="I88">
        <f t="shared" si="9"/>
        <v>0</v>
      </c>
      <c r="J88">
        <f t="shared" si="9"/>
        <v>1.9220000000000001E-7</v>
      </c>
      <c r="K88">
        <f>M20+I20+E20</f>
        <v>3.0114010000000002</v>
      </c>
      <c r="O88" s="57"/>
      <c r="P88" s="58"/>
      <c r="Q88" t="s">
        <v>39</v>
      </c>
      <c r="R88">
        <f t="shared" si="10"/>
        <v>0</v>
      </c>
      <c r="S88">
        <f t="shared" si="10"/>
        <v>2.18423E-7</v>
      </c>
      <c r="U88">
        <f t="shared" si="11"/>
        <v>0</v>
      </c>
      <c r="V88">
        <f t="shared" si="11"/>
        <v>1.9220000000000001E-7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2.5999999999999999E-3</v>
      </c>
      <c r="I92">
        <f t="shared" ref="I92:J94" si="13">(0.2*0.8+0.2*0.8)*G18+0.2*0.2*K18+(1-0.2*0.8-0.2*0.8-0.2*0.2)*C18</f>
        <v>0</v>
      </c>
      <c r="J92">
        <f t="shared" si="13"/>
        <v>2.5999999999999999E-3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2.5999999999999999E-3</v>
      </c>
      <c r="U92">
        <f t="shared" ref="U92:V94" si="15">(0.3*0.7+0.3*0.7)*G18+0.3*0.3*K18+(1-0.3*0.7-0.3*0.7-0.3*0.3)*C18</f>
        <v>0</v>
      </c>
      <c r="V92">
        <f t="shared" si="15"/>
        <v>2.5999999999999999E-3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1.579E-5</v>
      </c>
      <c r="I93">
        <f t="shared" si="13"/>
        <v>0</v>
      </c>
      <c r="J93">
        <f t="shared" si="13"/>
        <v>1.579E-5</v>
      </c>
      <c r="O93" s="57"/>
      <c r="P93" s="58"/>
      <c r="Q93" t="s">
        <v>38</v>
      </c>
      <c r="R93">
        <f t="shared" si="14"/>
        <v>0</v>
      </c>
      <c r="S93">
        <f t="shared" si="14"/>
        <v>1.579E-5</v>
      </c>
      <c r="U93">
        <f t="shared" si="15"/>
        <v>0</v>
      </c>
      <c r="V93">
        <f t="shared" si="15"/>
        <v>1.579E-5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2.46092E-7</v>
      </c>
      <c r="I94">
        <f t="shared" si="13"/>
        <v>0</v>
      </c>
      <c r="J94">
        <f t="shared" si="13"/>
        <v>1.9219999999999999E-7</v>
      </c>
      <c r="O94" s="57"/>
      <c r="P94" s="58"/>
      <c r="Q94" t="s">
        <v>39</v>
      </c>
      <c r="R94">
        <f t="shared" si="14"/>
        <v>0</v>
      </c>
      <c r="S94">
        <f t="shared" si="14"/>
        <v>2.7520700000000001E-7</v>
      </c>
      <c r="U94">
        <f t="shared" si="15"/>
        <v>0</v>
      </c>
      <c r="V94">
        <f t="shared" si="15"/>
        <v>1.9219999999999999E-7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3.2500000000000006E-7</v>
      </c>
      <c r="G99">
        <f t="shared" si="16"/>
        <v>2.6013124999999995E-3</v>
      </c>
      <c r="H99">
        <f>Q11+M11+I11+E11</f>
        <v>3.9288490000000005</v>
      </c>
      <c r="I99">
        <f t="shared" ref="I99:J101" si="17">3*0.05*(1-0.05)*(1-0.05)*G18+3*0.05*0.05*(1-0.05)*K18+0.05*0.05*0.05*O18+(1-3*0.05*(1-0.05)*(1-0.05)-3*0.05*0.05*(1-0.05)-0.05*0.05*0.05)*C18</f>
        <v>3.2500000000000006E-7</v>
      </c>
      <c r="J99">
        <f t="shared" si="17"/>
        <v>2.6013124999999995E-3</v>
      </c>
      <c r="K99">
        <f>Q18+M18+E18+I18</f>
        <v>3.8011780000000002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5.7136499999999995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2.6000000000000005E-6</v>
      </c>
      <c r="S99">
        <f t="shared" si="18"/>
        <v>2.6105E-3</v>
      </c>
      <c r="U99">
        <f t="shared" ref="U99:V101" si="19">3*0.1*(1-0.1)*(1-0.1)*G18+3*0.1*0.1*(1-0.1)*K18+0.1*0.1*0.1*O18+(1-3*0.1*(1-0.1)*(1-0.1)-3*0.1*0.1*(1-0.1)-0.1*0.1*0.1)*C18</f>
        <v>2.6000000000000005E-6</v>
      </c>
      <c r="V99">
        <f t="shared" si="19"/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1.6125000000000004E-6</v>
      </c>
      <c r="G100">
        <f t="shared" si="16"/>
        <v>1.7413026249999998E-5</v>
      </c>
      <c r="H100">
        <f>Q12+M12+I12+E12</f>
        <v>4.0338980000000006</v>
      </c>
      <c r="I100">
        <f t="shared" si="17"/>
        <v>1.6125000000000004E-6</v>
      </c>
      <c r="J100">
        <f t="shared" si="17"/>
        <v>1.7413026249999998E-5</v>
      </c>
      <c r="K100">
        <f>Q19+M19+E19+I19</f>
        <v>3.849577</v>
      </c>
      <c r="N100" s="61"/>
      <c r="O100" s="57"/>
      <c r="P100" s="58"/>
      <c r="Q100" t="s">
        <v>38</v>
      </c>
      <c r="R100">
        <f t="shared" si="18"/>
        <v>1.2900000000000004E-5</v>
      </c>
      <c r="S100">
        <f t="shared" si="18"/>
        <v>2.877421E-5</v>
      </c>
      <c r="U100">
        <f t="shared" si="19"/>
        <v>1.2900000000000004E-5</v>
      </c>
      <c r="V100">
        <f t="shared" si="19"/>
        <v>2.877421E-5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1.6125000000000004E-6</v>
      </c>
      <c r="G101">
        <f t="shared" si="16"/>
        <v>1.8242683000000003E-6</v>
      </c>
      <c r="H101">
        <f>Q13+M13+I13+E13</f>
        <v>4.0676209999999999</v>
      </c>
      <c r="I101">
        <f t="shared" si="17"/>
        <v>1.6125000000000004E-6</v>
      </c>
      <c r="J101">
        <f t="shared" si="17"/>
        <v>1.8046759750000003E-6</v>
      </c>
      <c r="K101">
        <f>Q20+M20+E20+I20</f>
        <v>3.953932</v>
      </c>
      <c r="N101" s="61"/>
      <c r="O101" s="57"/>
      <c r="P101" s="58"/>
      <c r="Q101" t="s">
        <v>39</v>
      </c>
      <c r="R101">
        <f t="shared" si="18"/>
        <v>1.2900000000000004E-5</v>
      </c>
      <c r="S101">
        <f t="shared" si="18"/>
        <v>1.3131827400000004E-5</v>
      </c>
      <c r="U101">
        <f t="shared" si="19"/>
        <v>1.2900000000000004E-5</v>
      </c>
      <c r="V101">
        <f t="shared" si="19"/>
        <v>1.3092007800000005E-5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2.0800000000000004E-5</v>
      </c>
      <c r="G105">
        <f t="shared" si="20"/>
        <v>2.6839999999999998E-3</v>
      </c>
      <c r="I105">
        <f t="shared" ref="I105:J107" si="21">3*0.2*(1-0.2)*(1-0.2)*G18+3*0.2*0.2*(1-0.2)*K18+0.2*0.2*0.2*O18+(1-3*0.2*(1-0.2)*(1-0.2)-3*0.2*0.2*(1-0.2)-0.2*0.2*0.2)*C18</f>
        <v>2.0800000000000004E-5</v>
      </c>
      <c r="J105">
        <f t="shared" si="21"/>
        <v>2.6839999999999998E-3</v>
      </c>
      <c r="L105">
        <f>3*0.2*(1-0.2)*(1-0.2)*F25+3*0.2*0.2*(1-0.2)*J25+0.2*0.2*0.2*N25+(1-3*0.2*(1-0.2)*(1-0.2)-3*0.2*0.2*(1-0.2)-0.2*0.2*0.2)*B25</f>
        <v>1.0320000000000003E-4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7.0199999999999999E-5</v>
      </c>
      <c r="S105">
        <f t="shared" si="22"/>
        <v>2.8834999999999998E-3</v>
      </c>
      <c r="U105">
        <f t="shared" ref="U105:V107" si="23">3*0.3*(1-0.3)*(1-0.3)*G18+3*0.3*0.3*(1-0.3)*K18+0.3*0.3*0.3*O18+(1-3*0.3*(1-0.3)*(1-0.3)-3*0.3*0.3*(1-0.3)-0.3*0.3*0.3)*C18</f>
        <v>7.0199999999999999E-5</v>
      </c>
      <c r="V105">
        <f t="shared" si="23"/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1.0320000000000003E-4</v>
      </c>
      <c r="G106">
        <f t="shared" si="20"/>
        <v>1.1966368000000002E-4</v>
      </c>
      <c r="I106">
        <f t="shared" si="21"/>
        <v>1.0320000000000003E-4</v>
      </c>
      <c r="J106">
        <f t="shared" si="21"/>
        <v>1.1966368000000002E-4</v>
      </c>
      <c r="N106" s="61"/>
      <c r="O106" s="57"/>
      <c r="P106" s="58"/>
      <c r="Q106" t="s">
        <v>38</v>
      </c>
      <c r="R106">
        <f t="shared" si="22"/>
        <v>3.4830000000000001E-4</v>
      </c>
      <c r="S106">
        <f t="shared" si="22"/>
        <v>3.6636366999999995E-4</v>
      </c>
      <c r="U106">
        <f t="shared" si="23"/>
        <v>3.4830000000000001E-4</v>
      </c>
      <c r="V106">
        <f t="shared" si="23"/>
        <v>3.6636366999999995E-4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1.0320000000000003E-4</v>
      </c>
      <c r="G107">
        <f t="shared" si="20"/>
        <v>1.0347104320000003E-4</v>
      </c>
      <c r="I107">
        <f t="shared" si="21"/>
        <v>1.0320000000000003E-4</v>
      </c>
      <c r="J107">
        <f t="shared" si="21"/>
        <v>1.0339066240000003E-4</v>
      </c>
      <c r="N107" s="61"/>
      <c r="O107" s="57"/>
      <c r="P107" s="58"/>
      <c r="Q107" t="s">
        <v>39</v>
      </c>
      <c r="R107">
        <f t="shared" si="22"/>
        <v>3.4830000000000001E-4</v>
      </c>
      <c r="S107">
        <f t="shared" si="22"/>
        <v>3.4860509780000002E-4</v>
      </c>
      <c r="U107">
        <f t="shared" si="23"/>
        <v>3.4830000000000001E-4</v>
      </c>
      <c r="V107">
        <f t="shared" si="23"/>
        <v>3.4848701060000002E-4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2.5999999999999999E-3</v>
      </c>
      <c r="H112">
        <f>AA11+W11</f>
        <v>2.032581</v>
      </c>
      <c r="I112">
        <f t="shared" ref="I112:J114" si="25">0.05*Y18+(1-0.05)*U18</f>
        <v>0</v>
      </c>
      <c r="J112">
        <f t="shared" si="25"/>
        <v>2.5999999999999999E-3</v>
      </c>
      <c r="K112">
        <f>AA18+W18</f>
        <v>1.9844919999999999</v>
      </c>
      <c r="L112">
        <f>0.05*X25+(1-0.05)*T25</f>
        <v>2.0999999999999997E-7</v>
      </c>
      <c r="M112">
        <f>AA25+W25</f>
        <v>2.7682519999999999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2.5999999999999999E-3</v>
      </c>
      <c r="U112">
        <f t="shared" ref="U112:V114" si="27">0.1*Y18+(1-0.1)*U18</f>
        <v>0</v>
      </c>
      <c r="V112">
        <f t="shared" si="27"/>
        <v>2.5999999999999999E-3</v>
      </c>
      <c r="X112">
        <f>0.1*X25+(1-0.1)*T25</f>
        <v>2.2000000000000001E-7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6.4850000000000004E-5</v>
      </c>
      <c r="H113">
        <f>AA12+W12</f>
        <v>2.0738840000000001</v>
      </c>
      <c r="I113">
        <f t="shared" si="25"/>
        <v>0</v>
      </c>
      <c r="J113">
        <f t="shared" si="25"/>
        <v>6.4850000000000004E-5</v>
      </c>
      <c r="K113">
        <f>AA19+W19</f>
        <v>1.9893489999999998</v>
      </c>
      <c r="P113" s="58"/>
      <c r="Q113" t="s">
        <v>38</v>
      </c>
      <c r="R113">
        <f t="shared" si="26"/>
        <v>0</v>
      </c>
      <c r="S113">
        <f t="shared" si="26"/>
        <v>6.4850000000000004E-5</v>
      </c>
      <c r="U113">
        <f t="shared" si="27"/>
        <v>0</v>
      </c>
      <c r="V113">
        <f t="shared" si="27"/>
        <v>6.4850000000000004E-5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4.879999999999999E-6</v>
      </c>
      <c r="H114">
        <f>AA13+W13</f>
        <v>2.0656829999999999</v>
      </c>
      <c r="I114">
        <f t="shared" si="25"/>
        <v>0</v>
      </c>
      <c r="J114">
        <f t="shared" si="25"/>
        <v>4.879999999999999E-6</v>
      </c>
      <c r="K114">
        <f>AA20+W20</f>
        <v>2.0625989999999996</v>
      </c>
      <c r="P114" s="58"/>
      <c r="Q114" t="s">
        <v>39</v>
      </c>
      <c r="R114">
        <f t="shared" si="26"/>
        <v>0</v>
      </c>
      <c r="S114">
        <f t="shared" si="26"/>
        <v>4.8799999999999999E-6</v>
      </c>
      <c r="U114">
        <f t="shared" si="27"/>
        <v>0</v>
      </c>
      <c r="V114">
        <f t="shared" si="27"/>
        <v>4.8799999999999999E-6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2.5999999999999999E-3</v>
      </c>
      <c r="I118">
        <f t="shared" ref="I118:J120" si="29">0.2*Y18+(1-0.2)*U18</f>
        <v>0</v>
      </c>
      <c r="J118">
        <f t="shared" si="29"/>
        <v>2.5999999999999999E-3</v>
      </c>
      <c r="L118">
        <f>0.2*X25+(1-0.2)*T25</f>
        <v>2.4000000000000003E-7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2.5999999999999999E-3</v>
      </c>
      <c r="U118">
        <f t="shared" ref="U118:V120" si="31">0.3*Y18+(1-0.3)*U18</f>
        <v>0</v>
      </c>
      <c r="V118">
        <f t="shared" si="31"/>
        <v>2.5999999999999999E-3</v>
      </c>
      <c r="X118">
        <f>0.3*X25+(1-0.3)*T25</f>
        <v>2.5999999999999995E-7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6.4850000000000004E-5</v>
      </c>
      <c r="I119">
        <f t="shared" si="29"/>
        <v>0</v>
      </c>
      <c r="J119">
        <f t="shared" si="29"/>
        <v>6.4850000000000004E-5</v>
      </c>
      <c r="P119" s="58"/>
      <c r="Q119" t="s">
        <v>38</v>
      </c>
      <c r="R119">
        <f t="shared" si="30"/>
        <v>0</v>
      </c>
      <c r="S119">
        <f t="shared" si="30"/>
        <v>6.4850000000000004E-5</v>
      </c>
      <c r="U119">
        <f t="shared" si="31"/>
        <v>0</v>
      </c>
      <c r="V119">
        <f t="shared" si="31"/>
        <v>6.4850000000000004E-5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4.8800000000000007E-6</v>
      </c>
      <c r="I120">
        <f t="shared" si="29"/>
        <v>0</v>
      </c>
      <c r="J120">
        <f t="shared" si="29"/>
        <v>4.8800000000000007E-6</v>
      </c>
      <c r="P120" s="58"/>
      <c r="Q120" t="s">
        <v>39</v>
      </c>
      <c r="R120">
        <f t="shared" si="30"/>
        <v>0</v>
      </c>
      <c r="S120">
        <f t="shared" si="30"/>
        <v>4.879999999999999E-6</v>
      </c>
      <c r="U120">
        <f t="shared" si="31"/>
        <v>0</v>
      </c>
      <c r="V120">
        <f t="shared" si="31"/>
        <v>4.879999999999999E-6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2.5999999999999999E-3</v>
      </c>
      <c r="H125">
        <f>AE11+AA11+W11</f>
        <v>3.0489509999999997</v>
      </c>
      <c r="I125">
        <f t="shared" ref="I125:J127" si="33">(0.05*(1-0.05)+0.05*(1-0.05))*Y18+0.05*0.05*AC18+(1-0.05*(1-0.05)-0.05*(1-0.05)-0.05*0.05)*U18</f>
        <v>0</v>
      </c>
      <c r="J125">
        <f t="shared" si="33"/>
        <v>2.5999999999999999E-3</v>
      </c>
      <c r="K125">
        <f>AE18+AA18+W18</f>
        <v>2.9632339999999999</v>
      </c>
      <c r="L125">
        <f>(0.05*(1-0.05)+0.05*(1-0.05))*X25+0.05*0.05*AB25+(1-0.05*(1-0.05)-0.05*(1-0.05)-0.05*0.05)*T25</f>
        <v>2.195E-7</v>
      </c>
      <c r="M125">
        <f>AE25+AA25+W25</f>
        <v>4.1726039999999998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2.6000000000000003E-3</v>
      </c>
      <c r="U125">
        <f t="shared" ref="U125:V127" si="35">(0.1*0.9+0.1*0.9)*Y18+0.1*0.1*AC18+(1-0.1*0.9-0.1*0.9-0.1*0.1)*U18</f>
        <v>0</v>
      </c>
      <c r="V125">
        <f t="shared" si="35"/>
        <v>2.6000000000000003E-3</v>
      </c>
      <c r="X125">
        <f>(0.1*0.9+0.1*0.9)*X25+0.1*0.1*AB25+(1-0.1*0.9-0.1*0.9-0.1*0.1)*T25</f>
        <v>2.3799999999999999E-7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6.4850000000000004E-5</v>
      </c>
      <c r="H126">
        <f>AE12+AA12+W12</f>
        <v>3.1018840000000001</v>
      </c>
      <c r="I126">
        <f t="shared" si="33"/>
        <v>0</v>
      </c>
      <c r="J126">
        <f t="shared" si="33"/>
        <v>6.4850000000000004E-5</v>
      </c>
      <c r="K126">
        <f>AE19+AA19+W19</f>
        <v>2.99762</v>
      </c>
      <c r="O126" s="57"/>
      <c r="P126" s="58"/>
      <c r="Q126" t="s">
        <v>38</v>
      </c>
      <c r="R126">
        <f t="shared" si="34"/>
        <v>0</v>
      </c>
      <c r="S126">
        <f t="shared" si="34"/>
        <v>6.4850000000000004E-5</v>
      </c>
      <c r="U126">
        <f t="shared" si="35"/>
        <v>0</v>
      </c>
      <c r="V126">
        <f t="shared" si="35"/>
        <v>6.4850000000000004E-5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4.8799999999999999E-6</v>
      </c>
      <c r="H127">
        <f>AE13+AA13+W13</f>
        <v>3.1176779999999997</v>
      </c>
      <c r="I127">
        <f t="shared" si="33"/>
        <v>0</v>
      </c>
      <c r="J127">
        <f t="shared" si="33"/>
        <v>4.8799999999999999E-6</v>
      </c>
      <c r="K127">
        <f>AE20+AA20+W20</f>
        <v>3.0894469999999998</v>
      </c>
      <c r="O127" s="57"/>
      <c r="P127" s="58"/>
      <c r="Q127" t="s">
        <v>39</v>
      </c>
      <c r="R127">
        <f t="shared" si="34"/>
        <v>0</v>
      </c>
      <c r="S127">
        <f t="shared" si="34"/>
        <v>4.8800000000000007E-6</v>
      </c>
      <c r="U127">
        <f t="shared" si="35"/>
        <v>0</v>
      </c>
      <c r="V127">
        <f t="shared" si="35"/>
        <v>4.8800000000000007E-6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2.5999999999999999E-3</v>
      </c>
      <c r="I131">
        <f t="shared" ref="I131:J133" si="37">(0.2*0.8+0.2*0.8)*Y18+0.2*0.2*AC18+(1-0.2*0.8-0.2*0.8-0.2*0.2)*U18</f>
        <v>0</v>
      </c>
      <c r="J131">
        <f t="shared" si="37"/>
        <v>2.5999999999999999E-3</v>
      </c>
      <c r="L131">
        <f>(0.2*0.8+0.2*0.8)*X25+0.2*0.2*AB25+(1-0.2*0.8-0.2*0.8-0.2*0.2)*T25</f>
        <v>2.72E-7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2.5999999999999999E-3</v>
      </c>
      <c r="U131">
        <f t="shared" ref="U131:V133" si="39">(0.3*0.7+0.3*0.7)*Y18+0.3*0.3*AC18+(1-0.3*0.7-0.3*0.7-0.3*0.3)*U18</f>
        <v>0</v>
      </c>
      <c r="V131">
        <f t="shared" si="39"/>
        <v>2.5999999999999999E-3</v>
      </c>
      <c r="X131">
        <f>(0.3*0.7+0.3*0.7)*X25+0.3*0.3*AB25+(1-0.3*0.7-0.3*0.7-0.3*0.3)*T25</f>
        <v>3.0200000000000003E-7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6.4850000000000004E-5</v>
      </c>
      <c r="I132">
        <f t="shared" si="37"/>
        <v>0</v>
      </c>
      <c r="J132">
        <f t="shared" si="37"/>
        <v>6.4850000000000004E-5</v>
      </c>
      <c r="O132" s="57"/>
      <c r="P132" s="58"/>
      <c r="Q132" t="s">
        <v>38</v>
      </c>
      <c r="R132">
        <f t="shared" si="38"/>
        <v>0</v>
      </c>
      <c r="S132">
        <f t="shared" si="38"/>
        <v>6.4850000000000004E-5</v>
      </c>
      <c r="U132">
        <f t="shared" si="39"/>
        <v>0</v>
      </c>
      <c r="V132">
        <f t="shared" si="39"/>
        <v>6.4850000000000004E-5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4.8799999999999999E-6</v>
      </c>
      <c r="I133">
        <f t="shared" si="37"/>
        <v>0</v>
      </c>
      <c r="J133">
        <f t="shared" si="37"/>
        <v>4.8799999999999999E-6</v>
      </c>
      <c r="O133" s="57"/>
      <c r="P133" s="58"/>
      <c r="Q133" t="s">
        <v>39</v>
      </c>
      <c r="R133">
        <f t="shared" si="38"/>
        <v>0</v>
      </c>
      <c r="S133">
        <f t="shared" si="38"/>
        <v>4.8800000000000007E-6</v>
      </c>
      <c r="U133">
        <f t="shared" si="39"/>
        <v>0</v>
      </c>
      <c r="V133">
        <f t="shared" si="39"/>
        <v>4.8800000000000007E-6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3.2500000000000006E-7</v>
      </c>
      <c r="G138">
        <f t="shared" si="40"/>
        <v>2.6013124999999995E-3</v>
      </c>
      <c r="H138">
        <f>AI11+AE11+AA11+W11</f>
        <v>3.9283519999999998</v>
      </c>
      <c r="I138">
        <f t="shared" ref="I138:J140" si="41">3*0.05*(1-0.05)*(1-0.05)*Y18+3*0.05*0.05*(1-0.05)*AC18+0.05*0.05*0.05*AG18+(1-3*0.05*(1-0.05)*(1-0.05)-3*0.05*0.05*(1-0.05)-0.05*0.05*0.05)*U18</f>
        <v>3.2500000000000006E-7</v>
      </c>
      <c r="J138">
        <f t="shared" si="41"/>
        <v>2.6013124999999995E-3</v>
      </c>
      <c r="K138">
        <f>AI18+AE18+AA18+W18</f>
        <v>3.8268170000000001</v>
      </c>
      <c r="L138">
        <f>3*0.05*(1-0.05)*(1-0.05)*X25+3*0.05*0.05*(1-0.05)*AB25+0.05*0.05*0.05*AF25+(1-3*0.05*(1-0.05)*(1-0.05)-3*0.05*0.05*(1-0.05)-0.05*0.05*0.05)*T25</f>
        <v>1.7659750000000003E-6</v>
      </c>
      <c r="M138">
        <f>AI25+AE25+AA25+W25</f>
        <v>5.8243309999999999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2.6000000000000005E-6</v>
      </c>
      <c r="S138">
        <f t="shared" si="42"/>
        <v>2.6105E-3</v>
      </c>
      <c r="U138">
        <f t="shared" ref="U138:V140" si="43">3*0.1*(1-0.1)*(1-0.1)*Y18+3*0.1*0.1*(1-0.1)*AC18+0.1*0.1*0.1*AG18+(1-3*0.1*(1-0.1)*(1-0.1)-3*0.1*0.1*(1-0.1)-0.1*0.1*0.1)*U18</f>
        <v>2.6000000000000005E-6</v>
      </c>
      <c r="V138">
        <f t="shared" si="43"/>
        <v>2.6105E-3</v>
      </c>
      <c r="X138">
        <f>3*0.1*(1-0.1)*(1-0.1)*X25+3*0.1*0.1*(1-0.1)*AB25+0.1*0.1*0.1*AF25+(1-3*0.1*(1-0.1)*(1-0.1)-3*0.1*0.1*(1-0.1)-0.1*0.1*0.1)*T25</f>
        <v>1.2553800000000002E-5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1.5375000000000003E-6</v>
      </c>
      <c r="G139">
        <f t="shared" si="40"/>
        <v>6.6441893749999989E-5</v>
      </c>
      <c r="H139">
        <f>AI12+AE12+AA12+W12</f>
        <v>4.0139119999999995</v>
      </c>
      <c r="I139">
        <f t="shared" si="41"/>
        <v>1.5375000000000003E-6</v>
      </c>
      <c r="J139">
        <f t="shared" si="41"/>
        <v>6.6441893749999989E-5</v>
      </c>
      <c r="K139">
        <f>AI19+AE19+AA19+W19</f>
        <v>3.8750559999999998</v>
      </c>
      <c r="N139" s="61"/>
      <c r="O139" s="57"/>
      <c r="P139" s="58"/>
      <c r="Q139" t="s">
        <v>38</v>
      </c>
      <c r="R139">
        <f t="shared" si="42"/>
        <v>1.2300000000000003E-5</v>
      </c>
      <c r="S139">
        <f t="shared" si="42"/>
        <v>7.7585150000000007E-5</v>
      </c>
      <c r="U139">
        <f t="shared" si="43"/>
        <v>1.2300000000000003E-5</v>
      </c>
      <c r="V139">
        <f t="shared" si="43"/>
        <v>7.7585150000000007E-5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1.5375000000000003E-6</v>
      </c>
      <c r="G140">
        <f t="shared" si="40"/>
        <v>6.4168899999999996E-6</v>
      </c>
      <c r="H140">
        <f>AI13+AE13+AA13+W13</f>
        <v>4.0480269999999994</v>
      </c>
      <c r="I140">
        <f t="shared" si="41"/>
        <v>1.5375000000000003E-6</v>
      </c>
      <c r="J140">
        <f t="shared" si="41"/>
        <v>6.4168899999999996E-6</v>
      </c>
      <c r="K140">
        <f>AI20+AE20+AA20+W20</f>
        <v>4.0232119999999991</v>
      </c>
      <c r="N140" s="61"/>
      <c r="O140" s="57"/>
      <c r="P140" s="58"/>
      <c r="Q140" t="s">
        <v>39</v>
      </c>
      <c r="R140">
        <f t="shared" si="42"/>
        <v>1.2300000000000003E-5</v>
      </c>
      <c r="S140">
        <f t="shared" si="42"/>
        <v>1.7175120000000002E-5</v>
      </c>
      <c r="U140">
        <f t="shared" si="43"/>
        <v>1.2300000000000003E-5</v>
      </c>
      <c r="V140">
        <f t="shared" si="43"/>
        <v>1.7175120000000002E-5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2.0800000000000004E-5</v>
      </c>
      <c r="G144">
        <f t="shared" si="44"/>
        <v>2.6839999999999998E-3</v>
      </c>
      <c r="I144">
        <f t="shared" ref="I144:J146" si="45">3*0.2*(1-0.2)*(1-0.2)*Y18+3*0.2*0.2*(1-0.2)*AC18+0.2*0.2*0.2*AG18+(1-3*0.2*(1-0.2)*(1-0.2)-3*0.2*0.2*(1-0.2)-0.2*0.2*0.2)*U18</f>
        <v>2.0800000000000004E-5</v>
      </c>
      <c r="J144">
        <f t="shared" si="45"/>
        <v>2.6839999999999998E-3</v>
      </c>
      <c r="L144">
        <f>3*0.2*(1-0.2)*(1-0.2)*X25+3*0.2*0.2*(1-0.2)*AB25+0.2*0.2*0.2*AF25+(1-3*0.2*(1-0.2)*(1-0.2)-3*0.2*0.2*(1-0.2)-0.2*0.2*0.2)*T25</f>
        <v>9.8694400000000015E-5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7.0199999999999999E-5</v>
      </c>
      <c r="S144">
        <f t="shared" si="46"/>
        <v>2.8834999999999998E-3</v>
      </c>
      <c r="U144">
        <f t="shared" ref="U144:V146" si="47">3*0.3*(1-0.3)*(1-0.3)*Y18+3*0.3*0.3*(1-0.3)*AC18+0.3*0.3*0.3*AG18+(1-3*0.3*(1-0.3)*(1-0.3)-3*0.3*0.3*(1-0.3)-0.3*0.3*0.3)*U18</f>
        <v>7.0199999999999999E-5</v>
      </c>
      <c r="V144">
        <f t="shared" si="47"/>
        <v>2.8834999999999998E-3</v>
      </c>
      <c r="X144">
        <f>3*0.3*(1-0.3)*(1-0.3)*X25+3*0.3*0.3*(1-0.3)*AB25+0.3*0.3*0.3*AF25+(1-3*0.3*(1-0.3)*(1-0.3)-3*0.3*0.3*(1-0.3)-0.3*0.3*0.3)*T25</f>
        <v>3.3242059999999998E-4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9.840000000000002E-5</v>
      </c>
      <c r="G145">
        <f t="shared" si="44"/>
        <v>1.667312E-4</v>
      </c>
      <c r="I145">
        <f t="shared" si="45"/>
        <v>9.840000000000002E-5</v>
      </c>
      <c r="J145">
        <f t="shared" si="45"/>
        <v>1.667312E-4</v>
      </c>
      <c r="N145" s="61"/>
      <c r="O145" s="57"/>
      <c r="P145" s="58"/>
      <c r="Q145" t="s">
        <v>38</v>
      </c>
      <c r="R145">
        <f t="shared" si="46"/>
        <v>3.321E-4</v>
      </c>
      <c r="S145">
        <f t="shared" si="46"/>
        <v>4.0869905000000002E-4</v>
      </c>
      <c r="U145">
        <f t="shared" si="47"/>
        <v>3.321E-4</v>
      </c>
      <c r="V145">
        <f t="shared" si="47"/>
        <v>4.0869905000000002E-4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9.840000000000002E-5</v>
      </c>
      <c r="G146">
        <f t="shared" si="44"/>
        <v>1.0324096000000002E-4</v>
      </c>
      <c r="I146">
        <f t="shared" si="45"/>
        <v>9.840000000000002E-5</v>
      </c>
      <c r="J146">
        <f t="shared" si="45"/>
        <v>1.0324096000000002E-4</v>
      </c>
      <c r="N146" s="61"/>
      <c r="O146" s="57"/>
      <c r="P146" s="58"/>
      <c r="Q146" t="s">
        <v>39</v>
      </c>
      <c r="R146">
        <f t="shared" si="46"/>
        <v>3.321E-4</v>
      </c>
      <c r="S146">
        <f t="shared" si="46"/>
        <v>3.3684824000000001E-4</v>
      </c>
      <c r="U146">
        <f t="shared" si="47"/>
        <v>3.321E-4</v>
      </c>
      <c r="V146">
        <f t="shared" si="47"/>
        <v>3.3684824000000001E-4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2.5999999999999999E-3</v>
      </c>
      <c r="H151">
        <f>I32++E32</f>
        <v>2.0322800000000001</v>
      </c>
      <c r="I151">
        <f t="shared" ref="I151:J153" si="49">0.05*G39+(1-0.05)*C39</f>
        <v>0</v>
      </c>
      <c r="J151">
        <f t="shared" si="49"/>
        <v>2.5999999999999999E-3</v>
      </c>
      <c r="K151">
        <f>I39+E39</f>
        <v>1.958296</v>
      </c>
      <c r="L151">
        <f>0.05*F46+(1-0.05)*B46</f>
        <v>7.0299999999999996E-6</v>
      </c>
      <c r="M151">
        <f>I46+E46</f>
        <v>2.73956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2.5999999999999999E-3</v>
      </c>
      <c r="U151">
        <f t="shared" ref="U151:V153" si="51">0.1*G39+(1-0.1)*C39</f>
        <v>0</v>
      </c>
      <c r="V151">
        <f t="shared" si="51"/>
        <v>2.5999999999999999E-3</v>
      </c>
      <c r="X151">
        <f>0.1*F46+(1-0.1)*B46</f>
        <v>7.0600000000000002E-6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1.964E-4</v>
      </c>
      <c r="H152">
        <f>I33++E33</f>
        <v>2.0746419999999999</v>
      </c>
      <c r="I152">
        <f t="shared" si="49"/>
        <v>0</v>
      </c>
      <c r="J152">
        <f t="shared" si="49"/>
        <v>1.964E-4</v>
      </c>
      <c r="K152">
        <f>I40+E40</f>
        <v>1.9927349999999999</v>
      </c>
      <c r="P152" s="58"/>
      <c r="Q152" t="s">
        <v>38</v>
      </c>
      <c r="R152">
        <f t="shared" si="50"/>
        <v>0</v>
      </c>
      <c r="S152">
        <f t="shared" si="50"/>
        <v>1.964E-4</v>
      </c>
      <c r="U152">
        <f t="shared" si="51"/>
        <v>0</v>
      </c>
      <c r="V152">
        <f t="shared" si="51"/>
        <v>1.964E-4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4.0899999999999991E-5</v>
      </c>
      <c r="H153">
        <f>I34++E34</f>
        <v>2.0920509999999997</v>
      </c>
      <c r="I153">
        <f t="shared" si="49"/>
        <v>0</v>
      </c>
      <c r="J153">
        <f t="shared" si="49"/>
        <v>4.0899999999999991E-5</v>
      </c>
      <c r="K153">
        <f>I41+E41</f>
        <v>2.0083219999999997</v>
      </c>
      <c r="P153" s="58"/>
      <c r="Q153" t="s">
        <v>39</v>
      </c>
      <c r="R153">
        <f t="shared" si="50"/>
        <v>0</v>
      </c>
      <c r="S153">
        <f t="shared" si="50"/>
        <v>4.0900000000000005E-5</v>
      </c>
      <c r="U153">
        <f t="shared" si="51"/>
        <v>0</v>
      </c>
      <c r="V153">
        <f t="shared" si="51"/>
        <v>4.0900000000000005E-5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2.5999999999999999E-3</v>
      </c>
      <c r="I157">
        <f t="shared" ref="I157:J159" si="53">0.2*G39+(1-0.2)*C39</f>
        <v>0</v>
      </c>
      <c r="J157">
        <f t="shared" si="53"/>
        <v>2.5999999999999999E-3</v>
      </c>
      <c r="L157">
        <f>0.2*F46+(1-0.2)*B46</f>
        <v>7.1200000000000004E-6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2.5999999999999999E-3</v>
      </c>
      <c r="U157">
        <f t="shared" ref="U157:V159" si="55">0.3*G39+(1-0.3)*C39</f>
        <v>0</v>
      </c>
      <c r="V157">
        <f t="shared" si="55"/>
        <v>2.5999999999999999E-3</v>
      </c>
      <c r="X157">
        <f>0.3*F46+(1-0.3)*B46</f>
        <v>7.179999999999999E-6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1.964E-4</v>
      </c>
      <c r="I158">
        <f t="shared" si="53"/>
        <v>0</v>
      </c>
      <c r="J158">
        <f t="shared" si="53"/>
        <v>1.964E-4</v>
      </c>
      <c r="P158" s="58"/>
      <c r="Q158" t="s">
        <v>38</v>
      </c>
      <c r="R158">
        <f t="shared" si="54"/>
        <v>0</v>
      </c>
      <c r="S158">
        <f t="shared" si="54"/>
        <v>1.964E-4</v>
      </c>
      <c r="U158">
        <f t="shared" si="55"/>
        <v>0</v>
      </c>
      <c r="V158">
        <f t="shared" si="55"/>
        <v>1.964E-4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4.0899999999999998E-5</v>
      </c>
      <c r="I159">
        <f t="shared" si="53"/>
        <v>0</v>
      </c>
      <c r="J159">
        <f t="shared" si="53"/>
        <v>4.0899999999999998E-5</v>
      </c>
      <c r="P159" s="58"/>
      <c r="Q159" t="s">
        <v>39</v>
      </c>
      <c r="R159">
        <f t="shared" si="54"/>
        <v>0</v>
      </c>
      <c r="S159">
        <f t="shared" si="54"/>
        <v>4.0899999999999991E-5</v>
      </c>
      <c r="U159">
        <f t="shared" si="55"/>
        <v>0</v>
      </c>
      <c r="V159">
        <f t="shared" si="55"/>
        <v>4.0899999999999991E-5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2.5999999999999999E-3</v>
      </c>
      <c r="H164">
        <f>M32+I32+E32</f>
        <v>3.0481449999999999</v>
      </c>
      <c r="I164">
        <f t="shared" ref="I164:J166" si="57">(0.05*(1-0.05)+0.05*(1-0.05))*G39+0.05*0.05*K39+(1-0.05*(1-0.05)-0.05*(1-0.05)-0.05*0.05)*C39</f>
        <v>0</v>
      </c>
      <c r="J164">
        <f t="shared" si="57"/>
        <v>2.5999999999999999E-3</v>
      </c>
      <c r="K164">
        <f>M39+I39+E39</f>
        <v>2.936407</v>
      </c>
      <c r="L164">
        <f>(0.05*(1-0.05)+0.05*(1-0.05))*F46+0.05*0.05*J46+(1-0.05*(1-0.05)-0.05*(1-0.05)-0.05*0.05)*B46</f>
        <v>7.0650000000000001E-6</v>
      </c>
      <c r="M164">
        <f>M46+I46+E46</f>
        <v>4.0919620000000005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2.6000000000000003E-3</v>
      </c>
      <c r="U164">
        <f t="shared" ref="U164:V166" si="59">(0.1*0.9+0.1*0.9)*G39+0.1*0.1*K39+(1-0.1*0.9-0.1*0.9-0.1*0.1)*C39</f>
        <v>0</v>
      </c>
      <c r="V164">
        <f t="shared" si="59"/>
        <v>2.6000000000000003E-3</v>
      </c>
      <c r="X164">
        <f>(0.1*0.9+0.1*0.9)*F46+0.1*0.1*J46+(1-0.1*0.9-0.1*0.9-0.1*0.1)*B46</f>
        <v>7.1400000000000002E-6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1.964E-4</v>
      </c>
      <c r="H165">
        <f>M33+I33+E33</f>
        <v>3.1294939999999998</v>
      </c>
      <c r="I165">
        <f t="shared" si="57"/>
        <v>0</v>
      </c>
      <c r="J165">
        <f t="shared" si="57"/>
        <v>1.964E-4</v>
      </c>
      <c r="K165">
        <f>M40+I40+E40</f>
        <v>2.98915</v>
      </c>
      <c r="O165" s="57"/>
      <c r="P165" s="58"/>
      <c r="Q165" t="s">
        <v>38</v>
      </c>
      <c r="R165">
        <f t="shared" si="58"/>
        <v>0</v>
      </c>
      <c r="S165">
        <f t="shared" si="58"/>
        <v>1.964E-4</v>
      </c>
      <c r="U165">
        <f t="shared" si="59"/>
        <v>0</v>
      </c>
      <c r="V165">
        <f t="shared" si="59"/>
        <v>1.964E-4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4.0899999999999998E-5</v>
      </c>
      <c r="H166">
        <f>M34+I34+E34</f>
        <v>3.1500979999999998</v>
      </c>
      <c r="I166">
        <f t="shared" si="57"/>
        <v>0</v>
      </c>
      <c r="J166">
        <f t="shared" si="57"/>
        <v>4.0899999999999998E-5</v>
      </c>
      <c r="K166">
        <f>M41+I41+E41</f>
        <v>3.0203120000000001</v>
      </c>
      <c r="O166" s="57"/>
      <c r="P166" s="58"/>
      <c r="Q166" t="s">
        <v>39</v>
      </c>
      <c r="R166">
        <f t="shared" si="58"/>
        <v>0</v>
      </c>
      <c r="S166">
        <f t="shared" si="58"/>
        <v>4.0900000000000005E-5</v>
      </c>
      <c r="U166">
        <f t="shared" si="59"/>
        <v>0</v>
      </c>
      <c r="V166">
        <f t="shared" si="59"/>
        <v>4.0900000000000005E-5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2.5999999999999999E-3</v>
      </c>
      <c r="I170">
        <f t="shared" ref="I170:J172" si="61">(0.2*0.8+0.2*0.8)*G39+0.2*0.2*K39+(1-0.2*0.8-0.2*0.8-0.2*0.2)*C39</f>
        <v>0</v>
      </c>
      <c r="J170">
        <f t="shared" si="61"/>
        <v>2.5999999999999999E-3</v>
      </c>
      <c r="L170">
        <f>(0.2*0.8+0.2*0.8)*F46+0.2*0.2*J46+(1-0.2*0.8-0.2*0.8-0.2*0.2)*B46</f>
        <v>7.3200000000000002E-6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2.5999999999999999E-3</v>
      </c>
      <c r="U170">
        <f t="shared" ref="U170:V172" si="63">(0.3*0.7+0.3*0.7)*G39+0.3*0.3*K39+(1-0.3*0.7-0.3*0.7-0.3*0.3)*C39</f>
        <v>0</v>
      </c>
      <c r="V170">
        <f t="shared" si="63"/>
        <v>2.5999999999999999E-3</v>
      </c>
      <c r="X170">
        <f>(0.3*0.7+0.3*0.7)*F46+0.3*0.3*J46+(1-0.3*0.7-0.3*0.7-0.3*0.3)*B46</f>
        <v>7.5400000000000007E-6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1.964E-4</v>
      </c>
      <c r="I171">
        <f t="shared" si="61"/>
        <v>0</v>
      </c>
      <c r="J171">
        <f t="shared" si="61"/>
        <v>1.964E-4</v>
      </c>
      <c r="O171" s="57"/>
      <c r="P171" s="58"/>
      <c r="Q171" t="s">
        <v>38</v>
      </c>
      <c r="R171">
        <f t="shared" si="62"/>
        <v>0</v>
      </c>
      <c r="S171">
        <f t="shared" si="62"/>
        <v>1.964E-4</v>
      </c>
      <c r="U171">
        <f t="shared" si="63"/>
        <v>0</v>
      </c>
      <c r="V171">
        <f t="shared" si="63"/>
        <v>1.964E-4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4.0899999999999998E-5</v>
      </c>
      <c r="I172">
        <f t="shared" si="61"/>
        <v>0</v>
      </c>
      <c r="J172">
        <f t="shared" si="61"/>
        <v>4.0899999999999998E-5</v>
      </c>
      <c r="O172" s="57"/>
      <c r="P172" s="58"/>
      <c r="Q172" t="s">
        <v>39</v>
      </c>
      <c r="R172">
        <f t="shared" si="62"/>
        <v>0</v>
      </c>
      <c r="S172">
        <f t="shared" si="62"/>
        <v>4.0900000000000005E-5</v>
      </c>
      <c r="U172">
        <f t="shared" si="63"/>
        <v>0</v>
      </c>
      <c r="V172">
        <f t="shared" si="63"/>
        <v>4.0900000000000005E-5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3.2500000000000006E-7</v>
      </c>
      <c r="G177">
        <f t="shared" si="64"/>
        <v>2.6013124999999995E-3</v>
      </c>
      <c r="H177">
        <f>Q32+M32+I32+E32</f>
        <v>3.9460510000000002</v>
      </c>
      <c r="I177">
        <f t="shared" ref="I177:J179" si="65">3*0.05*(1-0.05)*(1-0.05)*G39+3*0.05*0.05*(1-0.05)*K39+0.05*0.05*0.05*O39+(1-3*0.05*(1-0.05)*(1-0.05)-3*0.05*0.05*(1-0.05)-0.05*0.05*0.05)*C39</f>
        <v>3.2500000000000006E-7</v>
      </c>
      <c r="J177">
        <f t="shared" si="65"/>
        <v>2.6013124999999995E-3</v>
      </c>
      <c r="K177">
        <f>Q39+M39+I39+E39</f>
        <v>3.8019720000000001</v>
      </c>
      <c r="L177">
        <f>3*0.05*(1-0.05)*(1-0.05)*F46+3*0.05*0.05*(1-0.05)*J46+0.05*0.05*0.05*N46+(1-3*0.05*(1-0.05)*(1-0.05)-3*0.05*0.05*(1-0.05)-0.05*0.05*0.05)*B46</f>
        <v>8.4906499999999998E-6</v>
      </c>
      <c r="M177">
        <f>Q46+M46+I46+E46</f>
        <v>5.7238860000000003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2.6000000000000005E-6</v>
      </c>
      <c r="S177">
        <f t="shared" si="66"/>
        <v>2.6105E-3</v>
      </c>
      <c r="U177">
        <f t="shared" ref="U177:V179" si="67">3*0.1*(1-0.1)*(1-0.1)*G39+3*0.1*0.1*(1-0.1)*K39+0.1*0.1*0.1*O39+(1-3*0.1*(1-0.1)*(1-0.1)-3*0.1*0.1*(1-0.1)-0.1*0.1*0.1)*C39</f>
        <v>2.6000000000000005E-6</v>
      </c>
      <c r="V177">
        <f t="shared" si="67"/>
        <v>2.6105E-3</v>
      </c>
      <c r="X177">
        <f>3*0.1*(1-0.1)*(1-0.1)*F46+3*0.1*0.1*(1-0.1)*J46+0.1*0.1*0.1*N46+(1-3*0.1*(1-0.1)*(1-0.1)-3*0.1*0.1*(1-0.1)-0.1*0.1*0.1)*B46</f>
        <v>1.8325200000000002E-5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1.3125000000000004E-6</v>
      </c>
      <c r="G178">
        <f t="shared" si="64"/>
        <v>1.9790044999999998E-4</v>
      </c>
      <c r="H178">
        <f>Q33+M33+I33+E33</f>
        <v>4.0454089999999994</v>
      </c>
      <c r="I178">
        <f t="shared" si="65"/>
        <v>1.3125000000000004E-6</v>
      </c>
      <c r="J178">
        <f t="shared" si="65"/>
        <v>1.9790044999999998E-4</v>
      </c>
      <c r="K178">
        <f>Q40+M40+I40+E40</f>
        <v>3.8652290000000002</v>
      </c>
      <c r="N178" s="61"/>
      <c r="O178" s="57"/>
      <c r="P178" s="58"/>
      <c r="Q178" t="s">
        <v>38</v>
      </c>
      <c r="R178">
        <f t="shared" si="66"/>
        <v>1.0500000000000003E-5</v>
      </c>
      <c r="S178">
        <f t="shared" si="66"/>
        <v>2.084036E-4</v>
      </c>
      <c r="U178">
        <f t="shared" si="67"/>
        <v>1.0500000000000003E-5</v>
      </c>
      <c r="V178">
        <f t="shared" si="67"/>
        <v>2.084036E-4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1.3625000000000003E-6</v>
      </c>
      <c r="G179">
        <f t="shared" si="64"/>
        <v>4.2307387499999997E-5</v>
      </c>
      <c r="H179">
        <f>Q34+M34+I34+E34</f>
        <v>4.0737389999999998</v>
      </c>
      <c r="I179">
        <f t="shared" si="65"/>
        <v>1.3625000000000003E-6</v>
      </c>
      <c r="J179">
        <f t="shared" si="65"/>
        <v>4.2307387499999997E-5</v>
      </c>
      <c r="K179">
        <f>Q41+M41+I41+E41</f>
        <v>3.963371</v>
      </c>
      <c r="N179" s="61"/>
      <c r="O179" s="57"/>
      <c r="P179" s="58"/>
      <c r="Q179" t="s">
        <v>39</v>
      </c>
      <c r="R179">
        <f t="shared" si="66"/>
        <v>1.0900000000000002E-5</v>
      </c>
      <c r="S179">
        <f t="shared" si="66"/>
        <v>5.21591E-5</v>
      </c>
      <c r="U179">
        <f t="shared" si="67"/>
        <v>1.0900000000000002E-5</v>
      </c>
      <c r="V179">
        <f t="shared" si="67"/>
        <v>5.21591E-5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2.0800000000000004E-5</v>
      </c>
      <c r="G183">
        <f t="shared" si="68"/>
        <v>2.6839999999999998E-3</v>
      </c>
      <c r="I183">
        <f t="shared" ref="I183:J185" si="69">3*0.2*(1-0.2)*(1-0.2)*G39+3*0.2*0.2*(1-0.2)*K39+0.2*0.2*0.2*O39+(1-3*0.2*(1-0.2)*(1-0.2)-3*0.2*0.2*(1-0.2)-0.2*0.2*0.2)*C39</f>
        <v>2.0800000000000004E-5</v>
      </c>
      <c r="J183">
        <f t="shared" si="69"/>
        <v>2.6839999999999998E-3</v>
      </c>
      <c r="L183">
        <f>3*0.2*(1-0.2)*(1-0.2)*F46+3*0.2*0.2*(1-0.2)*J46+0.2*0.2*0.2*N46+(1-3*0.2*(1-0.2)*(1-0.2)-3*0.2*0.2*(1-0.2)-0.2*0.2*0.2)*B46</f>
        <v>9.6281600000000024E-5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7.0199999999999999E-5</v>
      </c>
      <c r="S183">
        <f t="shared" si="70"/>
        <v>2.8834999999999998E-3</v>
      </c>
      <c r="U183">
        <f t="shared" ref="U183:V185" si="71">3*0.3*(1-0.3)*(1-0.3)*G39+3*0.3*0.3*(1-0.3)*K39+0.3*0.3*0.3*O39+(1-3*0.3*(1-0.3)*(1-0.3)-3*0.3*0.3*(1-0.3)-0.3*0.3*0.3)*C39</f>
        <v>7.0199999999999999E-5</v>
      </c>
      <c r="V183">
        <f t="shared" si="71"/>
        <v>2.8834999999999998E-3</v>
      </c>
      <c r="X183">
        <f>3*0.3*(1-0.3)*(1-0.3)*F46+3*0.3*0.3*(1-0.3)*J46+0.3*0.3*0.3*N46+(1-3*0.3*(1-0.3)*(1-0.3)-3*0.3*0.3*(1-0.3)-0.3*0.3*0.3)*B46</f>
        <v>3.0738040000000003E-4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8.4000000000000022E-5</v>
      </c>
      <c r="G184">
        <f t="shared" si="68"/>
        <v>2.9242880000000001E-4</v>
      </c>
      <c r="I184">
        <f t="shared" si="69"/>
        <v>8.4000000000000022E-5</v>
      </c>
      <c r="J184">
        <f t="shared" si="69"/>
        <v>2.9242880000000001E-4</v>
      </c>
      <c r="N184" s="61"/>
      <c r="O184" s="57"/>
      <c r="P184" s="58"/>
      <c r="Q184" t="s">
        <v>38</v>
      </c>
      <c r="R184">
        <f t="shared" si="70"/>
        <v>2.8350000000000001E-4</v>
      </c>
      <c r="S184">
        <f t="shared" si="70"/>
        <v>5.2049720000000004E-4</v>
      </c>
      <c r="U184">
        <f t="shared" si="71"/>
        <v>2.8350000000000001E-4</v>
      </c>
      <c r="V184">
        <f t="shared" si="71"/>
        <v>5.2049720000000004E-4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8.7200000000000019E-5</v>
      </c>
      <c r="G185">
        <f t="shared" si="68"/>
        <v>1.3097280000000001E-4</v>
      </c>
      <c r="I185">
        <f t="shared" si="69"/>
        <v>8.7200000000000019E-5</v>
      </c>
      <c r="J185">
        <f t="shared" si="69"/>
        <v>1.3097280000000001E-4</v>
      </c>
      <c r="N185" s="61"/>
      <c r="O185" s="57"/>
      <c r="P185" s="58"/>
      <c r="Q185" t="s">
        <v>39</v>
      </c>
      <c r="R185">
        <f t="shared" si="70"/>
        <v>2.943E-4</v>
      </c>
      <c r="S185">
        <f t="shared" si="70"/>
        <v>3.4489569999999998E-4</v>
      </c>
      <c r="U185">
        <f t="shared" si="71"/>
        <v>2.943E-4</v>
      </c>
      <c r="V185">
        <f t="shared" si="71"/>
        <v>3.4489569999999998E-4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2.5999999999999999E-3</v>
      </c>
      <c r="H190">
        <f>AA32+W32</f>
        <v>2.0589240000000002</v>
      </c>
      <c r="I190">
        <f t="shared" ref="I190:J192" si="73">0.05*Y39+(1-0.05)*U39</f>
        <v>0</v>
      </c>
      <c r="J190">
        <f t="shared" si="73"/>
        <v>2.5999999999999999E-3</v>
      </c>
      <c r="K190">
        <f>AA39+W39</f>
        <v>1.9934769999999999</v>
      </c>
      <c r="L190">
        <f>0.05*X46+(1-0.05)*T46</f>
        <v>7.3814999999999997E-5</v>
      </c>
      <c r="M190">
        <f>AA46+W46</f>
        <v>2.672517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2.5999999999999999E-3</v>
      </c>
      <c r="U190">
        <f t="shared" ref="U190:V192" si="75">0.1*Y39+(1-0.1)*U39</f>
        <v>0</v>
      </c>
      <c r="V190">
        <f t="shared" si="75"/>
        <v>2.5999999999999999E-3</v>
      </c>
      <c r="X190">
        <f>0.1*X46+(1-0.1)*T46</f>
        <v>7.4729999999999998E-5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5.0279999999999997E-4</v>
      </c>
      <c r="H191">
        <f>AA33+W33</f>
        <v>2.0946820000000002</v>
      </c>
      <c r="I191">
        <f t="shared" si="73"/>
        <v>0</v>
      </c>
      <c r="J191">
        <f t="shared" si="73"/>
        <v>5.0279999999999997E-4</v>
      </c>
      <c r="K191">
        <f>AA40+W40</f>
        <v>2.0019980000000004</v>
      </c>
      <c r="P191" s="58"/>
      <c r="Q191" t="s">
        <v>38</v>
      </c>
      <c r="R191">
        <f t="shared" si="74"/>
        <v>0</v>
      </c>
      <c r="S191">
        <f t="shared" si="74"/>
        <v>5.0279999999999997E-4</v>
      </c>
      <c r="U191">
        <f t="shared" si="75"/>
        <v>0</v>
      </c>
      <c r="V191">
        <f t="shared" si="75"/>
        <v>5.0279999999999997E-4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2.0459999999999999E-4</v>
      </c>
      <c r="H192">
        <f>AA34+W34</f>
        <v>2.122217</v>
      </c>
      <c r="I192">
        <f t="shared" si="73"/>
        <v>0</v>
      </c>
      <c r="J192">
        <f t="shared" si="73"/>
        <v>2.0459999999999999E-4</v>
      </c>
      <c r="K192">
        <f>AA41+W41</f>
        <v>2.0234130000000001</v>
      </c>
      <c r="P192" s="58"/>
      <c r="Q192" t="s">
        <v>39</v>
      </c>
      <c r="R192">
        <f t="shared" si="74"/>
        <v>0</v>
      </c>
      <c r="S192">
        <f t="shared" si="74"/>
        <v>2.0460000000000001E-4</v>
      </c>
      <c r="U192">
        <f t="shared" si="75"/>
        <v>0</v>
      </c>
      <c r="V192">
        <f t="shared" si="75"/>
        <v>2.0460000000000001E-4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2.5999999999999999E-3</v>
      </c>
      <c r="I196">
        <f t="shared" ref="I196:J198" si="77">0.2*Y39+(1-0.2)*U39</f>
        <v>0</v>
      </c>
      <c r="J196">
        <f t="shared" si="77"/>
        <v>2.5999999999999999E-3</v>
      </c>
      <c r="L196">
        <f>0.2*X46+(1-0.2)*T46</f>
        <v>7.6559999999999999E-5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2.5999999999999999E-3</v>
      </c>
      <c r="U196">
        <f t="shared" ref="U196:V198" si="79">0.3*Y39+(1-0.3)*U39</f>
        <v>0</v>
      </c>
      <c r="V196">
        <f t="shared" si="79"/>
        <v>2.5999999999999999E-3</v>
      </c>
      <c r="X196">
        <f>0.3*X46+(1-0.3)*T46</f>
        <v>7.839E-5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5.0279999999999997E-4</v>
      </c>
      <c r="I197">
        <f t="shared" si="77"/>
        <v>0</v>
      </c>
      <c r="J197">
        <f t="shared" si="77"/>
        <v>5.0279999999999997E-4</v>
      </c>
      <c r="P197" s="58"/>
      <c r="Q197" t="s">
        <v>38</v>
      </c>
      <c r="R197">
        <f t="shared" si="78"/>
        <v>0</v>
      </c>
      <c r="S197">
        <f t="shared" si="78"/>
        <v>5.0279999999999997E-4</v>
      </c>
      <c r="U197">
        <f t="shared" si="79"/>
        <v>0</v>
      </c>
      <c r="V197">
        <f t="shared" si="79"/>
        <v>5.0279999999999997E-4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2.0460000000000004E-4</v>
      </c>
      <c r="I198">
        <f t="shared" si="77"/>
        <v>0</v>
      </c>
      <c r="J198">
        <f t="shared" si="77"/>
        <v>2.0460000000000004E-4</v>
      </c>
      <c r="P198" s="58"/>
      <c r="Q198" t="s">
        <v>39</v>
      </c>
      <c r="R198">
        <f t="shared" si="78"/>
        <v>0</v>
      </c>
      <c r="S198">
        <f t="shared" si="78"/>
        <v>2.0459999999999999E-4</v>
      </c>
      <c r="U198">
        <f t="shared" si="79"/>
        <v>0</v>
      </c>
      <c r="V198">
        <f t="shared" si="79"/>
        <v>2.0459999999999999E-4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2.5999999999999999E-3</v>
      </c>
      <c r="H203">
        <f>AE32+AA32+W32</f>
        <v>3.095561</v>
      </c>
      <c r="I203">
        <f t="shared" ref="I203:J205" si="81">(0.05*(1-0.05)+0.05*(1-0.05))*Y39+0.05*0.05*AC39+(1-0.05*(1-0.05)-0.05*(1-0.05)-0.05*0.05)*U39</f>
        <v>0</v>
      </c>
      <c r="J203">
        <f t="shared" si="81"/>
        <v>2.5999999999999999E-3</v>
      </c>
      <c r="K203">
        <f>AE39+AA39+W39</f>
        <v>2.9799980000000001</v>
      </c>
      <c r="L203">
        <f>(0.05*(1-0.05)+0.05*(1-0.05))*X46+0.05*0.05*AB46+(1-0.05*(1-0.05)-0.05*(1-0.05)-0.05*0.05)*T46</f>
        <v>7.4733499999999999E-5</v>
      </c>
      <c r="M203">
        <f>AE46+AA46+W46</f>
        <v>4.0168410000000003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2.6000000000000003E-3</v>
      </c>
      <c r="U203">
        <f t="shared" ref="U203:V205" si="83">(0.1*0.9+0.1*0.9)*Y39+0.1*0.1*AC39+(1-0.1*0.9-0.1*0.9-0.1*0.1)*U39</f>
        <v>0</v>
      </c>
      <c r="V203">
        <f t="shared" si="83"/>
        <v>2.6000000000000003E-3</v>
      </c>
      <c r="X203">
        <f>(0.1*0.9+0.1*0.9)*X46+0.1*0.1*AB46+(1-0.1*0.9-0.1*0.9-0.1*0.1)*T46</f>
        <v>7.6574000000000002E-5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5.0279999999999997E-4</v>
      </c>
      <c r="H204">
        <f>AE33+AA33+W33</f>
        <v>3.1471669999999996</v>
      </c>
      <c r="I204">
        <f t="shared" si="81"/>
        <v>0</v>
      </c>
      <c r="J204">
        <f t="shared" si="81"/>
        <v>5.0279999999999997E-4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5.0280000000000008E-4</v>
      </c>
      <c r="U204">
        <f t="shared" si="83"/>
        <v>0</v>
      </c>
      <c r="V204">
        <f t="shared" si="83"/>
        <v>5.0280000000000008E-4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2.0460000000000004E-4</v>
      </c>
      <c r="H205">
        <f>AE34+AA34+W34</f>
        <v>3.1620710000000001</v>
      </c>
      <c r="I205">
        <f t="shared" si="81"/>
        <v>0</v>
      </c>
      <c r="J205">
        <f t="shared" si="81"/>
        <v>2.0460000000000004E-4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2.0460000000000004E-4</v>
      </c>
      <c r="U205">
        <f t="shared" si="83"/>
        <v>0</v>
      </c>
      <c r="V205">
        <f t="shared" si="83"/>
        <v>2.0460000000000004E-4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2.5999999999999999E-3</v>
      </c>
      <c r="I209">
        <f t="shared" ref="I209:J211" si="85">(0.2*0.8+0.2*0.8)*Y39+0.2*0.2*AC39+(1-0.2*0.8-0.2*0.8-0.2*0.2)*U39</f>
        <v>0</v>
      </c>
      <c r="J209">
        <f t="shared" si="85"/>
        <v>2.5999999999999999E-3</v>
      </c>
      <c r="L209">
        <f>(0.2*0.8+0.2*0.8)*X46+0.2*0.2*AB46+(1-0.2*0.8-0.2*0.8-0.2*0.2)*T46</f>
        <v>8.0276000000000002E-5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2.5999999999999999E-3</v>
      </c>
      <c r="U209">
        <f t="shared" ref="U209:V211" si="87">(0.3*0.7+0.3*0.7)*Y39+0.3*0.3*AC39+(1-0.3*0.7-0.3*0.7-0.3*0.3)*U39</f>
        <v>0</v>
      </c>
      <c r="V209">
        <f t="shared" si="87"/>
        <v>2.5999999999999999E-3</v>
      </c>
      <c r="X209">
        <f>(0.3*0.7+0.3*0.7)*X46+0.3*0.3*AB46+(1-0.3*0.7-0.3*0.7-0.3*0.3)*T46</f>
        <v>8.4005999999999995E-5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5.0279999999999997E-4</v>
      </c>
      <c r="I210">
        <f t="shared" si="85"/>
        <v>0</v>
      </c>
      <c r="J210">
        <f t="shared" si="85"/>
        <v>5.0279999999999997E-4</v>
      </c>
      <c r="O210" s="57"/>
      <c r="P210" s="58"/>
      <c r="Q210" t="s">
        <v>38</v>
      </c>
      <c r="R210">
        <f t="shared" si="86"/>
        <v>0</v>
      </c>
      <c r="S210">
        <f t="shared" si="86"/>
        <v>5.0279999999999997E-4</v>
      </c>
      <c r="U210">
        <f t="shared" si="87"/>
        <v>0</v>
      </c>
      <c r="V210">
        <f t="shared" si="87"/>
        <v>5.0279999999999997E-4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2.0460000000000001E-4</v>
      </c>
      <c r="I211">
        <f t="shared" si="85"/>
        <v>0</v>
      </c>
      <c r="J211">
        <f t="shared" si="85"/>
        <v>2.0460000000000001E-4</v>
      </c>
      <c r="O211" s="57"/>
      <c r="P211" s="58"/>
      <c r="Q211" t="s">
        <v>39</v>
      </c>
      <c r="R211">
        <f t="shared" si="86"/>
        <v>0</v>
      </c>
      <c r="S211">
        <f t="shared" si="86"/>
        <v>2.0460000000000004E-4</v>
      </c>
      <c r="U211">
        <f t="shared" si="87"/>
        <v>0</v>
      </c>
      <c r="V211">
        <f t="shared" si="87"/>
        <v>2.0460000000000004E-4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3.2500000000000006E-7</v>
      </c>
      <c r="G216">
        <f t="shared" si="88"/>
        <v>2.6013124999999995E-3</v>
      </c>
      <c r="H216">
        <f>AI32+AE32+AA32+W32</f>
        <v>3.98848</v>
      </c>
      <c r="I216">
        <f t="shared" ref="I216:J218" si="89">3*0.05*(1-0.05)*(1-0.05)*Y39+3*0.05*0.05*(1-0.05)*AC39+0.05*0.05*0.05*AG39+(1-3*0.05*(1-0.05)*(1-0.05)-3*0.05*0.05*(1-0.05)-0.05*0.05*0.05)*U39</f>
        <v>3.2500000000000006E-7</v>
      </c>
      <c r="J216">
        <f t="shared" si="89"/>
        <v>2.6013124999999995E-3</v>
      </c>
      <c r="K216">
        <f>AI39+AE39+AA39+W39</f>
        <v>3.8782009999999998</v>
      </c>
      <c r="L216">
        <f>3*0.05*(1-0.05)*(1-0.05)*X46+3*0.05*0.05*(1-0.05)*AB46+0.05*0.05*0.05*AF46+(1-3*0.05*(1-0.05)*(1-0.05)-3*0.05*0.05*(1-0.05)-0.05*0.05*0.05)*T46</f>
        <v>7.6751499999999992E-5</v>
      </c>
      <c r="M216">
        <f>AI46+AE46+AA46+W46</f>
        <v>5.6590829999999999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2.6000000000000005E-6</v>
      </c>
      <c r="S216">
        <f t="shared" si="90"/>
        <v>2.6105E-3</v>
      </c>
      <c r="U216">
        <f t="shared" ref="U216:V218" si="91">3*0.1*(1-0.1)*(1-0.1)*Y39+3*0.1*0.1*(1-0.1)*AC39+0.1*0.1*0.1*AG39+(1-3*0.1*(1-0.1)*(1-0.1)-3*0.1*0.1*(1-0.1)-0.1*0.1*0.1)*U39</f>
        <v>2.6000000000000005E-6</v>
      </c>
      <c r="V216">
        <f t="shared" si="91"/>
        <v>2.6105E-3</v>
      </c>
      <c r="X216">
        <f>3*0.1*(1-0.1)*(1-0.1)*X46+3*0.1*0.1*(1-0.1)*AB46+0.1*0.1*0.1*AF46+(1-3*0.1*(1-0.1)*(1-0.1)-3*0.1*0.1*(1-0.1)-0.1*0.1*0.1)*T46</f>
        <v>8.7199999999999992E-5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8.0000000000000018E-7</v>
      </c>
      <c r="G217">
        <f t="shared" si="88"/>
        <v>5.040871499999999E-4</v>
      </c>
      <c r="H217">
        <f>AI33+AE33+AA33+W33</f>
        <v>4.065067</v>
      </c>
      <c r="I217">
        <f t="shared" si="89"/>
        <v>8.2500000000000015E-7</v>
      </c>
      <c r="J217">
        <f t="shared" si="89"/>
        <v>5.0407464999999998E-4</v>
      </c>
      <c r="K217">
        <f>AI40+AE40+AA40+W40</f>
        <v>3.8775130000000004</v>
      </c>
      <c r="N217" s="61"/>
      <c r="O217" s="57"/>
      <c r="P217" s="58"/>
      <c r="Q217" t="s">
        <v>38</v>
      </c>
      <c r="R217">
        <f t="shared" si="90"/>
        <v>6.4000000000000014E-6</v>
      </c>
      <c r="S217">
        <f t="shared" si="90"/>
        <v>5.1309719999999997E-4</v>
      </c>
      <c r="U217">
        <f t="shared" si="91"/>
        <v>6.6000000000000012E-6</v>
      </c>
      <c r="V217">
        <f t="shared" si="91"/>
        <v>5.1299719999999991E-4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1.0250000000000004E-6</v>
      </c>
      <c r="G218">
        <f t="shared" si="88"/>
        <v>2.0576192499999999E-4</v>
      </c>
      <c r="H218">
        <f>AI34+AE34+AA34+W34</f>
        <v>4.0845150000000006</v>
      </c>
      <c r="I218">
        <f t="shared" si="89"/>
        <v>1.0250000000000004E-6</v>
      </c>
      <c r="J218">
        <f t="shared" si="89"/>
        <v>2.0576192499999999E-4</v>
      </c>
      <c r="K218">
        <f>AI41+AE41+AA41+W41</f>
        <v>3.9876610000000001</v>
      </c>
      <c r="N218" s="61"/>
      <c r="O218" s="57"/>
      <c r="P218" s="58"/>
      <c r="Q218" t="s">
        <v>39</v>
      </c>
      <c r="R218">
        <f t="shared" si="90"/>
        <v>8.2000000000000028E-6</v>
      </c>
      <c r="S218">
        <f t="shared" si="90"/>
        <v>2.138954E-4</v>
      </c>
      <c r="U218">
        <f t="shared" si="91"/>
        <v>8.2000000000000028E-6</v>
      </c>
      <c r="V218">
        <f t="shared" si="91"/>
        <v>2.138954E-4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2.0800000000000004E-5</v>
      </c>
      <c r="G222">
        <f t="shared" si="92"/>
        <v>2.6839999999999998E-3</v>
      </c>
      <c r="I222">
        <f t="shared" ref="I222:J224" si="93">3*0.2*(1-0.2)*(1-0.2)*Y39+3*0.2*0.2*(1-0.2)*AC39+0.2*0.2*0.2*AG39+(1-3*0.2*(1-0.2)*(1-0.2)-3*0.2*0.2*(1-0.2)-0.2*0.2*0.2)*U39</f>
        <v>2.0800000000000004E-5</v>
      </c>
      <c r="J222">
        <f t="shared" si="93"/>
        <v>2.6839999999999998E-3</v>
      </c>
      <c r="L222">
        <f>3*0.2*(1-0.2)*(1-0.2)*X46+3*0.2*0.2*(1-0.2)*AB46+0.2*0.2*0.2*AF46+(1-3*0.2*(1-0.2)*(1-0.2)-3*0.2*0.2*(1-0.2)-0.2*0.2*0.2)*T46</f>
        <v>1.5419200000000002E-4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7.0199999999999999E-5</v>
      </c>
      <c r="S222">
        <f t="shared" si="94"/>
        <v>2.8834999999999998E-3</v>
      </c>
      <c r="U222">
        <f t="shared" ref="U222:V224" si="95">3*0.3*(1-0.3)*(1-0.3)*Y39+3*0.3*0.3*(1-0.3)*AC39+0.3*0.3*0.3*AG39+(1-3*0.3*(1-0.3)*(1-0.3)-3*0.3*0.3*(1-0.3)-0.3*0.3*0.3)*U39</f>
        <v>7.0199999999999999E-5</v>
      </c>
      <c r="V222">
        <f t="shared" si="95"/>
        <v>2.8834999999999998E-3</v>
      </c>
      <c r="X222">
        <f>3*0.3*(1-0.3)*(1-0.3)*X46+3*0.3*0.3*(1-0.3)*AB46+0.3*0.3*0.3*AF46+(1-3*0.3*(1-0.3)*(1-0.3)-3*0.3*0.3*(1-0.3)-0.3*0.3*0.3)*T46</f>
        <v>3.2648399999999999E-4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5.1200000000000011E-5</v>
      </c>
      <c r="G223">
        <f t="shared" si="92"/>
        <v>5.8517759999999997E-4</v>
      </c>
      <c r="I223">
        <f t="shared" si="93"/>
        <v>5.2800000000000009E-5</v>
      </c>
      <c r="J223">
        <f t="shared" si="93"/>
        <v>5.8437760000000006E-4</v>
      </c>
      <c r="N223" s="61"/>
      <c r="O223" s="57"/>
      <c r="P223" s="58"/>
      <c r="Q223" t="s">
        <v>38</v>
      </c>
      <c r="R223">
        <f t="shared" si="94"/>
        <v>1.728E-4</v>
      </c>
      <c r="S223">
        <f t="shared" si="94"/>
        <v>7.8082439999999998E-4</v>
      </c>
      <c r="U223">
        <f t="shared" si="95"/>
        <v>1.7819999999999999E-4</v>
      </c>
      <c r="V223">
        <f t="shared" si="95"/>
        <v>7.7812439999999997E-4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6.5600000000000022E-5</v>
      </c>
      <c r="G224">
        <f t="shared" si="92"/>
        <v>2.7896320000000003E-4</v>
      </c>
      <c r="I224">
        <f t="shared" si="93"/>
        <v>6.5600000000000022E-5</v>
      </c>
      <c r="J224">
        <f t="shared" si="93"/>
        <v>2.7896320000000003E-4</v>
      </c>
      <c r="N224" s="61"/>
      <c r="O224" s="57"/>
      <c r="P224" s="58"/>
      <c r="Q224" t="s">
        <v>39</v>
      </c>
      <c r="R224">
        <f t="shared" si="94"/>
        <v>2.2140000000000001E-4</v>
      </c>
      <c r="S224">
        <f t="shared" si="94"/>
        <v>4.5557580000000006E-4</v>
      </c>
      <c r="U224">
        <f t="shared" si="95"/>
        <v>2.2140000000000001E-4</v>
      </c>
      <c r="V224">
        <f t="shared" si="95"/>
        <v>4.5557580000000006E-4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2.5999999999999999E-3</v>
      </c>
      <c r="H229">
        <f>I52+E52</f>
        <v>2.034475</v>
      </c>
      <c r="I229">
        <f t="shared" ref="I229:J231" si="97">0.05*G59+(1-0.05)*C59</f>
        <v>0</v>
      </c>
      <c r="J229">
        <f t="shared" si="97"/>
        <v>2.5999999999999999E-3</v>
      </c>
      <c r="K229">
        <f>I59+E59</f>
        <v>1.953443</v>
      </c>
      <c r="L229">
        <f>0.05*G66+(1-0.05)*B66</f>
        <v>5.5545499999999995E-4</v>
      </c>
      <c r="M229">
        <f>I66+E66</f>
        <v>2.6720059999999997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2.5999999999999999E-3</v>
      </c>
      <c r="U229">
        <f t="shared" ref="U229:V231" si="99">0.1*G59+(1-0.1)*C59</f>
        <v>0</v>
      </c>
      <c r="V229">
        <f t="shared" si="99"/>
        <v>2.5999999999999999E-3</v>
      </c>
      <c r="X229">
        <f>0.1*G66+(1-0.1)*B66</f>
        <v>5.5911000000000003E-4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1.2999999999999999E-3</v>
      </c>
      <c r="H230">
        <f>I53+E53</f>
        <v>2.0785520000000002</v>
      </c>
      <c r="I230">
        <f t="shared" si="97"/>
        <v>0</v>
      </c>
      <c r="J230">
        <f t="shared" si="97"/>
        <v>1.2999999999999999E-3</v>
      </c>
      <c r="K230">
        <f>I60+E60</f>
        <v>2.0142259999999998</v>
      </c>
      <c r="P230" s="58"/>
      <c r="Q230" t="s">
        <v>38</v>
      </c>
      <c r="R230">
        <f t="shared" si="98"/>
        <v>0</v>
      </c>
      <c r="S230">
        <f t="shared" si="98"/>
        <v>1.2999999999999999E-3</v>
      </c>
      <c r="U230">
        <f t="shared" si="99"/>
        <v>0</v>
      </c>
      <c r="V230">
        <f t="shared" si="99"/>
        <v>1.2999999999999999E-3</v>
      </c>
    </row>
    <row r="231" spans="1:25" x14ac:dyDescent="0.25">
      <c r="C231" s="59"/>
      <c r="D231" s="58"/>
      <c r="E231" t="s">
        <v>39</v>
      </c>
      <c r="F231">
        <f t="shared" si="96"/>
        <v>1.3799999999999999E-4</v>
      </c>
      <c r="G231">
        <f t="shared" si="96"/>
        <v>8.8159999999999996E-4</v>
      </c>
      <c r="H231">
        <f>I54+E54</f>
        <v>2.111796</v>
      </c>
      <c r="I231">
        <f t="shared" si="97"/>
        <v>1.3799999999999999E-4</v>
      </c>
      <c r="J231">
        <f t="shared" si="97"/>
        <v>8.8159999999999996E-4</v>
      </c>
      <c r="K231">
        <f>I61+E61</f>
        <v>2.0210470000000003</v>
      </c>
      <c r="P231" s="58"/>
      <c r="Q231" t="s">
        <v>39</v>
      </c>
      <c r="R231">
        <f t="shared" si="98"/>
        <v>1.3800000000000002E-4</v>
      </c>
      <c r="S231">
        <f t="shared" si="98"/>
        <v>8.8159999999999996E-4</v>
      </c>
      <c r="U231">
        <f t="shared" si="99"/>
        <v>1.3800000000000002E-4</v>
      </c>
      <c r="V231">
        <f t="shared" si="99"/>
        <v>8.8159999999999996E-4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2.5999999999999999E-3</v>
      </c>
      <c r="I235">
        <f t="shared" ref="I235:J237" si="101">0.2*G59+(1-0.2)*C59</f>
        <v>0</v>
      </c>
      <c r="J235">
        <f t="shared" si="101"/>
        <v>2.5999999999999999E-3</v>
      </c>
      <c r="L235">
        <f>0.2*G66+(1-0.2)*B66</f>
        <v>5.6641999999999999E-4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2.5999999999999999E-3</v>
      </c>
      <c r="U235">
        <f t="shared" ref="U235:V237" si="103">0.3*G59+(1-0.3)*C59</f>
        <v>0</v>
      </c>
      <c r="V235">
        <f t="shared" si="103"/>
        <v>2.5999999999999999E-3</v>
      </c>
      <c r="X235">
        <f>0.3*G66+(1-0.3)*B66</f>
        <v>5.7372999999999994E-4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1.2999999999999999E-3</v>
      </c>
      <c r="I236">
        <f t="shared" si="101"/>
        <v>0</v>
      </c>
      <c r="J236">
        <f t="shared" si="101"/>
        <v>1.2999999999999999E-3</v>
      </c>
      <c r="P236" s="58"/>
      <c r="Q236" t="s">
        <v>38</v>
      </c>
      <c r="R236">
        <f t="shared" si="102"/>
        <v>0</v>
      </c>
      <c r="S236">
        <f t="shared" si="102"/>
        <v>1.2999999999999999E-3</v>
      </c>
      <c r="U236">
        <f t="shared" si="103"/>
        <v>0</v>
      </c>
      <c r="V236">
        <f t="shared" si="103"/>
        <v>1.2999999999999999E-3</v>
      </c>
    </row>
    <row r="237" spans="1:25" x14ac:dyDescent="0.25">
      <c r="C237" s="59"/>
      <c r="D237" s="58"/>
      <c r="E237" t="s">
        <v>39</v>
      </c>
      <c r="F237">
        <f t="shared" si="100"/>
        <v>1.3799999999999999E-4</v>
      </c>
      <c r="G237">
        <f t="shared" si="100"/>
        <v>8.8159999999999996E-4</v>
      </c>
      <c r="I237">
        <f t="shared" si="101"/>
        <v>1.3799999999999999E-4</v>
      </c>
      <c r="J237">
        <f t="shared" si="101"/>
        <v>8.8159999999999996E-4</v>
      </c>
      <c r="P237" s="58"/>
      <c r="Q237" t="s">
        <v>39</v>
      </c>
      <c r="R237">
        <f t="shared" si="102"/>
        <v>1.3799999999999999E-4</v>
      </c>
      <c r="S237">
        <f t="shared" si="102"/>
        <v>8.8159999999999996E-4</v>
      </c>
      <c r="U237">
        <f t="shared" si="103"/>
        <v>1.3799999999999999E-4</v>
      </c>
      <c r="V237">
        <f t="shared" si="103"/>
        <v>8.8159999999999996E-4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2.5999999999999999E-3</v>
      </c>
      <c r="H242">
        <f>M52+I52+E52</f>
        <v>3.0590729999999997</v>
      </c>
      <c r="I242">
        <f t="shared" ref="I242:J244" si="105">(0.05*(1-0.05)+0.05*(1-0.05))*G59+0.05*0.05*K59+(1-0.05*(1-0.05)-0.05*(1-0.05)-0.05*0.05)*C59</f>
        <v>0</v>
      </c>
      <c r="J242">
        <f t="shared" si="105"/>
        <v>2.5999999999999999E-3</v>
      </c>
      <c r="K242">
        <f>M59+I59+E59</f>
        <v>2.9406759999999998</v>
      </c>
      <c r="L242">
        <f>(0.05*(1-0.05)+0.05*(1-0.05))*G66+0.05*0.05*J66+(1-0.05*(1-0.05)-0.05*(1-0.05)-0.05*0.05)*B66</f>
        <v>5.5920850000000001E-4</v>
      </c>
      <c r="M242">
        <f>M66+I66+E66</f>
        <v>4.0036019999999999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2.6000000000000003E-3</v>
      </c>
      <c r="U242">
        <f t="shared" ref="U242:V244" si="107">(0.1*0.9+0.1*0.9)*G59+0.1*0.1*K59+(1-0.1*0.9-0.1*0.9-0.1*0.1)*C59</f>
        <v>0</v>
      </c>
      <c r="V242">
        <f t="shared" si="107"/>
        <v>2.6000000000000003E-3</v>
      </c>
      <c r="X242">
        <f>(0.1*0.9+0.1*0.9)*G66+0.1*0.1*J66+(1-0.1*0.9-0.1*0.9-0.1*0.1)*B66</f>
        <v>5.6681400000000001E-4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1.2999999999999999E-3</v>
      </c>
      <c r="H243">
        <f>M53+I53+E53</f>
        <v>3.111434</v>
      </c>
      <c r="I243">
        <f t="shared" si="105"/>
        <v>0</v>
      </c>
      <c r="J243">
        <f t="shared" si="105"/>
        <v>1.2999999999999999E-3</v>
      </c>
      <c r="K243">
        <f>M60+I60+E60</f>
        <v>3.006472</v>
      </c>
      <c r="O243" s="57"/>
      <c r="P243" s="58"/>
      <c r="Q243" t="s">
        <v>38</v>
      </c>
      <c r="R243">
        <f t="shared" si="106"/>
        <v>0</v>
      </c>
      <c r="S243">
        <f t="shared" si="106"/>
        <v>1.3000000000000002E-3</v>
      </c>
      <c r="U243">
        <f t="shared" si="107"/>
        <v>0</v>
      </c>
      <c r="V243">
        <f t="shared" si="107"/>
        <v>1.3000000000000002E-3</v>
      </c>
    </row>
    <row r="244" spans="1:25" x14ac:dyDescent="0.25">
      <c r="B244" s="59"/>
      <c r="C244" s="57"/>
      <c r="D244" s="58"/>
      <c r="E244" t="s">
        <v>39</v>
      </c>
      <c r="F244">
        <f t="shared" si="104"/>
        <v>1.3799999999999999E-4</v>
      </c>
      <c r="G244">
        <f t="shared" si="104"/>
        <v>8.8160000000000007E-4</v>
      </c>
      <c r="H244">
        <f>M54+I54+E54</f>
        <v>3.2143809999999995</v>
      </c>
      <c r="I244">
        <f t="shared" si="105"/>
        <v>1.3799999999999999E-4</v>
      </c>
      <c r="J244">
        <f t="shared" si="105"/>
        <v>8.8160000000000007E-4</v>
      </c>
      <c r="K244">
        <f>M61+I61+E61</f>
        <v>3.0168059999999999</v>
      </c>
      <c r="O244" s="57"/>
      <c r="P244" s="58"/>
      <c r="Q244" t="s">
        <v>39</v>
      </c>
      <c r="R244">
        <f t="shared" si="106"/>
        <v>1.3799999999999999E-4</v>
      </c>
      <c r="S244">
        <f t="shared" si="106"/>
        <v>8.8159999999999996E-4</v>
      </c>
      <c r="U244">
        <f t="shared" si="107"/>
        <v>1.3799999999999999E-4</v>
      </c>
      <c r="V244">
        <f t="shared" si="107"/>
        <v>8.8159999999999996E-4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2.5999999999999999E-3</v>
      </c>
      <c r="I248">
        <f t="shared" ref="I248:J250" si="109">(0.2*0.8+0.2*0.8)*G59+0.2*0.2*K59+(1-0.2*0.8-0.2*0.8-0.2*0.2)*C59</f>
        <v>0</v>
      </c>
      <c r="J248">
        <f t="shared" si="109"/>
        <v>2.5999999999999999E-3</v>
      </c>
      <c r="L248">
        <f>(0.2*0.8+0.2*0.8)*G66+0.2*0.2*J66+(1-0.2*0.8-0.2*0.8-0.2*0.2)*B66</f>
        <v>5.8261599999999999E-4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2.5999999999999999E-3</v>
      </c>
      <c r="U248">
        <f t="shared" ref="U248:V250" si="111">(0.3*0.7+0.3*0.7)*G59+0.3*0.3*K59+(1-0.3*0.7-0.3*0.7-0.3*0.3)*C59</f>
        <v>0</v>
      </c>
      <c r="V248">
        <f t="shared" si="111"/>
        <v>2.5999999999999999E-3</v>
      </c>
      <c r="X248">
        <f>(0.3*0.7+0.3*0.7)*G66+0.3*0.3*J66+(1-0.3*0.7-0.3*0.7-0.3*0.3)*B66</f>
        <v>5.9920600000000002E-4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1.2999999999999999E-3</v>
      </c>
      <c r="I249">
        <f t="shared" si="109"/>
        <v>0</v>
      </c>
      <c r="J249">
        <f t="shared" si="109"/>
        <v>1.2999999999999999E-3</v>
      </c>
      <c r="O249" s="57"/>
      <c r="P249" s="58"/>
      <c r="Q249" t="s">
        <v>38</v>
      </c>
      <c r="R249">
        <f t="shared" si="110"/>
        <v>0</v>
      </c>
      <c r="S249">
        <f t="shared" si="110"/>
        <v>1.2999999999999999E-3</v>
      </c>
      <c r="U249">
        <f t="shared" si="111"/>
        <v>0</v>
      </c>
      <c r="V249">
        <f t="shared" si="111"/>
        <v>1.2999999999999999E-3</v>
      </c>
    </row>
    <row r="250" spans="1:25" x14ac:dyDescent="0.25">
      <c r="B250" s="59"/>
      <c r="C250" s="57"/>
      <c r="D250" s="58"/>
      <c r="E250" t="s">
        <v>39</v>
      </c>
      <c r="F250">
        <f t="shared" si="108"/>
        <v>1.3799999999999999E-4</v>
      </c>
      <c r="G250">
        <f t="shared" si="108"/>
        <v>8.8159999999999996E-4</v>
      </c>
      <c r="I250">
        <f t="shared" si="109"/>
        <v>1.3799999999999999E-4</v>
      </c>
      <c r="J250">
        <f t="shared" si="109"/>
        <v>8.8159999999999996E-4</v>
      </c>
      <c r="O250" s="57"/>
      <c r="P250" s="58"/>
      <c r="Q250" t="s">
        <v>39</v>
      </c>
      <c r="R250">
        <f t="shared" si="110"/>
        <v>1.3799999999999999E-4</v>
      </c>
      <c r="S250">
        <f t="shared" si="110"/>
        <v>8.8160000000000007E-4</v>
      </c>
      <c r="U250">
        <f t="shared" si="111"/>
        <v>1.3799999999999999E-4</v>
      </c>
      <c r="V250">
        <f t="shared" si="111"/>
        <v>8.8160000000000007E-4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3.2500000000000006E-7</v>
      </c>
      <c r="G255">
        <f t="shared" si="112"/>
        <v>2.6013124999999995E-3</v>
      </c>
      <c r="H255">
        <f>Q52+M52+I52+E52</f>
        <v>3.9588890000000001</v>
      </c>
      <c r="I255">
        <f t="shared" ref="I255:J257" si="113">3*0.05*(1-0.05)*(1-0.05)*G59+3*0.05*0.05*(1-0.05)*K59+0.05*0.05*0.05*O59+(1-3*0.05*(1-0.05)*(1-0.05)-3*0.05*0.05*(1-0.05)-0.05*0.05*0.05)*C59</f>
        <v>3.2500000000000006E-7</v>
      </c>
      <c r="J255">
        <f t="shared" si="113"/>
        <v>2.6013124999999995E-3</v>
      </c>
      <c r="K255">
        <f>Q59+M59+I59+E59</f>
        <v>3.8125719999999998</v>
      </c>
      <c r="L255">
        <f>3*0.05*(1-0.05)*(1-0.05)*G66+3*0.05*0.05*(1-0.05)*J66+0.05*0.05*0.05*N66+(1-3*0.05*(1-0.05)*(1-0.05)-3*0.05*0.05*(1-0.05)-0.05*0.05*0.05)*B66</f>
        <v>5.636493374999999E-4</v>
      </c>
      <c r="M255">
        <f>Q66+M66+I66+E66</f>
        <v>5.7114929999999999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2.6000000000000005E-6</v>
      </c>
      <c r="S255">
        <f t="shared" si="114"/>
        <v>2.6105E-3</v>
      </c>
      <c r="U255">
        <f t="shared" ref="U255:V257" si="115">3*0.1*(1-0.1)*(1-0.1)*G59+3*0.1*0.1*(1-0.1)*K59+0.1*0.1*0.1*O59+(1-3*0.1*(1-0.1)*(1-0.1)-3*0.1*0.1*(1-0.1)-0.1*0.1*0.1)*C59</f>
        <v>2.6000000000000005E-6</v>
      </c>
      <c r="V255">
        <f t="shared" si="115"/>
        <v>2.6105E-3</v>
      </c>
      <c r="X255">
        <f>3*0.1*(1-0.1)*(1-0.1)*G66+3*0.1*0.1*(1-0.1)*J66+0.1*0.1*0.1*N66+(1-3*0.1*(1-0.1)*(1-0.1)-3*0.1*0.1*(1-0.1)-0.1*0.1*0.1)*B66</f>
        <v>5.7962269999999993E-4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4.5000000000000009E-7</v>
      </c>
      <c r="G256">
        <f t="shared" si="112"/>
        <v>1.3007499999999998E-3</v>
      </c>
      <c r="H256">
        <f>Q53+M53+I53+E53</f>
        <v>4.0289900000000003</v>
      </c>
      <c r="I256">
        <f t="shared" si="113"/>
        <v>4.875000000000001E-7</v>
      </c>
      <c r="J256">
        <f t="shared" si="113"/>
        <v>1.3007249999999998E-3</v>
      </c>
      <c r="K256">
        <f>Q60+M60+I60+E60</f>
        <v>3.8892439999999997</v>
      </c>
      <c r="N256" s="61"/>
      <c r="O256" s="57"/>
      <c r="P256" s="58"/>
      <c r="Q256" t="s">
        <v>38</v>
      </c>
      <c r="R256">
        <f t="shared" si="114"/>
        <v>3.6000000000000007E-6</v>
      </c>
      <c r="S256">
        <f t="shared" si="114"/>
        <v>1.3059999999999999E-3</v>
      </c>
      <c r="U256">
        <f t="shared" si="115"/>
        <v>3.9000000000000008E-6</v>
      </c>
      <c r="V256">
        <f t="shared" si="115"/>
        <v>1.3057999999999998E-3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1.3857024999999997E-4</v>
      </c>
      <c r="G257">
        <f t="shared" si="112"/>
        <v>8.8228979999999992E-4</v>
      </c>
      <c r="H257">
        <f>Q54+M54+I54+E54</f>
        <v>4.1442779999999999</v>
      </c>
      <c r="I257">
        <f t="shared" si="113"/>
        <v>1.3859524999999999E-4</v>
      </c>
      <c r="J257">
        <f t="shared" si="113"/>
        <v>8.8223979999999989E-4</v>
      </c>
      <c r="K257">
        <f>Q61+M61+I61+E61</f>
        <v>3.9968899999999996</v>
      </c>
      <c r="N257" s="61"/>
      <c r="O257" s="57"/>
      <c r="P257" s="58"/>
      <c r="Q257" t="s">
        <v>39</v>
      </c>
      <c r="R257">
        <f t="shared" si="114"/>
        <v>1.4256199999999999E-4</v>
      </c>
      <c r="S257">
        <f t="shared" si="114"/>
        <v>8.8711840000000003E-4</v>
      </c>
      <c r="U257">
        <f t="shared" si="115"/>
        <v>1.42762E-4</v>
      </c>
      <c r="V257">
        <f t="shared" si="115"/>
        <v>8.8671840000000002E-4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2.0800000000000004E-5</v>
      </c>
      <c r="G261">
        <f t="shared" si="116"/>
        <v>2.6839999999999998E-3</v>
      </c>
      <c r="I261">
        <f t="shared" ref="I261:J263" si="117">3*0.2*(1-0.2)*(1-0.2)*G59+3*0.2*0.2*(1-0.2)*K59+0.2*0.2*0.2*O59+(1-3*0.2*(1-0.2)*(1-0.2)-3*0.2*0.2*(1-0.2)-0.2*0.2*0.2)*C59</f>
        <v>2.0800000000000004E-5</v>
      </c>
      <c r="J261">
        <f t="shared" si="117"/>
        <v>2.6839999999999998E-3</v>
      </c>
      <c r="L261">
        <f>3*0.2*(1-0.2)*(1-0.2)*G66+3*0.2*0.2*(1-0.2)*J66+0.2*0.2*0.2*N66+(1-3*0.2*(1-0.2)*(1-0.2)-3*0.2*0.2*(1-0.2)-0.2*0.2*0.2)*B66</f>
        <v>6.3807359999999995E-4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7.0199999999999999E-5</v>
      </c>
      <c r="S261">
        <f t="shared" si="118"/>
        <v>2.8834999999999998E-3</v>
      </c>
      <c r="U261">
        <f t="shared" ref="U261:V263" si="119">3*0.3*(1-0.3)*(1-0.3)*G59+3*0.3*0.3*(1-0.3)*K59+0.3*0.3*0.3*O59+(1-3*0.3*(1-0.3)*(1-0.3)-3*0.3*0.3*(1-0.3)-0.3*0.3*0.3)*C59</f>
        <v>7.0199999999999999E-5</v>
      </c>
      <c r="V261">
        <f t="shared" si="119"/>
        <v>2.8834999999999998E-3</v>
      </c>
      <c r="X261">
        <f>3*0.3*(1-0.3)*(1-0.3)*G66+3*0.3*0.3*(1-0.3)*J66+0.3*0.3*0.3*N66+(1-3*0.3*(1-0.3)*(1-0.3)-3*0.3*0.3*(1-0.3)-0.3*0.3*0.3)*B66</f>
        <v>7.5541689999999995E-4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2.8800000000000005E-5</v>
      </c>
      <c r="G262">
        <f t="shared" si="116"/>
        <v>1.3479999999999998E-3</v>
      </c>
      <c r="I262">
        <f t="shared" si="117"/>
        <v>3.1200000000000006E-5</v>
      </c>
      <c r="J262">
        <f t="shared" si="117"/>
        <v>1.3463999999999998E-3</v>
      </c>
      <c r="N262" s="61"/>
      <c r="O262" s="57"/>
      <c r="P262" s="58"/>
      <c r="Q262" t="s">
        <v>38</v>
      </c>
      <c r="R262">
        <f t="shared" si="118"/>
        <v>9.7199999999999991E-5</v>
      </c>
      <c r="S262">
        <f t="shared" si="118"/>
        <v>1.462E-3</v>
      </c>
      <c r="U262">
        <f t="shared" si="119"/>
        <v>1.053E-4</v>
      </c>
      <c r="V262">
        <f t="shared" si="119"/>
        <v>1.4566E-3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1.74496E-4</v>
      </c>
      <c r="G263">
        <f t="shared" si="116"/>
        <v>9.2574719999999984E-4</v>
      </c>
      <c r="I263">
        <f t="shared" si="117"/>
        <v>1.7609599999999999E-4</v>
      </c>
      <c r="J263">
        <f t="shared" si="117"/>
        <v>9.2254719999999998E-4</v>
      </c>
      <c r="N263" s="61"/>
      <c r="O263" s="57"/>
      <c r="P263" s="58"/>
      <c r="Q263" t="s">
        <v>39</v>
      </c>
      <c r="R263">
        <f t="shared" si="118"/>
        <v>2.6117399999999998E-4</v>
      </c>
      <c r="S263">
        <f t="shared" si="118"/>
        <v>1.0305968E-3</v>
      </c>
      <c r="U263">
        <f t="shared" si="119"/>
        <v>2.66574E-4</v>
      </c>
      <c r="V263">
        <f t="shared" si="119"/>
        <v>1.0197968000000002E-3</v>
      </c>
    </row>
  </sheetData>
  <mergeCells count="345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topLeftCell="A136" zoomScale="70" zoomScaleNormal="70" workbookViewId="0">
      <selection activeCell="I164" sqref="I164:I166"/>
    </sheetView>
  </sheetViews>
  <sheetFormatPr defaultColWidth="9" defaultRowHeight="14.4" x14ac:dyDescent="0.25"/>
  <cols>
    <col min="2" max="2" width="11.88671875" customWidth="1"/>
    <col min="4" max="4" width="14.88671875" customWidth="1"/>
    <col min="5" max="5" width="10.109375" customWidth="1"/>
    <col min="6" max="6" width="10" customWidth="1"/>
    <col min="7" max="7" width="11.21875" customWidth="1"/>
    <col min="8" max="8" width="13.21875" customWidth="1"/>
    <col min="9" max="9" width="12.44140625" customWidth="1"/>
    <col min="10" max="10" width="8.5546875" customWidth="1"/>
    <col min="11" max="11" width="10.6640625"/>
    <col min="12" max="12" width="12.6640625" customWidth="1"/>
    <col min="13" max="17" width="9.6640625"/>
    <col min="18" max="18" width="12.88671875"/>
    <col min="19" max="19" width="12.21875" customWidth="1"/>
    <col min="20" max="20" width="10.6640625"/>
    <col min="21" max="21" width="11.77734375"/>
    <col min="22" max="22" width="13.2187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10.6640625"/>
    <col min="29" max="29" width="16.77734375" customWidth="1"/>
    <col min="30" max="30" width="12.886718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52" t="s">
        <v>11</v>
      </c>
      <c r="O8" s="52"/>
      <c r="P8" s="52"/>
      <c r="Q8" s="52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52" t="s">
        <v>11</v>
      </c>
      <c r="AG8" s="52"/>
      <c r="AH8" s="52"/>
      <c r="AI8" s="52"/>
    </row>
    <row r="9" spans="1:35" x14ac:dyDescent="0.25">
      <c r="A9" s="59" t="s">
        <v>12</v>
      </c>
      <c r="B9" s="52" t="s">
        <v>50</v>
      </c>
      <c r="C9" s="52"/>
      <c r="D9" s="52"/>
      <c r="E9" s="52"/>
      <c r="F9" s="52" t="s">
        <v>51</v>
      </c>
      <c r="G9" s="52"/>
      <c r="H9" s="52"/>
      <c r="I9" s="52"/>
      <c r="J9" s="52" t="s">
        <v>52</v>
      </c>
      <c r="K9" s="52"/>
      <c r="L9" s="52"/>
      <c r="M9" s="52"/>
      <c r="N9" s="62" t="s">
        <v>53</v>
      </c>
      <c r="O9" s="62"/>
      <c r="P9" s="62"/>
      <c r="Q9" s="62"/>
      <c r="S9" s="59" t="s">
        <v>12</v>
      </c>
      <c r="T9" s="52" t="s">
        <v>50</v>
      </c>
      <c r="U9" s="52"/>
      <c r="V9" s="52"/>
      <c r="W9" s="52"/>
      <c r="X9" s="52" t="s">
        <v>51</v>
      </c>
      <c r="Y9" s="52"/>
      <c r="Z9" s="52"/>
      <c r="AA9" s="52"/>
      <c r="AB9" s="52" t="s">
        <v>52</v>
      </c>
      <c r="AC9" s="52"/>
      <c r="AD9" s="52"/>
      <c r="AE9" s="52"/>
      <c r="AF9" s="62" t="s">
        <v>54</v>
      </c>
      <c r="AG9" s="62"/>
      <c r="AH9" s="62"/>
      <c r="AI9" s="62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59"/>
      <c r="B11" t="s">
        <v>20</v>
      </c>
      <c r="C11">
        <v>0</v>
      </c>
      <c r="D11">
        <v>2.5999999999999999E-3</v>
      </c>
      <c r="E11">
        <v>1.145446</v>
      </c>
      <c r="F11" t="s">
        <v>20</v>
      </c>
      <c r="G11">
        <v>0</v>
      </c>
      <c r="H11">
        <v>2.5999999999999999E-3</v>
      </c>
      <c r="I11">
        <v>1.347224</v>
      </c>
      <c r="J11" t="s">
        <v>20</v>
      </c>
      <c r="K11">
        <v>0</v>
      </c>
      <c r="L11">
        <v>2.5999999999999999E-3</v>
      </c>
      <c r="M11">
        <v>0.98484799999999995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59"/>
      <c r="T11" t="s">
        <v>20</v>
      </c>
      <c r="U11">
        <v>0</v>
      </c>
      <c r="V11">
        <v>2.5999999999999999E-3</v>
      </c>
      <c r="W11">
        <v>1.1053759999999999</v>
      </c>
      <c r="X11" t="s">
        <v>20</v>
      </c>
      <c r="Y11">
        <v>0</v>
      </c>
      <c r="Z11">
        <v>2.5999999999999999E-3</v>
      </c>
      <c r="AA11">
        <v>1.1078730000000001</v>
      </c>
      <c r="AB11" t="s">
        <v>20</v>
      </c>
      <c r="AC11">
        <v>0</v>
      </c>
      <c r="AD11">
        <v>2.5999999999999999E-3</v>
      </c>
      <c r="AE11">
        <v>1.1097060000000001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59"/>
      <c r="B12" t="s">
        <v>21</v>
      </c>
      <c r="C12">
        <v>0</v>
      </c>
      <c r="D12">
        <v>1.579E-5</v>
      </c>
      <c r="E12">
        <v>1.1255649999999999</v>
      </c>
      <c r="F12" t="s">
        <v>21</v>
      </c>
      <c r="G12">
        <v>0</v>
      </c>
      <c r="H12">
        <v>1.579E-5</v>
      </c>
      <c r="I12">
        <v>1.1207739999999999</v>
      </c>
      <c r="J12" t="s">
        <v>21</v>
      </c>
      <c r="K12">
        <v>0</v>
      </c>
      <c r="L12">
        <v>1.579E-5</v>
      </c>
      <c r="M12">
        <v>1.1177729999999999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59"/>
      <c r="T12" t="s">
        <v>21</v>
      </c>
      <c r="U12">
        <v>0</v>
      </c>
      <c r="V12">
        <v>6.4850000000000004E-5</v>
      </c>
      <c r="W12">
        <v>1.1143289999999999</v>
      </c>
      <c r="X12" t="s">
        <v>21</v>
      </c>
      <c r="Y12">
        <v>0</v>
      </c>
      <c r="Z12">
        <v>6.4850000000000004E-5</v>
      </c>
      <c r="AA12">
        <v>1.115397</v>
      </c>
      <c r="AB12" t="s">
        <v>21</v>
      </c>
      <c r="AC12">
        <v>0</v>
      </c>
      <c r="AD12">
        <v>6.4850000000000004E-5</v>
      </c>
      <c r="AE12">
        <v>1.1476679999999999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59"/>
      <c r="B13" t="s">
        <v>22</v>
      </c>
      <c r="C13">
        <v>0</v>
      </c>
      <c r="D13">
        <v>1.9219999999999999E-7</v>
      </c>
      <c r="E13">
        <v>1.156056</v>
      </c>
      <c r="F13" t="s">
        <v>22</v>
      </c>
      <c r="G13">
        <v>0</v>
      </c>
      <c r="H13">
        <v>2.9840000000000003E-7</v>
      </c>
      <c r="I13">
        <v>1.1345320000000001</v>
      </c>
      <c r="J13" t="s">
        <v>22</v>
      </c>
      <c r="K13">
        <v>0</v>
      </c>
      <c r="L13">
        <v>4.5289999999999999E-7</v>
      </c>
      <c r="M13">
        <v>1.1652530000000001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59"/>
      <c r="T13" t="s">
        <v>22</v>
      </c>
      <c r="U13">
        <v>0</v>
      </c>
      <c r="V13">
        <v>4.8799999999999999E-6</v>
      </c>
      <c r="W13">
        <v>1.1804650000000001</v>
      </c>
      <c r="X13" t="s">
        <v>22</v>
      </c>
      <c r="Y13">
        <v>0</v>
      </c>
      <c r="Z13">
        <v>4.8799999999999999E-6</v>
      </c>
      <c r="AA13">
        <v>1.1446670000000001</v>
      </c>
      <c r="AB13" t="s">
        <v>22</v>
      </c>
      <c r="AC13">
        <v>0</v>
      </c>
      <c r="AD13">
        <v>4.8799999999999999E-6</v>
      </c>
      <c r="AE13">
        <v>1.4643969999999999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55" t="s">
        <v>23</v>
      </c>
      <c r="B16" s="52" t="s">
        <v>50</v>
      </c>
      <c r="C16" s="52"/>
      <c r="D16" s="52"/>
      <c r="E16" s="52"/>
      <c r="F16" s="52" t="s">
        <v>51</v>
      </c>
      <c r="G16" s="52"/>
      <c r="H16" s="52"/>
      <c r="I16" s="52"/>
      <c r="J16" s="52" t="s">
        <v>52</v>
      </c>
      <c r="K16" s="52"/>
      <c r="L16" s="52"/>
      <c r="M16" s="52"/>
      <c r="N16" s="62" t="s">
        <v>54</v>
      </c>
      <c r="O16" s="62"/>
      <c r="P16" s="62"/>
      <c r="Q16" s="62"/>
      <c r="S16" s="55" t="s">
        <v>23</v>
      </c>
      <c r="T16" s="52" t="s">
        <v>50</v>
      </c>
      <c r="U16" s="52"/>
      <c r="V16" s="52"/>
      <c r="W16" s="52"/>
      <c r="X16" s="52" t="s">
        <v>51</v>
      </c>
      <c r="Y16" s="52"/>
      <c r="Z16" s="52"/>
      <c r="AA16" s="52"/>
      <c r="AB16" s="52" t="s">
        <v>52</v>
      </c>
      <c r="AC16" s="52"/>
      <c r="AD16" s="52"/>
      <c r="AE16" s="52"/>
      <c r="AF16" s="62" t="s">
        <v>54</v>
      </c>
      <c r="AG16" s="62"/>
      <c r="AH16" s="62"/>
      <c r="AI16" s="62"/>
    </row>
    <row r="17" spans="1:35" x14ac:dyDescent="0.25">
      <c r="A17" s="55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55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55"/>
      <c r="B18" t="s">
        <v>20</v>
      </c>
      <c r="C18">
        <v>0</v>
      </c>
      <c r="D18">
        <v>2.5999999999999999E-3</v>
      </c>
      <c r="E18">
        <v>1.080589</v>
      </c>
      <c r="F18" t="s">
        <v>20</v>
      </c>
      <c r="G18">
        <v>0</v>
      </c>
      <c r="H18">
        <v>2.5999999999999999E-3</v>
      </c>
      <c r="I18">
        <v>1.051248</v>
      </c>
      <c r="J18" t="s">
        <v>20</v>
      </c>
      <c r="K18">
        <v>0</v>
      </c>
      <c r="L18">
        <v>2.5999999999999999E-3</v>
      </c>
      <c r="M18">
        <v>1.063674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55"/>
      <c r="T18" t="s">
        <v>20</v>
      </c>
      <c r="U18">
        <v>0</v>
      </c>
      <c r="V18">
        <v>2.5999999999999999E-3</v>
      </c>
      <c r="W18">
        <v>1.0241709999999999</v>
      </c>
      <c r="X18" t="s">
        <v>20</v>
      </c>
      <c r="Y18">
        <v>0</v>
      </c>
      <c r="Z18">
        <v>2.5999999999999999E-3</v>
      </c>
      <c r="AA18">
        <v>1.032451</v>
      </c>
      <c r="AB18" t="s">
        <v>20</v>
      </c>
      <c r="AC18">
        <v>0</v>
      </c>
      <c r="AD18">
        <v>2.5999999999999999E-3</v>
      </c>
      <c r="AE18">
        <v>1.1599630000000001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55"/>
      <c r="B19" t="s">
        <v>21</v>
      </c>
      <c r="C19">
        <v>0</v>
      </c>
      <c r="D19">
        <v>1.579E-5</v>
      </c>
      <c r="E19">
        <v>1.087318</v>
      </c>
      <c r="F19" t="s">
        <v>21</v>
      </c>
      <c r="G19">
        <v>0</v>
      </c>
      <c r="H19">
        <v>1.579E-5</v>
      </c>
      <c r="I19">
        <v>1.080076</v>
      </c>
      <c r="J19" t="s">
        <v>21</v>
      </c>
      <c r="K19">
        <v>0</v>
      </c>
      <c r="L19">
        <v>1.579E-5</v>
      </c>
      <c r="M19">
        <v>1.079215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55"/>
      <c r="T19" t="s">
        <v>21</v>
      </c>
      <c r="U19">
        <v>0</v>
      </c>
      <c r="V19">
        <v>6.4850000000000004E-5</v>
      </c>
      <c r="W19">
        <v>1.313218</v>
      </c>
      <c r="X19" t="s">
        <v>21</v>
      </c>
      <c r="Y19">
        <v>0</v>
      </c>
      <c r="Z19">
        <v>6.4850000000000004E-5</v>
      </c>
      <c r="AA19">
        <v>1.0209999999999999</v>
      </c>
      <c r="AB19" t="s">
        <v>21</v>
      </c>
      <c r="AC19">
        <v>0</v>
      </c>
      <c r="AD19">
        <v>6.4850000000000004E-5</v>
      </c>
      <c r="AE19">
        <v>1.0447090000000001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55"/>
      <c r="B20" t="s">
        <v>22</v>
      </c>
      <c r="C20">
        <v>0</v>
      </c>
      <c r="D20">
        <v>1.9219999999999999E-7</v>
      </c>
      <c r="E20">
        <v>1.0810500000000001</v>
      </c>
      <c r="F20" t="s">
        <v>22</v>
      </c>
      <c r="G20">
        <v>0</v>
      </c>
      <c r="H20">
        <v>1.9219999999999999E-7</v>
      </c>
      <c r="I20">
        <v>1.1033630000000001</v>
      </c>
      <c r="J20" t="s">
        <v>22</v>
      </c>
      <c r="K20">
        <v>0</v>
      </c>
      <c r="L20">
        <v>1.9219999999999999E-7</v>
      </c>
      <c r="M20">
        <v>1.067895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55"/>
      <c r="T20" t="s">
        <v>22</v>
      </c>
      <c r="U20">
        <v>0</v>
      </c>
      <c r="V20">
        <v>4.8799999999999999E-6</v>
      </c>
      <c r="W20">
        <v>1.082023</v>
      </c>
      <c r="X20" t="s">
        <v>22</v>
      </c>
      <c r="Y20">
        <v>0</v>
      </c>
      <c r="Z20">
        <v>4.8799999999999999E-6</v>
      </c>
      <c r="AA20">
        <v>1.0327949999999999</v>
      </c>
      <c r="AB20" t="s">
        <v>22</v>
      </c>
      <c r="AC20">
        <v>0</v>
      </c>
      <c r="AD20">
        <v>4.8799999999999999E-6</v>
      </c>
      <c r="AE20">
        <v>1.0332730000000001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0" t="s">
        <v>24</v>
      </c>
      <c r="B23" s="52" t="s">
        <v>50</v>
      </c>
      <c r="C23" s="52"/>
      <c r="D23" s="52"/>
      <c r="E23" s="52"/>
      <c r="F23" s="52" t="s">
        <v>51</v>
      </c>
      <c r="G23" s="52"/>
      <c r="H23" s="52"/>
      <c r="I23" s="52"/>
      <c r="J23" s="52" t="s">
        <v>52</v>
      </c>
      <c r="K23" s="52"/>
      <c r="L23" s="52"/>
      <c r="M23" s="52"/>
      <c r="N23" s="62" t="s">
        <v>54</v>
      </c>
      <c r="O23" s="62"/>
      <c r="P23" s="62"/>
      <c r="Q23" s="62"/>
      <c r="S23" s="60" t="s">
        <v>24</v>
      </c>
      <c r="T23" s="52" t="s">
        <v>50</v>
      </c>
      <c r="U23" s="52"/>
      <c r="V23" s="52"/>
      <c r="W23" s="52"/>
      <c r="X23" s="52" t="s">
        <v>51</v>
      </c>
      <c r="Y23" s="52"/>
      <c r="Z23" s="52"/>
      <c r="AA23" s="52"/>
      <c r="AB23" s="52" t="s">
        <v>52</v>
      </c>
      <c r="AC23" s="52"/>
      <c r="AD23" s="52"/>
      <c r="AE23" s="52"/>
      <c r="AF23" s="62" t="s">
        <v>54</v>
      </c>
      <c r="AG23" s="62"/>
      <c r="AH23" s="62"/>
      <c r="AI23" s="62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2" t="s">
        <v>25</v>
      </c>
      <c r="O24" s="62"/>
      <c r="P24" s="62"/>
      <c r="Q24" s="4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2" t="s">
        <v>25</v>
      </c>
      <c r="AG24" s="62"/>
      <c r="AH24" s="62"/>
      <c r="AI24" s="4" t="s">
        <v>19</v>
      </c>
    </row>
    <row r="25" spans="1:35" x14ac:dyDescent="0.25">
      <c r="A25" s="60"/>
      <c r="B25" s="52">
        <v>0</v>
      </c>
      <c r="C25" s="52"/>
      <c r="D25" s="52"/>
      <c r="E25">
        <v>1.9422379999999999</v>
      </c>
      <c r="F25" s="52">
        <v>0</v>
      </c>
      <c r="G25" s="52"/>
      <c r="H25" s="52"/>
      <c r="I25">
        <v>1.557301</v>
      </c>
      <c r="J25" s="52">
        <v>0</v>
      </c>
      <c r="K25" s="52"/>
      <c r="L25" s="52"/>
      <c r="M25">
        <v>1.522227</v>
      </c>
      <c r="N25" s="62">
        <v>1.29E-2</v>
      </c>
      <c r="O25" s="62"/>
      <c r="P25" s="62"/>
      <c r="Q25" s="4">
        <v>1.658369</v>
      </c>
      <c r="S25" s="60"/>
      <c r="T25" s="5">
        <v>9.9999999999999995E-8</v>
      </c>
      <c r="U25" s="5"/>
      <c r="V25" s="5"/>
      <c r="W25">
        <v>1.5219370000000001</v>
      </c>
      <c r="X25" s="5">
        <v>9.9999999999999995E-8</v>
      </c>
      <c r="Y25" s="5"/>
      <c r="Z25" s="5"/>
      <c r="AA25">
        <v>1.548003</v>
      </c>
      <c r="AB25" s="5">
        <v>9.9999999999999995E-8</v>
      </c>
      <c r="AC25" s="5"/>
      <c r="AD25" s="5"/>
      <c r="AE25">
        <v>1.567607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2" t="s">
        <v>11</v>
      </c>
      <c r="O29" s="62"/>
      <c r="P29" s="62"/>
      <c r="Q29" s="62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2" t="s">
        <v>11</v>
      </c>
      <c r="AG29" s="62"/>
      <c r="AH29" s="62"/>
      <c r="AI29" s="62"/>
    </row>
    <row r="30" spans="1:35" x14ac:dyDescent="0.25">
      <c r="A30" s="59" t="s">
        <v>12</v>
      </c>
      <c r="B30" s="52" t="s">
        <v>50</v>
      </c>
      <c r="C30" s="52"/>
      <c r="D30" s="52"/>
      <c r="E30" s="52"/>
      <c r="F30" s="52" t="s">
        <v>51</v>
      </c>
      <c r="G30" s="52"/>
      <c r="H30" s="52"/>
      <c r="I30" s="52"/>
      <c r="J30" s="52" t="s">
        <v>52</v>
      </c>
      <c r="K30" s="52"/>
      <c r="L30" s="52"/>
      <c r="M30" s="52"/>
      <c r="N30" s="62" t="s">
        <v>54</v>
      </c>
      <c r="O30" s="62"/>
      <c r="P30" s="62"/>
      <c r="Q30" s="62"/>
      <c r="S30" s="59" t="s">
        <v>12</v>
      </c>
      <c r="T30" s="52" t="s">
        <v>50</v>
      </c>
      <c r="U30" s="52"/>
      <c r="V30" s="52"/>
      <c r="W30" s="52"/>
      <c r="X30" s="52" t="s">
        <v>51</v>
      </c>
      <c r="Y30" s="52"/>
      <c r="Z30" s="52"/>
      <c r="AA30" s="52"/>
      <c r="AB30" s="52" t="s">
        <v>52</v>
      </c>
      <c r="AC30" s="52"/>
      <c r="AD30" s="52"/>
      <c r="AE30" s="52"/>
      <c r="AF30" s="62" t="s">
        <v>54</v>
      </c>
      <c r="AG30" s="62"/>
      <c r="AH30" s="62"/>
      <c r="AI30" s="62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59"/>
      <c r="B32" t="s">
        <v>20</v>
      </c>
      <c r="C32">
        <v>0</v>
      </c>
      <c r="D32">
        <v>2.5999999999999999E-3</v>
      </c>
      <c r="E32">
        <v>1.03383</v>
      </c>
      <c r="F32" t="s">
        <v>20</v>
      </c>
      <c r="G32">
        <v>0</v>
      </c>
      <c r="H32">
        <v>2.5999999999999999E-3</v>
      </c>
      <c r="I32">
        <v>0.93590099999999998</v>
      </c>
      <c r="J32" t="s">
        <v>20</v>
      </c>
      <c r="K32">
        <v>0</v>
      </c>
      <c r="L32">
        <v>2.5999999999999999E-3</v>
      </c>
      <c r="M32">
        <v>1.2263630000000001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59"/>
      <c r="T32" t="s">
        <v>20</v>
      </c>
      <c r="U32">
        <v>0</v>
      </c>
      <c r="V32">
        <v>2.5999999999999999E-3</v>
      </c>
      <c r="W32">
        <v>1.108854</v>
      </c>
      <c r="X32" t="s">
        <v>20</v>
      </c>
      <c r="Y32">
        <v>0</v>
      </c>
      <c r="Z32">
        <v>2.5999999999999999E-3</v>
      </c>
      <c r="AA32">
        <v>0.99462899999999999</v>
      </c>
      <c r="AB32" t="s">
        <v>20</v>
      </c>
      <c r="AC32">
        <v>0</v>
      </c>
      <c r="AD32">
        <v>2.5999999999999999E-3</v>
      </c>
      <c r="AE32">
        <v>1.02366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59"/>
      <c r="B33" t="s">
        <v>21</v>
      </c>
      <c r="C33">
        <v>0</v>
      </c>
      <c r="D33">
        <v>1.964E-4</v>
      </c>
      <c r="E33">
        <v>1.0313380000000001</v>
      </c>
      <c r="F33" t="s">
        <v>21</v>
      </c>
      <c r="G33">
        <v>0</v>
      </c>
      <c r="H33">
        <v>1.964E-4</v>
      </c>
      <c r="I33">
        <v>1.038513</v>
      </c>
      <c r="J33" t="s">
        <v>21</v>
      </c>
      <c r="K33">
        <v>0</v>
      </c>
      <c r="L33">
        <v>1.964E-4</v>
      </c>
      <c r="M33">
        <v>1.038584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59"/>
      <c r="T33" t="s">
        <v>21</v>
      </c>
      <c r="U33">
        <v>0</v>
      </c>
      <c r="V33">
        <v>5.0279999999999997E-4</v>
      </c>
      <c r="W33">
        <v>1.1398410000000001</v>
      </c>
      <c r="X33" t="s">
        <v>21</v>
      </c>
      <c r="Y33">
        <v>0</v>
      </c>
      <c r="Z33">
        <v>5.0279999999999997E-4</v>
      </c>
      <c r="AA33">
        <v>1.1341410000000001</v>
      </c>
      <c r="AB33" t="s">
        <v>21</v>
      </c>
      <c r="AC33">
        <v>0</v>
      </c>
      <c r="AD33">
        <v>5.0279999999999997E-4</v>
      </c>
      <c r="AE33">
        <v>1.4108130000000001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59"/>
      <c r="B34" t="s">
        <v>22</v>
      </c>
      <c r="C34">
        <v>0</v>
      </c>
      <c r="D34">
        <v>4.0899999999999998E-5</v>
      </c>
      <c r="E34">
        <v>1.0346679999999999</v>
      </c>
      <c r="F34" t="s">
        <v>22</v>
      </c>
      <c r="G34">
        <v>0</v>
      </c>
      <c r="H34">
        <v>4.0899999999999998E-5</v>
      </c>
      <c r="I34">
        <v>1.0380240000000001</v>
      </c>
      <c r="J34" t="s">
        <v>22</v>
      </c>
      <c r="K34">
        <v>0</v>
      </c>
      <c r="L34">
        <v>4.0899999999999998E-5</v>
      </c>
      <c r="M34">
        <v>1.0541309999999999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59"/>
      <c r="T34" t="s">
        <v>22</v>
      </c>
      <c r="U34">
        <v>0</v>
      </c>
      <c r="V34">
        <v>2.0460000000000001E-4</v>
      </c>
      <c r="W34">
        <v>1.155105</v>
      </c>
      <c r="X34" t="s">
        <v>22</v>
      </c>
      <c r="Y34">
        <v>0</v>
      </c>
      <c r="Z34">
        <v>2.0460000000000001E-4</v>
      </c>
      <c r="AA34">
        <v>1.1535489999999999</v>
      </c>
      <c r="AB34" t="s">
        <v>22</v>
      </c>
      <c r="AC34">
        <v>0</v>
      </c>
      <c r="AD34">
        <v>2.0460000000000001E-4</v>
      </c>
      <c r="AE34">
        <v>1.141248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55" t="s">
        <v>23</v>
      </c>
      <c r="B37" s="52" t="s">
        <v>50</v>
      </c>
      <c r="C37" s="52"/>
      <c r="D37" s="52"/>
      <c r="E37" s="52"/>
      <c r="F37" s="52" t="s">
        <v>51</v>
      </c>
      <c r="G37" s="52"/>
      <c r="H37" s="52"/>
      <c r="I37" s="52"/>
      <c r="J37" s="52" t="s">
        <v>52</v>
      </c>
      <c r="K37" s="52"/>
      <c r="L37" s="52"/>
      <c r="M37" s="52"/>
      <c r="N37" s="62" t="s">
        <v>54</v>
      </c>
      <c r="O37" s="62"/>
      <c r="P37" s="62"/>
      <c r="Q37" s="62"/>
      <c r="S37" s="55" t="s">
        <v>23</v>
      </c>
      <c r="T37" s="52" t="s">
        <v>50</v>
      </c>
      <c r="U37" s="52"/>
      <c r="V37" s="52"/>
      <c r="W37" s="52"/>
      <c r="X37" s="52" t="s">
        <v>51</v>
      </c>
      <c r="Y37" s="52"/>
      <c r="Z37" s="52"/>
      <c r="AA37" s="52"/>
      <c r="AB37" s="52" t="s">
        <v>52</v>
      </c>
      <c r="AC37" s="52"/>
      <c r="AD37" s="52"/>
      <c r="AE37" s="52"/>
      <c r="AF37" s="62" t="s">
        <v>54</v>
      </c>
      <c r="AG37" s="62"/>
      <c r="AH37" s="62"/>
      <c r="AI37" s="62"/>
    </row>
    <row r="38" spans="1:35" x14ac:dyDescent="0.25">
      <c r="A38" s="55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55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55"/>
      <c r="B39" t="s">
        <v>20</v>
      </c>
      <c r="C39">
        <v>0</v>
      </c>
      <c r="D39">
        <v>2.5999999999999999E-3</v>
      </c>
      <c r="E39">
        <v>1.107143</v>
      </c>
      <c r="F39" t="s">
        <v>20</v>
      </c>
      <c r="G39">
        <v>0</v>
      </c>
      <c r="H39">
        <v>2.5999999999999999E-3</v>
      </c>
      <c r="I39">
        <v>1.091205</v>
      </c>
      <c r="J39" t="s">
        <v>20</v>
      </c>
      <c r="K39">
        <v>0</v>
      </c>
      <c r="L39">
        <v>2.5999999999999999E-3</v>
      </c>
      <c r="M39">
        <v>1.0006630000000001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55"/>
      <c r="T39" t="s">
        <v>20</v>
      </c>
      <c r="U39">
        <v>0</v>
      </c>
      <c r="V39">
        <v>2.5999999999999999E-3</v>
      </c>
      <c r="W39">
        <v>0.91113699999999997</v>
      </c>
      <c r="X39" t="s">
        <v>20</v>
      </c>
      <c r="Y39">
        <v>0</v>
      </c>
      <c r="Z39">
        <v>2.5999999999999999E-3</v>
      </c>
      <c r="AA39">
        <v>1.0403830000000001</v>
      </c>
      <c r="AB39" t="s">
        <v>20</v>
      </c>
      <c r="AC39">
        <v>0</v>
      </c>
      <c r="AD39">
        <v>2.5999999999999999E-3</v>
      </c>
      <c r="AE39">
        <v>1.0398160000000001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55"/>
      <c r="B40" t="s">
        <v>21</v>
      </c>
      <c r="C40">
        <v>0</v>
      </c>
      <c r="D40">
        <v>1.964E-4</v>
      </c>
      <c r="E40">
        <v>1.2875799999999999</v>
      </c>
      <c r="F40" t="s">
        <v>21</v>
      </c>
      <c r="G40">
        <v>0</v>
      </c>
      <c r="H40">
        <v>1.964E-4</v>
      </c>
      <c r="I40">
        <v>1.1307020000000001</v>
      </c>
      <c r="J40" t="s">
        <v>21</v>
      </c>
      <c r="K40">
        <v>0</v>
      </c>
      <c r="L40">
        <v>1.964E-4</v>
      </c>
      <c r="M40">
        <v>1.115467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55"/>
      <c r="T40" t="s">
        <v>21</v>
      </c>
      <c r="U40">
        <v>0</v>
      </c>
      <c r="V40">
        <v>5.0279999999999997E-4</v>
      </c>
      <c r="W40">
        <v>1.0500130000000001</v>
      </c>
      <c r="X40" t="s">
        <v>21</v>
      </c>
      <c r="Y40">
        <v>0</v>
      </c>
      <c r="Z40">
        <v>5.0279999999999997E-4</v>
      </c>
      <c r="AA40">
        <v>1.2790049999999999</v>
      </c>
      <c r="AB40" t="s">
        <v>21</v>
      </c>
      <c r="AC40">
        <v>0</v>
      </c>
      <c r="AD40">
        <v>5.0279999999999997E-4</v>
      </c>
      <c r="AE40">
        <v>1.041191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55"/>
      <c r="B41" t="s">
        <v>22</v>
      </c>
      <c r="C41">
        <v>0</v>
      </c>
      <c r="D41">
        <v>4.0899999999999998E-5</v>
      </c>
      <c r="E41">
        <v>1.1245130000000001</v>
      </c>
      <c r="F41" t="s">
        <v>22</v>
      </c>
      <c r="G41">
        <v>0</v>
      </c>
      <c r="H41">
        <v>4.0899999999999998E-5</v>
      </c>
      <c r="I41">
        <v>1.1601189999999999</v>
      </c>
      <c r="J41" t="s">
        <v>22</v>
      </c>
      <c r="K41">
        <v>0</v>
      </c>
      <c r="L41">
        <v>4.0899999999999998E-5</v>
      </c>
      <c r="M41">
        <v>1.157154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55"/>
      <c r="T41" t="s">
        <v>22</v>
      </c>
      <c r="U41">
        <v>0</v>
      </c>
      <c r="V41">
        <v>2.0460000000000001E-4</v>
      </c>
      <c r="W41">
        <v>1.0567759999999999</v>
      </c>
      <c r="X41" t="s">
        <v>22</v>
      </c>
      <c r="Y41">
        <v>0</v>
      </c>
      <c r="Z41">
        <v>2.0460000000000001E-4</v>
      </c>
      <c r="AA41">
        <v>1.0657970000000001</v>
      </c>
      <c r="AB41" t="s">
        <v>22</v>
      </c>
      <c r="AC41">
        <v>0</v>
      </c>
      <c r="AD41">
        <v>2.0460000000000001E-4</v>
      </c>
      <c r="AE41">
        <v>1.1282000000000001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0" t="s">
        <v>24</v>
      </c>
      <c r="B44" s="52" t="s">
        <v>50</v>
      </c>
      <c r="C44" s="52"/>
      <c r="D44" s="52"/>
      <c r="E44" s="52"/>
      <c r="F44" s="52" t="s">
        <v>51</v>
      </c>
      <c r="G44" s="52"/>
      <c r="H44" s="52"/>
      <c r="I44" s="52"/>
      <c r="J44" s="52" t="s">
        <v>52</v>
      </c>
      <c r="K44" s="52"/>
      <c r="L44" s="52"/>
      <c r="M44" s="52"/>
      <c r="N44" s="62" t="s">
        <v>54</v>
      </c>
      <c r="O44" s="62"/>
      <c r="P44" s="62"/>
      <c r="Q44" s="62"/>
      <c r="S44" s="60" t="s">
        <v>24</v>
      </c>
      <c r="T44" s="52" t="s">
        <v>50</v>
      </c>
      <c r="U44" s="52"/>
      <c r="V44" s="52"/>
      <c r="W44" s="52"/>
      <c r="X44" s="52" t="s">
        <v>51</v>
      </c>
      <c r="Y44" s="52"/>
      <c r="Z44" s="52"/>
      <c r="AA44" s="52"/>
      <c r="AB44" s="52" t="s">
        <v>52</v>
      </c>
      <c r="AC44" s="52"/>
      <c r="AD44" s="52"/>
      <c r="AE44" s="52"/>
      <c r="AF44" s="62" t="s">
        <v>54</v>
      </c>
      <c r="AG44" s="62"/>
      <c r="AH44" s="62"/>
      <c r="AI44" s="62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2" t="s">
        <v>25</v>
      </c>
      <c r="O45" s="62"/>
      <c r="P45" s="62"/>
      <c r="Q45" s="4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2" t="s">
        <v>25</v>
      </c>
      <c r="AG45" s="62"/>
      <c r="AH45" s="62"/>
      <c r="AI45" s="4" t="s">
        <v>19</v>
      </c>
    </row>
    <row r="46" spans="1:35" x14ac:dyDescent="0.25">
      <c r="A46" s="60"/>
      <c r="B46" s="5">
        <v>3.1999999999999999E-6</v>
      </c>
      <c r="C46" s="5"/>
      <c r="D46" s="5"/>
      <c r="E46">
        <v>1.5402670000000001</v>
      </c>
      <c r="F46" s="5">
        <v>3.7000000000000002E-6</v>
      </c>
      <c r="G46" s="5"/>
      <c r="H46" s="5"/>
      <c r="I46">
        <v>1.544996</v>
      </c>
      <c r="J46" s="5">
        <v>5.1000000000000003E-6</v>
      </c>
      <c r="K46" s="5"/>
      <c r="L46" s="5"/>
      <c r="M46">
        <v>1.5089669999999999</v>
      </c>
      <c r="N46" s="10">
        <v>1.11E-2</v>
      </c>
      <c r="O46" s="10"/>
      <c r="P46" s="10"/>
      <c r="Q46" s="4">
        <v>1.6319239999999999</v>
      </c>
      <c r="S46" s="60"/>
      <c r="T46" s="5">
        <v>5.13E-5</v>
      </c>
      <c r="U46" s="5"/>
      <c r="V46" s="5"/>
      <c r="W46">
        <v>1.555609</v>
      </c>
      <c r="X46" s="5">
        <v>6.1500000000000004E-5</v>
      </c>
      <c r="Y46" s="5"/>
      <c r="Z46" s="5"/>
      <c r="AA46">
        <v>1.6503319999999999</v>
      </c>
      <c r="AB46" s="5">
        <v>7.47E-5</v>
      </c>
      <c r="AC46" s="5"/>
      <c r="AD46" s="5"/>
      <c r="AE46">
        <v>1.553504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2" t="s">
        <v>11</v>
      </c>
      <c r="O49" s="62"/>
      <c r="P49" s="62"/>
      <c r="Q49" s="62"/>
    </row>
    <row r="50" spans="1:17" x14ac:dyDescent="0.25">
      <c r="A50" s="59" t="s">
        <v>12</v>
      </c>
      <c r="B50" s="52" t="s">
        <v>50</v>
      </c>
      <c r="C50" s="52"/>
      <c r="D50" s="52"/>
      <c r="E50" s="52"/>
      <c r="F50" s="52" t="s">
        <v>51</v>
      </c>
      <c r="G50" s="52"/>
      <c r="H50" s="52"/>
      <c r="I50" s="52"/>
      <c r="J50" s="52" t="s">
        <v>52</v>
      </c>
      <c r="K50" s="52"/>
      <c r="L50" s="52"/>
      <c r="M50" s="52"/>
      <c r="N50" s="62" t="s">
        <v>54</v>
      </c>
      <c r="O50" s="62"/>
      <c r="P50" s="62"/>
      <c r="Q50" s="62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59"/>
      <c r="B52" t="s">
        <v>20</v>
      </c>
      <c r="C52">
        <v>0</v>
      </c>
      <c r="D52">
        <v>2.5999999999999999E-3</v>
      </c>
      <c r="E52">
        <v>1.460712</v>
      </c>
      <c r="F52" t="s">
        <v>20</v>
      </c>
      <c r="G52">
        <v>0</v>
      </c>
      <c r="H52">
        <v>2.5999999999999999E-3</v>
      </c>
      <c r="I52">
        <v>1.1145480000000001</v>
      </c>
      <c r="J52" t="s">
        <v>20</v>
      </c>
      <c r="K52">
        <v>0</v>
      </c>
      <c r="L52">
        <v>2.5999999999999999E-3</v>
      </c>
      <c r="M52">
        <v>0.99910399999999999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59"/>
      <c r="B53" t="s">
        <v>21</v>
      </c>
      <c r="C53">
        <v>0</v>
      </c>
      <c r="D53">
        <v>1.2999999999999999E-3</v>
      </c>
      <c r="E53">
        <v>1.145797</v>
      </c>
      <c r="F53" t="s">
        <v>21</v>
      </c>
      <c r="G53">
        <v>0</v>
      </c>
      <c r="H53">
        <v>1.2999999999999999E-3</v>
      </c>
      <c r="I53">
        <v>1.124285</v>
      </c>
      <c r="J53" t="s">
        <v>21</v>
      </c>
      <c r="K53">
        <v>0</v>
      </c>
      <c r="L53">
        <v>1.2999999999999999E-3</v>
      </c>
      <c r="M53">
        <v>1.1296200000000001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59"/>
      <c r="B54" t="s">
        <v>22</v>
      </c>
      <c r="C54">
        <v>0</v>
      </c>
      <c r="D54">
        <v>8.5070000000000002E-4</v>
      </c>
      <c r="E54">
        <v>1.1292009999999999</v>
      </c>
      <c r="F54" t="s">
        <v>22</v>
      </c>
      <c r="G54">
        <v>0</v>
      </c>
      <c r="H54">
        <v>8.8159999999999996E-4</v>
      </c>
      <c r="I54">
        <v>1.1480349999999999</v>
      </c>
      <c r="J54" t="s">
        <v>22</v>
      </c>
      <c r="K54">
        <v>0</v>
      </c>
      <c r="L54">
        <v>8.8159999999999996E-4</v>
      </c>
      <c r="M54">
        <v>1.1430659999999999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55" t="s">
        <v>23</v>
      </c>
      <c r="B57" s="52" t="s">
        <v>50</v>
      </c>
      <c r="C57" s="52"/>
      <c r="D57" s="52"/>
      <c r="E57" s="52"/>
      <c r="F57" s="52" t="s">
        <v>51</v>
      </c>
      <c r="G57" s="52"/>
      <c r="H57" s="52"/>
      <c r="I57" s="52"/>
      <c r="J57" s="52" t="s">
        <v>52</v>
      </c>
      <c r="K57" s="52"/>
      <c r="L57" s="52"/>
      <c r="M57" s="52"/>
      <c r="N57" s="62" t="s">
        <v>54</v>
      </c>
      <c r="O57" s="62"/>
      <c r="P57" s="62"/>
      <c r="Q57" s="62"/>
    </row>
    <row r="58" spans="1:17" x14ac:dyDescent="0.25">
      <c r="A58" s="55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55"/>
      <c r="B59" t="s">
        <v>20</v>
      </c>
      <c r="C59">
        <v>0</v>
      </c>
      <c r="D59">
        <v>2.5999999999999999E-3</v>
      </c>
      <c r="E59">
        <v>1.0587519999999999</v>
      </c>
      <c r="F59" t="s">
        <v>20</v>
      </c>
      <c r="G59">
        <v>0</v>
      </c>
      <c r="H59">
        <v>2.5999999999999999E-3</v>
      </c>
      <c r="I59">
        <v>1.0638110000000001</v>
      </c>
      <c r="J59" t="s">
        <v>20</v>
      </c>
      <c r="K59">
        <v>0</v>
      </c>
      <c r="L59">
        <v>2.5999999999999999E-3</v>
      </c>
      <c r="M59">
        <v>1.065782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55"/>
      <c r="B60" t="s">
        <v>21</v>
      </c>
      <c r="C60">
        <v>0</v>
      </c>
      <c r="D60">
        <v>1.2999999999999999E-3</v>
      </c>
      <c r="E60">
        <v>1.0793159999999999</v>
      </c>
      <c r="F60" t="s">
        <v>21</v>
      </c>
      <c r="G60">
        <v>0</v>
      </c>
      <c r="H60">
        <v>1.2999999999999999E-3</v>
      </c>
      <c r="I60">
        <v>1.1051359999999999</v>
      </c>
      <c r="J60" t="s">
        <v>21</v>
      </c>
      <c r="K60">
        <v>0</v>
      </c>
      <c r="L60">
        <v>1.2999999999999999E-3</v>
      </c>
      <c r="M60">
        <v>1.09046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55"/>
      <c r="B61" t="s">
        <v>22</v>
      </c>
      <c r="C61">
        <v>0</v>
      </c>
      <c r="D61">
        <v>8.5070000000000002E-4</v>
      </c>
      <c r="E61">
        <v>0.93436300000000005</v>
      </c>
      <c r="F61" t="s">
        <v>22</v>
      </c>
      <c r="G61">
        <v>1.3699999999999999E-5</v>
      </c>
      <c r="H61">
        <v>8.8159999999999996E-4</v>
      </c>
      <c r="I61">
        <v>1.3821300000000001</v>
      </c>
      <c r="J61" t="s">
        <v>22</v>
      </c>
      <c r="K61">
        <v>2.6120000000000001E-4</v>
      </c>
      <c r="L61">
        <v>8.8159999999999996E-4</v>
      </c>
      <c r="M61">
        <v>0.93391199999999996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0" t="s">
        <v>24</v>
      </c>
      <c r="B64" s="52" t="s">
        <v>50</v>
      </c>
      <c r="C64" s="52"/>
      <c r="D64" s="52"/>
      <c r="E64" s="52"/>
      <c r="F64" s="52" t="s">
        <v>51</v>
      </c>
      <c r="G64" s="52"/>
      <c r="H64" s="52"/>
      <c r="I64" s="52"/>
      <c r="J64" s="52" t="s">
        <v>52</v>
      </c>
      <c r="K64" s="52"/>
      <c r="L64" s="52"/>
      <c r="M64" s="52"/>
      <c r="N64" s="62" t="s">
        <v>54</v>
      </c>
      <c r="O64" s="62"/>
      <c r="P64" s="62"/>
      <c r="Q64" s="62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2" t="s">
        <v>25</v>
      </c>
      <c r="O65" s="62"/>
      <c r="P65" s="62"/>
      <c r="Q65" s="4" t="s">
        <v>19</v>
      </c>
    </row>
    <row r="66" spans="1:27" x14ac:dyDescent="0.25">
      <c r="A66" s="60"/>
      <c r="B66" s="5">
        <v>4.7150000000000002E-4</v>
      </c>
      <c r="C66" s="5"/>
      <c r="D66" s="5"/>
      <c r="E66">
        <v>1.5425009999999999</v>
      </c>
      <c r="F66" s="5"/>
      <c r="G66" s="5">
        <v>5.3399999999999997E-4</v>
      </c>
      <c r="H66" s="5"/>
      <c r="I66">
        <v>1.5069980000000001</v>
      </c>
      <c r="J66" s="5">
        <v>5.9969999999999999E-4</v>
      </c>
      <c r="K66" s="5"/>
      <c r="L66" s="5"/>
      <c r="M66">
        <v>1.5221990000000001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2.4926699999999999</v>
      </c>
      <c r="I73" t="e">
        <f>0.05*#REF!+(1-0.05)*#REF!</f>
        <v>#REF!</v>
      </c>
      <c r="J73" t="e">
        <f>0.05*#REF!+(1-0.05)*#REF!</f>
        <v>#REF!</v>
      </c>
      <c r="K73" t="e">
        <f>#REF!+#REF!</f>
        <v>#REF!</v>
      </c>
      <c r="L73">
        <f>0.05*F25+(1-0.05)*B25</f>
        <v>0</v>
      </c>
      <c r="M73">
        <f>I25+E25</f>
        <v>3.499539</v>
      </c>
      <c r="P73" s="58" t="s">
        <v>37</v>
      </c>
      <c r="Q73" t="s">
        <v>36</v>
      </c>
      <c r="R73">
        <f t="shared" ref="R73:S75" si="1">0.1*G11+(1-0.1)*C11</f>
        <v>0</v>
      </c>
      <c r="S73">
        <f t="shared" si="1"/>
        <v>2.5999999999999999E-3</v>
      </c>
      <c r="U73" t="e">
        <f>0.1*#REF!+(1-0.1)*#REF!</f>
        <v>#REF!</v>
      </c>
      <c r="V73" t="e">
        <f>0.1*#REF!+(1-0.1)*#REF!</f>
        <v>#REF!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1.579E-5</v>
      </c>
      <c r="H74">
        <f>E12+I12</f>
        <v>2.2463389999999999</v>
      </c>
      <c r="I74" t="e">
        <f>0.05*#REF!+(1-0.05)*#REF!</f>
        <v>#REF!</v>
      </c>
      <c r="J74" t="e">
        <f>0.05*#REF!+(1-0.05)*#REF!</f>
        <v>#REF!</v>
      </c>
      <c r="K74" t="e">
        <f>#REF!+#REF!</f>
        <v>#REF!</v>
      </c>
      <c r="P74" s="58"/>
      <c r="Q74" t="s">
        <v>38</v>
      </c>
      <c r="R74">
        <f t="shared" si="1"/>
        <v>0</v>
      </c>
      <c r="S74">
        <f t="shared" si="1"/>
        <v>1.579E-5</v>
      </c>
      <c r="U74" t="e">
        <f>0.1*#REF!+(1-0.1)*#REF!</f>
        <v>#REF!</v>
      </c>
      <c r="V74" t="e">
        <f>0.1*#REF!+(1-0.1)*#REF!</f>
        <v>#REF!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1.9750999999999997E-7</v>
      </c>
      <c r="H75">
        <f>E13+I13</f>
        <v>2.2905880000000001</v>
      </c>
      <c r="I75" t="e">
        <f>0.05*#REF!+(1-0.05)*#REF!</f>
        <v>#REF!</v>
      </c>
      <c r="J75" t="e">
        <f>0.05*#REF!+(1-0.05)*#REF!</f>
        <v>#REF!</v>
      </c>
      <c r="K75" t="e">
        <f>#REF!+#REF!</f>
        <v>#REF!</v>
      </c>
      <c r="P75" s="58"/>
      <c r="Q75" t="s">
        <v>39</v>
      </c>
      <c r="R75">
        <f t="shared" si="1"/>
        <v>0</v>
      </c>
      <c r="S75">
        <f t="shared" si="1"/>
        <v>2.0282000000000001E-7</v>
      </c>
      <c r="U75" t="e">
        <f>0.1*#REF!+(1-0.1)*#REF!</f>
        <v>#REF!</v>
      </c>
      <c r="V75" t="e">
        <f>0.1*#REF!+(1-0.1)*#REF!</f>
        <v>#REF!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2">0.2*G11+(1-0.2)*C11</f>
        <v>0</v>
      </c>
      <c r="G79">
        <f t="shared" si="2"/>
        <v>2.5999999999999999E-3</v>
      </c>
      <c r="I79" t="e">
        <f>0.2*#REF!+(1-0.2)*#REF!</f>
        <v>#REF!</v>
      </c>
      <c r="J79" t="e">
        <f>0.2*#REF!+(1-0.2)*#REF!</f>
        <v>#REF!</v>
      </c>
      <c r="L79">
        <f>0.2*F25+(1-0.2)*B25</f>
        <v>0</v>
      </c>
      <c r="P79" s="58" t="s">
        <v>41</v>
      </c>
      <c r="Q79" t="s">
        <v>36</v>
      </c>
      <c r="R79">
        <f t="shared" ref="R79:S81" si="3">0.3*G11+(1-0.3)*C11</f>
        <v>0</v>
      </c>
      <c r="S79">
        <f t="shared" si="3"/>
        <v>2.5999999999999999E-3</v>
      </c>
      <c r="U79" t="e">
        <f>0.3*#REF!+(1-0.3)*#REF!</f>
        <v>#REF!</v>
      </c>
      <c r="V79" t="e">
        <f>0.3*#REF!+(1-0.3)*#REF!</f>
        <v>#REF!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2"/>
        <v>0</v>
      </c>
      <c r="G80">
        <f t="shared" si="2"/>
        <v>1.579E-5</v>
      </c>
      <c r="I80" t="e">
        <f>0.2*#REF!+(1-0.2)*#REF!</f>
        <v>#REF!</v>
      </c>
      <c r="J80" t="e">
        <f>0.2*#REF!+(1-0.2)*#REF!</f>
        <v>#REF!</v>
      </c>
      <c r="P80" s="58"/>
      <c r="Q80" t="s">
        <v>38</v>
      </c>
      <c r="R80">
        <f t="shared" si="3"/>
        <v>0</v>
      </c>
      <c r="S80">
        <f t="shared" si="3"/>
        <v>1.579E-5</v>
      </c>
      <c r="U80" t="e">
        <f>0.3*#REF!+(1-0.3)*#REF!</f>
        <v>#REF!</v>
      </c>
      <c r="V80" t="e">
        <f>0.3*#REF!+(1-0.3)*#REF!</f>
        <v>#REF!</v>
      </c>
    </row>
    <row r="81" spans="2:25" x14ac:dyDescent="0.25">
      <c r="C81" s="59"/>
      <c r="D81" s="58"/>
      <c r="E81" t="s">
        <v>39</v>
      </c>
      <c r="F81">
        <f t="shared" si="2"/>
        <v>0</v>
      </c>
      <c r="G81">
        <f t="shared" si="2"/>
        <v>2.1343999999999998E-7</v>
      </c>
      <c r="I81" t="e">
        <f>0.2*#REF!+(1-0.2)*#REF!</f>
        <v>#REF!</v>
      </c>
      <c r="J81" t="e">
        <f>0.2*#REF!+(1-0.2)*#REF!</f>
        <v>#REF!</v>
      </c>
      <c r="P81" s="58"/>
      <c r="Q81" t="s">
        <v>39</v>
      </c>
      <c r="R81">
        <f t="shared" si="3"/>
        <v>0</v>
      </c>
      <c r="S81">
        <f t="shared" si="3"/>
        <v>2.2406000000000001E-7</v>
      </c>
      <c r="U81" t="e">
        <f>0.3*#REF!+(1-0.3)*#REF!</f>
        <v>#REF!</v>
      </c>
      <c r="V81" t="e">
        <f>0.3*#REF!+(1-0.3)*#REF!</f>
        <v>#REF!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4">(0.05*(1-0.05)+0.05*(1-0.05))*G11+0.05*0.05*K11+(1-0.05*(1-0.05)-0.05*(1-0.05)-0.05*0.05)*C11</f>
        <v>0</v>
      </c>
      <c r="G86">
        <f t="shared" si="4"/>
        <v>2.5999999999999999E-3</v>
      </c>
      <c r="H86">
        <f>M11+I11+E11</f>
        <v>3.4775179999999999</v>
      </c>
      <c r="I86" t="e">
        <f>(0.05*(1-0.05)+0.05*(1-0.05))*#REF!+0.05*0.05*#REF!+(1-0.05*(1-0.05)-0.05*(1-0.05)-0.05*0.05)*#REF!</f>
        <v>#REF!</v>
      </c>
      <c r="J86" t="e">
        <f>(0.05*(1-0.05)+0.05*(1-0.05))*#REF!+0.05*0.05*#REF!+(1-0.05*(1-0.05)-0.05*(1-0.05)-0.05*0.05)*#REF!</f>
        <v>#REF!</v>
      </c>
      <c r="K86" t="e">
        <f>#REF!+#REF!+#REF!</f>
        <v>#REF!</v>
      </c>
      <c r="L86">
        <f>(0.05*(1-0.05)+0.05*(1-0.05))*F25+0.05*0.05*J25+(1-0.05*(1-0.05)-0.05*(1-0.05)-0.05*0.05)*B25</f>
        <v>0</v>
      </c>
      <c r="M86">
        <f>M25+I25+E25</f>
        <v>5.0217659999999995</v>
      </c>
      <c r="O86" s="57" t="s">
        <v>43</v>
      </c>
      <c r="P86" s="58" t="s">
        <v>37</v>
      </c>
      <c r="Q86" t="s">
        <v>36</v>
      </c>
      <c r="R86">
        <f t="shared" ref="R86:S88" si="5">(0.1*0.9+0.1*0.9)*G11+0.1*0.1*K11+(1-0.1*0.9-0.1*0.9-0.1*0.1)*C11</f>
        <v>0</v>
      </c>
      <c r="S86">
        <f t="shared" si="5"/>
        <v>2.6000000000000003E-3</v>
      </c>
      <c r="U86" t="e">
        <f>(0.1*0.9+0.1*0.9)*#REF!+0.1*0.1*#REF!+(1-0.1*0.9-0.1*0.9-0.1*0.1)*#REF!</f>
        <v>#REF!</v>
      </c>
      <c r="V86" t="e">
        <f>(0.1*0.9+0.1*0.9)*#REF!+0.1*0.1*#REF!+(1-0.1*0.9-0.1*0.9-0.1*0.1)*#REF!</f>
        <v>#REF!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4"/>
        <v>0</v>
      </c>
      <c r="G87">
        <f t="shared" si="4"/>
        <v>1.579E-5</v>
      </c>
      <c r="H87">
        <f>M12+I12+E12</f>
        <v>3.3641119999999995</v>
      </c>
      <c r="I87" t="e">
        <f>(0.05*(1-0.05)+0.05*(1-0.05))*#REF!+0.05*0.05*#REF!+(1-0.05*(1-0.05)-0.05*(1-0.05)-0.05*0.05)*#REF!</f>
        <v>#REF!</v>
      </c>
      <c r="J87" t="e">
        <f>(0.05*(1-0.05)+0.05*(1-0.05))*#REF!+0.05*0.05*#REF!+(1-0.05*(1-0.05)-0.05*(1-0.05)-0.05*0.05)*#REF!</f>
        <v>#REF!</v>
      </c>
      <c r="K87" t="e">
        <f>#REF!+#REF!+#REF!</f>
        <v>#REF!</v>
      </c>
      <c r="O87" s="57"/>
      <c r="P87" s="58"/>
      <c r="Q87" t="s">
        <v>38</v>
      </c>
      <c r="R87">
        <f t="shared" si="5"/>
        <v>0</v>
      </c>
      <c r="S87">
        <f t="shared" si="5"/>
        <v>1.5790000000000003E-5</v>
      </c>
      <c r="U87" t="e">
        <f>(0.1*0.9+0.1*0.9)*#REF!+0.1*0.1*#REF!+(1-0.1*0.9-0.1*0.9-0.1*0.1)*#REF!</f>
        <v>#REF!</v>
      </c>
      <c r="V87" t="e">
        <f>(0.1*0.9+0.1*0.9)*#REF!+0.1*0.1*#REF!+(1-0.1*0.9-0.1*0.9-0.1*0.1)*#REF!</f>
        <v>#REF!</v>
      </c>
    </row>
    <row r="88" spans="2:25" x14ac:dyDescent="0.25">
      <c r="B88" s="59"/>
      <c r="C88" s="57"/>
      <c r="D88" s="58"/>
      <c r="E88" t="s">
        <v>39</v>
      </c>
      <c r="F88">
        <f t="shared" si="4"/>
        <v>0</v>
      </c>
      <c r="G88">
        <f t="shared" si="4"/>
        <v>2.0294075000000001E-7</v>
      </c>
      <c r="H88">
        <f>M13+I13+E13</f>
        <v>3.4558409999999999</v>
      </c>
      <c r="I88" t="e">
        <f>(0.05*(1-0.05)+0.05*(1-0.05))*#REF!+0.05*0.05*#REF!+(1-0.05*(1-0.05)-0.05*(1-0.05)-0.05*0.05)*#REF!</f>
        <v>#REF!</v>
      </c>
      <c r="J88" t="e">
        <f>(0.05*(1-0.05)+0.05*(1-0.05))*#REF!+0.05*0.05*#REF!+(1-0.05*(1-0.05)-0.05*(1-0.05)-0.05*0.05)*#REF!</f>
        <v>#REF!</v>
      </c>
      <c r="K88" t="e">
        <f>#REF!+#REF!+#REF!</f>
        <v>#REF!</v>
      </c>
      <c r="O88" s="57"/>
      <c r="P88" s="58"/>
      <c r="Q88" t="s">
        <v>39</v>
      </c>
      <c r="R88">
        <f t="shared" si="5"/>
        <v>0</v>
      </c>
      <c r="S88">
        <f t="shared" si="5"/>
        <v>2.1392300000000003E-7</v>
      </c>
      <c r="U88" t="e">
        <f>(0.1*0.9+0.1*0.9)*#REF!+0.1*0.1*#REF!+(1-0.1*0.9-0.1*0.9-0.1*0.1)*#REF!</f>
        <v>#REF!</v>
      </c>
      <c r="V88" t="e">
        <f>(0.1*0.9+0.1*0.9)*#REF!+0.1*0.1*#REF!+(1-0.1*0.9-0.1*0.9-0.1*0.1)*#REF!</f>
        <v>#REF!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6">(0.2*0.8+0.2*0.8)*G11+0.2*0.2*K11+(1-0.2*0.8-0.2*0.8-0.2*0.2)*C11</f>
        <v>0</v>
      </c>
      <c r="G92">
        <f t="shared" si="6"/>
        <v>2.5999999999999999E-3</v>
      </c>
      <c r="I92" t="e">
        <f>(0.2*0.8+0.2*0.8)*#REF!+0.2*0.2*#REF!+(1-0.2*0.8-0.2*0.8-0.2*0.2)*#REF!</f>
        <v>#REF!</v>
      </c>
      <c r="J92" t="e">
        <f>(0.2*0.8+0.2*0.8)*#REF!+0.2*0.2*#REF!+(1-0.2*0.8-0.2*0.8-0.2*0.2)*#REF!</f>
        <v>#REF!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7">(0.3*0.7+0.3*0.7)*G11+0.3*0.3*K11+(1-0.3*0.7-0.3*0.7-0.3*0.3)*C11</f>
        <v>0</v>
      </c>
      <c r="S92">
        <f t="shared" si="7"/>
        <v>2.5999999999999999E-3</v>
      </c>
      <c r="U92" t="e">
        <f>(0.3*0.7+0.3*0.7)*#REF!+0.3*0.3*#REF!+(1-0.3*0.7-0.3*0.7-0.3*0.3)*#REF!</f>
        <v>#REF!</v>
      </c>
      <c r="V92" t="e">
        <f>(0.3*0.7+0.3*0.7)*#REF!+0.3*0.3*#REF!+(1-0.3*0.7-0.3*0.7-0.3*0.3)*#REF!</f>
        <v>#REF!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6"/>
        <v>0</v>
      </c>
      <c r="G93">
        <f t="shared" si="6"/>
        <v>1.579E-5</v>
      </c>
      <c r="I93" t="e">
        <f>(0.2*0.8+0.2*0.8)*#REF!+0.2*0.2*#REF!+(1-0.2*0.8-0.2*0.8-0.2*0.2)*#REF!</f>
        <v>#REF!</v>
      </c>
      <c r="J93" t="e">
        <f>(0.2*0.8+0.2*0.8)*#REF!+0.2*0.2*#REF!+(1-0.2*0.8-0.2*0.8-0.2*0.2)*#REF!</f>
        <v>#REF!</v>
      </c>
      <c r="O93" s="57"/>
      <c r="P93" s="58"/>
      <c r="Q93" t="s">
        <v>38</v>
      </c>
      <c r="R93">
        <f t="shared" si="7"/>
        <v>0</v>
      </c>
      <c r="S93">
        <f t="shared" si="7"/>
        <v>1.579E-5</v>
      </c>
      <c r="U93" t="e">
        <f>(0.3*0.7+0.3*0.7)*#REF!+0.3*0.3*#REF!+(1-0.3*0.7-0.3*0.7-0.3*0.3)*#REF!</f>
        <v>#REF!</v>
      </c>
      <c r="V93" t="e">
        <f>(0.3*0.7+0.3*0.7)*#REF!+0.3*0.3*#REF!+(1-0.3*0.7-0.3*0.7-0.3*0.3)*#REF!</f>
        <v>#REF!</v>
      </c>
    </row>
    <row r="94" spans="2:25" x14ac:dyDescent="0.25">
      <c r="B94" s="59"/>
      <c r="C94" s="57"/>
      <c r="D94" s="58"/>
      <c r="E94" t="s">
        <v>39</v>
      </c>
      <c r="F94">
        <f t="shared" si="6"/>
        <v>0</v>
      </c>
      <c r="G94">
        <f t="shared" si="6"/>
        <v>2.36612E-7</v>
      </c>
      <c r="I94" t="e">
        <f>(0.2*0.8+0.2*0.8)*#REF!+0.2*0.2*#REF!+(1-0.2*0.8-0.2*0.8-0.2*0.2)*#REF!</f>
        <v>#REF!</v>
      </c>
      <c r="J94" t="e">
        <f>(0.2*0.8+0.2*0.8)*#REF!+0.2*0.2*#REF!+(1-0.2*0.8-0.2*0.8-0.2*0.2)*#REF!</f>
        <v>#REF!</v>
      </c>
      <c r="O94" s="57"/>
      <c r="P94" s="58"/>
      <c r="Q94" t="s">
        <v>39</v>
      </c>
      <c r="R94">
        <f t="shared" si="7"/>
        <v>0</v>
      </c>
      <c r="S94">
        <f t="shared" si="7"/>
        <v>2.6026700000000001E-7</v>
      </c>
      <c r="U94" t="e">
        <f>(0.3*0.7+0.3*0.7)*#REF!+0.3*0.3*#REF!+(1-0.3*0.7-0.3*0.7-0.3*0.3)*#REF!</f>
        <v>#REF!</v>
      </c>
      <c r="V94" t="e">
        <f>(0.3*0.7+0.3*0.7)*#REF!+0.3*0.3*#REF!+(1-0.3*0.7-0.3*0.7-0.3*0.3)*#REF!</f>
        <v>#REF!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8">3*0.05*(1-0.05)*(1-0.05)*G11+3*0.05*0.05*(1-0.05)*K11+0.05*0.05*0.05*O11+(1-3*0.05*(1-0.05)*(1-0.05)-3*0.05*0.05*(1-0.05)-0.05*0.05*0.05)*C11</f>
        <v>3.2500000000000006E-7</v>
      </c>
      <c r="G99">
        <f t="shared" si="8"/>
        <v>2.6013124999999995E-3</v>
      </c>
      <c r="H99">
        <f>Q11+M11+I11+E11</f>
        <v>4.3532060000000001</v>
      </c>
      <c r="I99" t="e">
        <f>3*0.05*(1-0.05)*(1-0.05)*#REF!+3*0.05*0.05*(1-0.05)*#REF!+0.05*0.05*0.05*O18+(1-3*0.05*(1-0.05)*(1-0.05)-3*0.05*0.05*(1-0.05)-0.05*0.05*0.05)*#REF!</f>
        <v>#REF!</v>
      </c>
      <c r="J99" t="e">
        <f>3*0.05*(1-0.05)*(1-0.05)*#REF!+3*0.05*0.05*(1-0.05)*#REF!+0.05*0.05*0.05*P18+(1-3*0.05*(1-0.05)*(1-0.05)-3*0.05*0.05*(1-0.05)-0.05*0.05*0.05)*#REF!</f>
        <v>#REF!</v>
      </c>
      <c r="K99" t="e">
        <f>Q18+#REF!+#REF!+#REF!</f>
        <v>#REF!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6.6801349999999999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9">3*0.1*(1-0.1)*(1-0.1)*G11+3*0.1*0.1*(1-0.1)*K11+0.1*0.1*0.1*O11+(1-3*0.1*(1-0.1)*(1-0.1)-3*0.1*0.1*(1-0.1)-0.1*0.1*0.1)*C11</f>
        <v>2.6000000000000005E-6</v>
      </c>
      <c r="S99">
        <f t="shared" si="9"/>
        <v>2.6105E-3</v>
      </c>
      <c r="U99" t="e">
        <f>3*0.1*(1-0.1)*(1-0.1)*#REF!+3*0.1*0.1*(1-0.1)*#REF!+0.1*0.1*0.1*O18+(1-3*0.1*(1-0.1)*(1-0.1)-3*0.1*0.1*(1-0.1)-0.1*0.1*0.1)*#REF!</f>
        <v>#REF!</v>
      </c>
      <c r="V99" t="e">
        <f>3*0.1*(1-0.1)*(1-0.1)*#REF!+3*0.1*0.1*(1-0.1)*#REF!+0.1*0.1*0.1*P18+(1-3*0.1*(1-0.1)*(1-0.1)-3*0.1*0.1*(1-0.1)-0.1*0.1*0.1)*#REF!</f>
        <v>#REF!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8"/>
        <v>1.6125000000000004E-6</v>
      </c>
      <c r="G100">
        <f t="shared" si="8"/>
        <v>1.7413026249999998E-5</v>
      </c>
      <c r="H100">
        <f>Q12+M12+I12+E12</f>
        <v>4.2706099999999996</v>
      </c>
      <c r="I100" t="e">
        <f>3*0.05*(1-0.05)*(1-0.05)*#REF!+3*0.05*0.05*(1-0.05)*#REF!+0.05*0.05*0.05*O19+(1-3*0.05*(1-0.05)*(1-0.05)-3*0.05*0.05*(1-0.05)-0.05*0.05*0.05)*#REF!</f>
        <v>#REF!</v>
      </c>
      <c r="J100" t="e">
        <f>3*0.05*(1-0.05)*(1-0.05)*#REF!+3*0.05*0.05*(1-0.05)*#REF!+0.05*0.05*0.05*P19+(1-3*0.05*(1-0.05)*(1-0.05)-3*0.05*0.05*(1-0.05)-0.05*0.05*0.05)*#REF!</f>
        <v>#REF!</v>
      </c>
      <c r="K100" t="e">
        <f>Q19+#REF!+#REF!+#REF!</f>
        <v>#REF!</v>
      </c>
      <c r="N100" s="61"/>
      <c r="O100" s="57"/>
      <c r="P100" s="58"/>
      <c r="Q100" t="s">
        <v>38</v>
      </c>
      <c r="R100">
        <f t="shared" si="9"/>
        <v>1.2900000000000004E-5</v>
      </c>
      <c r="S100">
        <f t="shared" si="9"/>
        <v>2.877421E-5</v>
      </c>
      <c r="U100" t="e">
        <f>3*0.1*(1-0.1)*(1-0.1)*#REF!+3*0.1*0.1*(1-0.1)*#REF!+0.1*0.1*0.1*O19+(1-3*0.1*(1-0.1)*(1-0.1)-3*0.1*0.1*(1-0.1)-0.1*0.1*0.1)*#REF!</f>
        <v>#REF!</v>
      </c>
      <c r="V100" t="e">
        <f>3*0.1*(1-0.1)*(1-0.1)*#REF!+3*0.1*0.1*(1-0.1)*#REF!+0.1*0.1*0.1*P19+(1-3*0.1*(1-0.1)*(1-0.1)-3*0.1*0.1*(1-0.1)-0.1*0.1*0.1)*#REF!</f>
        <v>#REF!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8"/>
        <v>1.6125000000000004E-6</v>
      </c>
      <c r="G101">
        <f t="shared" si="8"/>
        <v>1.8209102875000003E-6</v>
      </c>
      <c r="H101">
        <f>Q13+M13+I13+E13</f>
        <v>4.3724910000000001</v>
      </c>
      <c r="I101" t="e">
        <f>3*0.05*(1-0.05)*(1-0.05)*#REF!+3*0.05*0.05*(1-0.05)*#REF!+0.05*0.05*0.05*O20+(1-3*0.05*(1-0.05)*(1-0.05)-3*0.05*0.05*(1-0.05)-0.05*0.05*0.05)*#REF!</f>
        <v>#REF!</v>
      </c>
      <c r="J101" t="e">
        <f>3*0.05*(1-0.05)*(1-0.05)*#REF!+3*0.05*0.05*(1-0.05)*#REF!+0.05*0.05*0.05*P20+(1-3*0.05*(1-0.05)*(1-0.05)-3*0.05*0.05*(1-0.05)-0.05*0.05*0.05)*#REF!</f>
        <v>#REF!</v>
      </c>
      <c r="K101" t="e">
        <f>Q20+#REF!+#REF!+#REF!</f>
        <v>#REF!</v>
      </c>
      <c r="N101" s="61"/>
      <c r="O101" s="57"/>
      <c r="P101" s="58"/>
      <c r="Q101" t="s">
        <v>39</v>
      </c>
      <c r="R101">
        <f t="shared" si="9"/>
        <v>1.2900000000000004E-5</v>
      </c>
      <c r="S101">
        <f t="shared" si="9"/>
        <v>1.3124853300000005E-5</v>
      </c>
      <c r="U101" t="e">
        <f>3*0.1*(1-0.1)*(1-0.1)*#REF!+3*0.1*0.1*(1-0.1)*#REF!+0.1*0.1*0.1*O20+(1-3*0.1*(1-0.1)*(1-0.1)-3*0.1*0.1*(1-0.1)-0.1*0.1*0.1)*#REF!</f>
        <v>#REF!</v>
      </c>
      <c r="V101" t="e">
        <f>3*0.1*(1-0.1)*(1-0.1)*#REF!+3*0.1*0.1*(1-0.1)*#REF!+0.1*0.1*0.1*P20+(1-3*0.1*(1-0.1)*(1-0.1)-3*0.1*0.1*(1-0.1)-0.1*0.1*0.1)*#REF!</f>
        <v>#REF!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10">3*0.2*(1-0.2)*(1-0.2)*G11+3*0.2*0.2*(1-0.2)*K11+0.2*0.2*0.2*O11+(1-3*0.2*(1-0.2)*(1-0.2)-3*0.2*0.2*(1-0.2)-0.2*0.2*0.2)*C11</f>
        <v>2.0800000000000004E-5</v>
      </c>
      <c r="G105">
        <f t="shared" si="10"/>
        <v>2.6839999999999998E-3</v>
      </c>
      <c r="I105" t="e">
        <f>3*0.2*(1-0.2)*(1-0.2)*#REF!+3*0.2*0.2*(1-0.2)*#REF!+0.2*0.2*0.2*O18+(1-3*0.2*(1-0.2)*(1-0.2)-3*0.2*0.2*(1-0.2)-0.2*0.2*0.2)*#REF!</f>
        <v>#REF!</v>
      </c>
      <c r="J105" t="e">
        <f>3*0.2*(1-0.2)*(1-0.2)*#REF!+3*0.2*0.2*(1-0.2)*#REF!+0.2*0.2*0.2*P18+(1-3*0.2*(1-0.2)*(1-0.2)-3*0.2*0.2*(1-0.2)-0.2*0.2*0.2)*#REF!</f>
        <v>#REF!</v>
      </c>
      <c r="L105">
        <f>3*0.2*(1-0.2)*(1-0.2)*F25+3*0.2*0.2*(1-0.2)*J25+0.2*0.2*0.2*N25+(1-3*0.2*(1-0.2)*(1-0.2)-3*0.2*0.2*(1-0.2)-0.2*0.2*0.2)*B25</f>
        <v>1.0320000000000003E-4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11">3*0.3*(1-0.3)*(1-0.3)*G11+3*0.3*0.3*(1-0.3)*K11+0.3*0.3*0.3*O11+(1-3*0.3*(1-0.3)*(1-0.3)-3*0.3*0.3*(1-0.3)-0.3*0.3*0.3)*C11</f>
        <v>7.0199999999999999E-5</v>
      </c>
      <c r="S105">
        <f t="shared" si="11"/>
        <v>2.8834999999999998E-3</v>
      </c>
      <c r="U105" t="e">
        <f>3*0.3*(1-0.3)*(1-0.3)*#REF!+3*0.3*0.3*(1-0.3)*#REF!+0.3*0.3*0.3*O18+(1-3*0.3*(1-0.3)*(1-0.3)-3*0.3*0.3*(1-0.3)-0.3*0.3*0.3)*#REF!</f>
        <v>#REF!</v>
      </c>
      <c r="V105" t="e">
        <f>3*0.3*(1-0.3)*(1-0.3)*#REF!+3*0.3*0.3*(1-0.3)*#REF!+0.3*0.3*0.3*P18+(1-3*0.3*(1-0.3)*(1-0.3)-3*0.3*0.3*(1-0.3)-0.3*0.3*0.3)*#REF!</f>
        <v>#REF!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10"/>
        <v>1.0320000000000003E-4</v>
      </c>
      <c r="G106">
        <f t="shared" si="10"/>
        <v>1.1966368000000002E-4</v>
      </c>
      <c r="I106" t="e">
        <f>3*0.2*(1-0.2)*(1-0.2)*#REF!+3*0.2*0.2*(1-0.2)*#REF!+0.2*0.2*0.2*O19+(1-3*0.2*(1-0.2)*(1-0.2)-3*0.2*0.2*(1-0.2)-0.2*0.2*0.2)*#REF!</f>
        <v>#REF!</v>
      </c>
      <c r="J106" t="e">
        <f>3*0.2*(1-0.2)*(1-0.2)*#REF!+3*0.2*0.2*(1-0.2)*#REF!+0.2*0.2*0.2*P19+(1-3*0.2*(1-0.2)*(1-0.2)-3*0.2*0.2*(1-0.2)-0.2*0.2*0.2)*#REF!</f>
        <v>#REF!</v>
      </c>
      <c r="N106" s="61"/>
      <c r="O106" s="57"/>
      <c r="P106" s="58"/>
      <c r="Q106" t="s">
        <v>38</v>
      </c>
      <c r="R106">
        <f t="shared" si="11"/>
        <v>3.4830000000000001E-4</v>
      </c>
      <c r="S106">
        <f t="shared" si="11"/>
        <v>3.6636366999999995E-4</v>
      </c>
      <c r="U106" t="e">
        <f>3*0.3*(1-0.3)*(1-0.3)*#REF!+3*0.3*0.3*(1-0.3)*#REF!+0.3*0.3*0.3*O19+(1-3*0.3*(1-0.3)*(1-0.3)-3*0.3*0.3*(1-0.3)-0.3*0.3*0.3)*#REF!</f>
        <v>#REF!</v>
      </c>
      <c r="V106" t="e">
        <f>3*0.3*(1-0.3)*(1-0.3)*#REF!+3*0.3*0.3*(1-0.3)*#REF!+0.3*0.3*0.3*P19+(1-3*0.3*(1-0.3)*(1-0.3)-3*0.3*0.3*(1-0.3)-0.3*0.3*0.3)*#REF!</f>
        <v>#REF!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10"/>
        <v>1.0320000000000003E-4</v>
      </c>
      <c r="G107">
        <f t="shared" si="10"/>
        <v>1.0345647040000002E-4</v>
      </c>
      <c r="I107" t="e">
        <f>3*0.2*(1-0.2)*(1-0.2)*#REF!+3*0.2*0.2*(1-0.2)*#REF!+0.2*0.2*0.2*O20+(1-3*0.2*(1-0.2)*(1-0.2)-3*0.2*0.2*(1-0.2)-0.2*0.2*0.2)*#REF!</f>
        <v>#REF!</v>
      </c>
      <c r="J107" t="e">
        <f>3*0.2*(1-0.2)*(1-0.2)*#REF!+3*0.2*0.2*(1-0.2)*#REF!+0.2*0.2*0.2*P20+(1-3*0.2*(1-0.2)*(1-0.2)-3*0.2*0.2*(1-0.2)-0.2*0.2*0.2)*#REF!</f>
        <v>#REF!</v>
      </c>
      <c r="N107" s="61"/>
      <c r="O107" s="57"/>
      <c r="P107" s="58"/>
      <c r="Q107" t="s">
        <v>39</v>
      </c>
      <c r="R107">
        <f t="shared" si="11"/>
        <v>3.4830000000000001E-4</v>
      </c>
      <c r="S107">
        <f t="shared" si="11"/>
        <v>3.4858311710000002E-4</v>
      </c>
      <c r="U107" t="e">
        <f>3*0.3*(1-0.3)*(1-0.3)*#REF!+3*0.3*0.3*(1-0.3)*#REF!+0.3*0.3*0.3*O20+(1-3*0.3*(1-0.3)*(1-0.3)-3*0.3*0.3*(1-0.3)-0.3*0.3*0.3)*#REF!</f>
        <v>#REF!</v>
      </c>
      <c r="V107" t="e">
        <f>3*0.3*(1-0.3)*(1-0.3)*#REF!+3*0.3*0.3*(1-0.3)*#REF!+0.3*0.3*0.3*P20+(1-3*0.3*(1-0.3)*(1-0.3)-3*0.3*0.3*(1-0.3)-0.3*0.3*0.3)*#REF!</f>
        <v>#REF!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12">0.05*Y18+(1-0.05)*U18</f>
        <v>0</v>
      </c>
      <c r="G112">
        <f t="shared" si="12"/>
        <v>2.5999999999999999E-3</v>
      </c>
      <c r="H112">
        <f>AA18+W18</f>
        <v>2.056622</v>
      </c>
      <c r="I112">
        <f t="shared" ref="I112:J114" si="13">0.05*Y11+(1-0.05)*U11</f>
        <v>0</v>
      </c>
      <c r="J112">
        <f t="shared" si="13"/>
        <v>2.5999999999999999E-3</v>
      </c>
      <c r="K112">
        <f>AA11+W11</f>
        <v>2.2132490000000002</v>
      </c>
      <c r="L112">
        <f>0.05*X25+(1-0.05)*T25</f>
        <v>9.9999999999999995E-8</v>
      </c>
      <c r="M112">
        <f>AA25+W25</f>
        <v>3.0699399999999999</v>
      </c>
      <c r="P112" s="58" t="s">
        <v>37</v>
      </c>
      <c r="Q112" t="s">
        <v>36</v>
      </c>
      <c r="R112">
        <f t="shared" ref="R112:S114" si="14">0.1*Y18+(1-0.1)*U18</f>
        <v>0</v>
      </c>
      <c r="S112">
        <f t="shared" si="14"/>
        <v>2.5999999999999999E-3</v>
      </c>
      <c r="U112">
        <f t="shared" ref="U112:V114" si="15">0.1*Y11+(1-0.1)*U11</f>
        <v>0</v>
      </c>
      <c r="V112">
        <f t="shared" si="15"/>
        <v>2.5999999999999999E-3</v>
      </c>
      <c r="X112">
        <f>0.1*X25+(1-0.1)*T25</f>
        <v>9.9999999999999995E-8</v>
      </c>
    </row>
    <row r="113" spans="2:25" x14ac:dyDescent="0.25">
      <c r="C113" s="59"/>
      <c r="D113" s="58"/>
      <c r="E113" t="s">
        <v>38</v>
      </c>
      <c r="F113">
        <f t="shared" si="12"/>
        <v>0</v>
      </c>
      <c r="G113">
        <f t="shared" si="12"/>
        <v>6.4850000000000004E-5</v>
      </c>
      <c r="H113">
        <f>AA19+W19</f>
        <v>2.3342179999999999</v>
      </c>
      <c r="I113">
        <f t="shared" si="13"/>
        <v>0</v>
      </c>
      <c r="J113">
        <f t="shared" si="13"/>
        <v>6.4850000000000004E-5</v>
      </c>
      <c r="K113">
        <f>AA12+W12</f>
        <v>2.2297259999999999</v>
      </c>
      <c r="P113" s="58"/>
      <c r="Q113" t="s">
        <v>38</v>
      </c>
      <c r="R113">
        <f t="shared" si="14"/>
        <v>0</v>
      </c>
      <c r="S113">
        <f t="shared" si="14"/>
        <v>6.4850000000000004E-5</v>
      </c>
      <c r="U113">
        <f t="shared" si="15"/>
        <v>0</v>
      </c>
      <c r="V113">
        <f t="shared" si="15"/>
        <v>6.4850000000000004E-5</v>
      </c>
    </row>
    <row r="114" spans="2:25" x14ac:dyDescent="0.25">
      <c r="C114" s="59"/>
      <c r="D114" s="58"/>
      <c r="E114" t="s">
        <v>39</v>
      </c>
      <c r="F114">
        <f t="shared" si="12"/>
        <v>0</v>
      </c>
      <c r="G114">
        <f t="shared" si="12"/>
        <v>4.879999999999999E-6</v>
      </c>
      <c r="H114">
        <f>AA20+W20</f>
        <v>2.1148179999999996</v>
      </c>
      <c r="I114">
        <f t="shared" si="13"/>
        <v>0</v>
      </c>
      <c r="J114">
        <f t="shared" si="13"/>
        <v>4.879999999999999E-6</v>
      </c>
      <c r="K114">
        <f>AA13+W13</f>
        <v>2.325132</v>
      </c>
      <c r="P114" s="58"/>
      <c r="Q114" t="s">
        <v>39</v>
      </c>
      <c r="R114">
        <f t="shared" si="14"/>
        <v>0</v>
      </c>
      <c r="S114">
        <f t="shared" si="14"/>
        <v>4.8799999999999999E-6</v>
      </c>
      <c r="U114">
        <f t="shared" si="15"/>
        <v>0</v>
      </c>
      <c r="V114">
        <f t="shared" si="15"/>
        <v>4.8799999999999999E-6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16">0.2*Y18+(1-0.2)*U18</f>
        <v>0</v>
      </c>
      <c r="G118">
        <f t="shared" si="16"/>
        <v>2.5999999999999999E-3</v>
      </c>
      <c r="I118">
        <f t="shared" ref="I118:J120" si="17">0.2*Y11+(1-0.2)*U11</f>
        <v>0</v>
      </c>
      <c r="J118">
        <f t="shared" si="17"/>
        <v>2.5999999999999999E-3</v>
      </c>
      <c r="L118">
        <f>0.2*X25+(1-0.2)*T25</f>
        <v>9.9999999999999995E-8</v>
      </c>
      <c r="P118" s="58" t="s">
        <v>41</v>
      </c>
      <c r="Q118" t="s">
        <v>36</v>
      </c>
      <c r="R118">
        <f t="shared" ref="R118:S120" si="18">0.3*Y18+(1-0.3)*U18</f>
        <v>0</v>
      </c>
      <c r="S118">
        <f t="shared" si="18"/>
        <v>2.5999999999999999E-3</v>
      </c>
      <c r="U118">
        <f t="shared" ref="U118:V120" si="19">0.3*Y11+(1-0.3)*U11</f>
        <v>0</v>
      </c>
      <c r="V118">
        <f t="shared" si="19"/>
        <v>2.5999999999999999E-3</v>
      </c>
      <c r="X118">
        <f>0.3*X25+(1-0.3)*T25</f>
        <v>9.9999999999999995E-8</v>
      </c>
    </row>
    <row r="119" spans="2:25" x14ac:dyDescent="0.25">
      <c r="C119" s="59"/>
      <c r="D119" s="58"/>
      <c r="E119" t="s">
        <v>38</v>
      </c>
      <c r="F119">
        <f t="shared" si="16"/>
        <v>0</v>
      </c>
      <c r="G119">
        <f t="shared" si="16"/>
        <v>6.4850000000000004E-5</v>
      </c>
      <c r="I119">
        <f t="shared" si="17"/>
        <v>0</v>
      </c>
      <c r="J119">
        <f t="shared" si="17"/>
        <v>6.4850000000000004E-5</v>
      </c>
      <c r="P119" s="58"/>
      <c r="Q119" t="s">
        <v>38</v>
      </c>
      <c r="R119">
        <f t="shared" si="18"/>
        <v>0</v>
      </c>
      <c r="S119">
        <f t="shared" si="18"/>
        <v>6.4850000000000004E-5</v>
      </c>
      <c r="U119">
        <f t="shared" si="19"/>
        <v>0</v>
      </c>
      <c r="V119">
        <f t="shared" si="19"/>
        <v>6.4850000000000004E-5</v>
      </c>
    </row>
    <row r="120" spans="2:25" x14ac:dyDescent="0.25">
      <c r="C120" s="59"/>
      <c r="D120" s="58"/>
      <c r="E120" t="s">
        <v>39</v>
      </c>
      <c r="F120">
        <f t="shared" si="16"/>
        <v>0</v>
      </c>
      <c r="G120">
        <f t="shared" si="16"/>
        <v>4.8800000000000007E-6</v>
      </c>
      <c r="I120">
        <f t="shared" si="17"/>
        <v>0</v>
      </c>
      <c r="J120">
        <f t="shared" si="17"/>
        <v>4.8800000000000007E-6</v>
      </c>
      <c r="P120" s="58"/>
      <c r="Q120" t="s">
        <v>39</v>
      </c>
      <c r="R120">
        <f t="shared" si="18"/>
        <v>0</v>
      </c>
      <c r="S120">
        <f t="shared" si="18"/>
        <v>4.879999999999999E-6</v>
      </c>
      <c r="U120">
        <f t="shared" si="19"/>
        <v>0</v>
      </c>
      <c r="V120">
        <f t="shared" si="19"/>
        <v>4.879999999999999E-6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20">(0.05*(1-0.05)+0.05*(1-0.05))*Y18+0.05*0.05*AC18+(1-0.05*(1-0.05)-0.05*(1-0.05)-0.05*0.05)*U18</f>
        <v>0</v>
      </c>
      <c r="G125">
        <f t="shared" si="20"/>
        <v>2.5999999999999999E-3</v>
      </c>
      <c r="H125">
        <f>AE18+AA18+W18</f>
        <v>3.2165850000000002</v>
      </c>
      <c r="I125">
        <f t="shared" ref="I125:J127" si="21">(0.05*(1-0.05)+0.05*(1-0.05))*Y11+0.05*0.05*AC11+(1-0.05*(1-0.05)-0.05*(1-0.05)-0.05*0.05)*U11</f>
        <v>0</v>
      </c>
      <c r="J125">
        <f t="shared" si="21"/>
        <v>2.5999999999999999E-3</v>
      </c>
      <c r="K125">
        <f>AE11+AA11+W11</f>
        <v>3.3229550000000003</v>
      </c>
      <c r="L125">
        <f>(0.05*(1-0.05)+0.05*(1-0.05))*X25+0.05*0.05*AB25+(1-0.05*(1-0.05)-0.05*(1-0.05)-0.05*0.05)*T25</f>
        <v>1.0000000000000001E-7</v>
      </c>
      <c r="M125">
        <f>AE25+AA25+W25</f>
        <v>4.6375470000000005</v>
      </c>
      <c r="O125" s="57" t="s">
        <v>43</v>
      </c>
      <c r="P125" s="58" t="s">
        <v>37</v>
      </c>
      <c r="Q125" t="s">
        <v>36</v>
      </c>
      <c r="R125">
        <f t="shared" ref="R125:S127" si="22">(0.1*0.9+0.1*0.9)*Y18+0.1*0.1*AC18+(1-0.1*0.9-0.1*0.9-0.1*0.1)*U18</f>
        <v>0</v>
      </c>
      <c r="S125">
        <f t="shared" si="22"/>
        <v>2.6000000000000003E-3</v>
      </c>
      <c r="U125">
        <f t="shared" ref="U125:V127" si="23">(0.1*0.9+0.1*0.9)*Y11+0.1*0.1*AC11+(1-0.1*0.9-0.1*0.9-0.1*0.1)*U11</f>
        <v>0</v>
      </c>
      <c r="V125">
        <f t="shared" si="23"/>
        <v>2.6000000000000003E-3</v>
      </c>
      <c r="X125">
        <f>(0.1*0.9+0.1*0.9)*X25+0.1*0.1*AB25+(1-0.1*0.9-0.1*0.9-0.1*0.1)*T25</f>
        <v>9.9999999999999995E-8</v>
      </c>
    </row>
    <row r="126" spans="2:25" x14ac:dyDescent="0.25">
      <c r="B126" s="59"/>
      <c r="C126" s="57"/>
      <c r="D126" s="58"/>
      <c r="E126" t="s">
        <v>38</v>
      </c>
      <c r="F126">
        <f t="shared" si="20"/>
        <v>0</v>
      </c>
      <c r="G126">
        <f t="shared" si="20"/>
        <v>6.4850000000000004E-5</v>
      </c>
      <c r="H126">
        <f>AE19+AA19+W19</f>
        <v>3.378927</v>
      </c>
      <c r="I126">
        <f t="shared" si="21"/>
        <v>0</v>
      </c>
      <c r="J126">
        <f t="shared" si="21"/>
        <v>6.4850000000000004E-5</v>
      </c>
      <c r="K126">
        <f>AE12+AA12+W12</f>
        <v>3.3773939999999998</v>
      </c>
      <c r="O126" s="57"/>
      <c r="P126" s="58"/>
      <c r="Q126" t="s">
        <v>38</v>
      </c>
      <c r="R126">
        <f t="shared" si="22"/>
        <v>0</v>
      </c>
      <c r="S126">
        <f t="shared" si="22"/>
        <v>6.4850000000000004E-5</v>
      </c>
      <c r="U126">
        <f t="shared" si="23"/>
        <v>0</v>
      </c>
      <c r="V126">
        <f t="shared" si="23"/>
        <v>6.4850000000000004E-5</v>
      </c>
    </row>
    <row r="127" spans="2:25" x14ac:dyDescent="0.25">
      <c r="B127" s="59"/>
      <c r="C127" s="57"/>
      <c r="D127" s="58"/>
      <c r="E127" t="s">
        <v>39</v>
      </c>
      <c r="F127">
        <f t="shared" si="20"/>
        <v>0</v>
      </c>
      <c r="G127">
        <f t="shared" si="20"/>
        <v>4.8799999999999999E-6</v>
      </c>
      <c r="H127">
        <f>AE20+AA20+W20</f>
        <v>3.148091</v>
      </c>
      <c r="I127">
        <f t="shared" si="21"/>
        <v>0</v>
      </c>
      <c r="J127">
        <f t="shared" si="21"/>
        <v>4.8799999999999999E-6</v>
      </c>
      <c r="K127">
        <f>AE13+AA13+W13</f>
        <v>3.7895289999999999</v>
      </c>
      <c r="O127" s="57"/>
      <c r="P127" s="58"/>
      <c r="Q127" t="s">
        <v>39</v>
      </c>
      <c r="R127">
        <f t="shared" si="22"/>
        <v>0</v>
      </c>
      <c r="S127">
        <f t="shared" si="22"/>
        <v>4.8800000000000007E-6</v>
      </c>
      <c r="U127">
        <f t="shared" si="23"/>
        <v>0</v>
      </c>
      <c r="V127">
        <f t="shared" si="23"/>
        <v>4.8800000000000007E-6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24">(0.2*0.8+0.2*0.8)*Y18+0.2*0.2*AC18+(1-0.2*0.8-0.2*0.8-0.2*0.2)*U18</f>
        <v>0</v>
      </c>
      <c r="G131">
        <f t="shared" si="24"/>
        <v>2.5999999999999999E-3</v>
      </c>
      <c r="I131">
        <f t="shared" ref="I131:J133" si="25">(0.2*0.8+0.2*0.8)*Y11+0.2*0.2*AC11+(1-0.2*0.8-0.2*0.8-0.2*0.2)*U11</f>
        <v>0</v>
      </c>
      <c r="J131">
        <f t="shared" si="25"/>
        <v>2.5999999999999999E-3</v>
      </c>
      <c r="L131">
        <f>(0.2*0.8+0.2*0.8)*X25+0.2*0.2*AB25+(1-0.2*0.8-0.2*0.8-0.2*0.2)*T25</f>
        <v>9.9999999999999995E-8</v>
      </c>
      <c r="O131" s="57" t="s">
        <v>45</v>
      </c>
      <c r="P131" s="58" t="s">
        <v>41</v>
      </c>
      <c r="Q131" t="s">
        <v>36</v>
      </c>
      <c r="R131">
        <f t="shared" ref="R131:S133" si="26">(0.3*0.7+0.3*0.7)*Y18+0.3*0.3*AC18+(1-0.3*0.7-0.3*0.7-0.3*0.3)*U18</f>
        <v>0</v>
      </c>
      <c r="S131">
        <f t="shared" si="26"/>
        <v>2.5999999999999999E-3</v>
      </c>
      <c r="U131">
        <f t="shared" ref="U131:V133" si="27">(0.3*0.7+0.3*0.7)*Y11+0.3*0.3*AC11+(1-0.3*0.7-0.3*0.7-0.3*0.3)*U11</f>
        <v>0</v>
      </c>
      <c r="V131">
        <f t="shared" si="27"/>
        <v>2.5999999999999999E-3</v>
      </c>
      <c r="X131">
        <f>(0.3*0.7+0.3*0.7)*X25+0.3*0.3*AB25+(1-0.3*0.7-0.3*0.7-0.3*0.3)*T25</f>
        <v>1.0000000000000001E-7</v>
      </c>
    </row>
    <row r="132" spans="1:25" x14ac:dyDescent="0.25">
      <c r="B132" s="59"/>
      <c r="C132" s="57"/>
      <c r="D132" s="58"/>
      <c r="E132" t="s">
        <v>38</v>
      </c>
      <c r="F132">
        <f t="shared" si="24"/>
        <v>0</v>
      </c>
      <c r="G132">
        <f t="shared" si="24"/>
        <v>6.4850000000000004E-5</v>
      </c>
      <c r="I132">
        <f t="shared" si="25"/>
        <v>0</v>
      </c>
      <c r="J132">
        <f t="shared" si="25"/>
        <v>6.4850000000000004E-5</v>
      </c>
      <c r="O132" s="57"/>
      <c r="P132" s="58"/>
      <c r="Q132" t="s">
        <v>38</v>
      </c>
      <c r="R132">
        <f t="shared" si="26"/>
        <v>0</v>
      </c>
      <c r="S132">
        <f t="shared" si="26"/>
        <v>6.4850000000000004E-5</v>
      </c>
      <c r="U132">
        <f t="shared" si="27"/>
        <v>0</v>
      </c>
      <c r="V132">
        <f t="shared" si="27"/>
        <v>6.4850000000000004E-5</v>
      </c>
    </row>
    <row r="133" spans="1:25" x14ac:dyDescent="0.25">
      <c r="B133" s="59"/>
      <c r="C133" s="57"/>
      <c r="D133" s="58"/>
      <c r="E133" t="s">
        <v>39</v>
      </c>
      <c r="F133">
        <f t="shared" si="24"/>
        <v>0</v>
      </c>
      <c r="G133">
        <f t="shared" si="24"/>
        <v>4.8799999999999999E-6</v>
      </c>
      <c r="I133">
        <f t="shared" si="25"/>
        <v>0</v>
      </c>
      <c r="J133">
        <f t="shared" si="25"/>
        <v>4.8799999999999999E-6</v>
      </c>
      <c r="O133" s="57"/>
      <c r="P133" s="58"/>
      <c r="Q133" t="s">
        <v>39</v>
      </c>
      <c r="R133">
        <f t="shared" si="26"/>
        <v>0</v>
      </c>
      <c r="S133">
        <f t="shared" si="26"/>
        <v>4.8800000000000007E-6</v>
      </c>
      <c r="U133">
        <f t="shared" si="27"/>
        <v>0</v>
      </c>
      <c r="V133">
        <f t="shared" si="27"/>
        <v>4.8800000000000007E-6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28">3*0.05*(1-0.05)*(1-0.05)*Y18+3*0.05*0.05*(1-0.05)*AC18+0.05*0.05*0.05*AG11+(1-3*0.05*(1-0.05)*(1-0.05)-3*0.05*0.05*(1-0.05)-0.05*0.05*0.05)*U18</f>
        <v>3.2500000000000006E-7</v>
      </c>
      <c r="G138">
        <f t="shared" si="28"/>
        <v>2.6013124999999995E-3</v>
      </c>
      <c r="H138">
        <f>AI11+AE18+AA18+W18</f>
        <v>4.0959859999999999</v>
      </c>
      <c r="I138">
        <f t="shared" ref="I138:J140" si="29">3*0.05*(1-0.05)*(1-0.05)*Y11+3*0.05*0.05*(1-0.05)*AC11+0.05*0.05*0.05*AG18+(1-3*0.05*(1-0.05)*(1-0.05)-3*0.05*0.05*(1-0.05)-0.05*0.05*0.05)*U11</f>
        <v>3.2500000000000006E-7</v>
      </c>
      <c r="J138">
        <f t="shared" si="29"/>
        <v>2.6013124999999995E-3</v>
      </c>
      <c r="K138">
        <f>AI18+AE11+AA11+W11</f>
        <v>4.1865379999999996</v>
      </c>
      <c r="L138">
        <f>3*0.05*(1-0.05)*(1-0.05)*X25+3*0.05*0.05*(1-0.05)*AB25+0.05*0.05*0.05*AF25+(1-3*0.05*(1-0.05)*(1-0.05)-3*0.05*0.05*(1-0.05)-0.05*0.05*0.05)*T25</f>
        <v>1.6374875000000002E-6</v>
      </c>
      <c r="M138">
        <f>AI25+AE25+AA25+W25</f>
        <v>6.2892739999999998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30">3*0.1*(1-0.1)*(1-0.1)*Y18+3*0.1*0.1*(1-0.1)*AC18+0.1*0.1*0.1*AG11+(1-3*0.1*(1-0.1)*(1-0.1)-3*0.1*0.1*(1-0.1)-0.1*0.1*0.1)*U18</f>
        <v>2.6000000000000005E-6</v>
      </c>
      <c r="S138">
        <f t="shared" si="30"/>
        <v>2.6105E-3</v>
      </c>
      <c r="U138">
        <f t="shared" ref="U138:V140" si="31">3*0.1*(1-0.1)*(1-0.1)*Y11+3*0.1*0.1*(1-0.1)*AC11+0.1*0.1*0.1*AG18+(1-3*0.1*(1-0.1)*(1-0.1)-3*0.1*0.1*(1-0.1)-0.1*0.1*0.1)*U11</f>
        <v>2.6000000000000005E-6</v>
      </c>
      <c r="V138">
        <f t="shared" si="31"/>
        <v>2.6105E-3</v>
      </c>
      <c r="X138">
        <f>3*0.1*(1-0.1)*(1-0.1)*X25+3*0.1*0.1*(1-0.1)*AB25+0.1*0.1*0.1*AF25+(1-3*0.1*(1-0.1)*(1-0.1)-3*0.1*0.1*(1-0.1)-0.1*0.1*0.1)*T25</f>
        <v>1.2399900000000003E-5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28"/>
        <v>1.5375000000000003E-6</v>
      </c>
      <c r="G139">
        <f t="shared" si="28"/>
        <v>6.6441893749999989E-5</v>
      </c>
      <c r="H139">
        <f>AI12+AE19+AA19+W19</f>
        <v>4.2909550000000003</v>
      </c>
      <c r="I139">
        <f t="shared" si="29"/>
        <v>1.5375000000000003E-6</v>
      </c>
      <c r="J139">
        <f t="shared" si="29"/>
        <v>6.6441893749999989E-5</v>
      </c>
      <c r="K139">
        <f>AI19+AE12+AA12+W12</f>
        <v>4.2548299999999992</v>
      </c>
      <c r="N139" s="61"/>
      <c r="O139" s="57"/>
      <c r="P139" s="58"/>
      <c r="Q139" t="s">
        <v>38</v>
      </c>
      <c r="R139">
        <f t="shared" si="30"/>
        <v>1.2300000000000003E-5</v>
      </c>
      <c r="S139">
        <f t="shared" si="30"/>
        <v>7.7585150000000007E-5</v>
      </c>
      <c r="U139">
        <f t="shared" si="31"/>
        <v>1.2300000000000003E-5</v>
      </c>
      <c r="V139">
        <f t="shared" si="31"/>
        <v>7.7585150000000007E-5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28"/>
        <v>1.5375000000000003E-6</v>
      </c>
      <c r="G140">
        <f t="shared" si="28"/>
        <v>6.4168899999999996E-6</v>
      </c>
      <c r="H140">
        <f>AI13+AE20+AA20+W20</f>
        <v>4.0784400000000005</v>
      </c>
      <c r="I140">
        <f t="shared" si="29"/>
        <v>1.5375000000000003E-6</v>
      </c>
      <c r="J140">
        <f t="shared" si="29"/>
        <v>6.4168899999999996E-6</v>
      </c>
      <c r="K140">
        <f>AI20+AE13+AA13+W13</f>
        <v>4.7232940000000001</v>
      </c>
      <c r="N140" s="61"/>
      <c r="O140" s="57"/>
      <c r="P140" s="58"/>
      <c r="Q140" t="s">
        <v>39</v>
      </c>
      <c r="R140">
        <f t="shared" si="30"/>
        <v>1.2300000000000003E-5</v>
      </c>
      <c r="S140">
        <f t="shared" si="30"/>
        <v>1.7175120000000002E-5</v>
      </c>
      <c r="U140">
        <f t="shared" si="31"/>
        <v>1.2300000000000003E-5</v>
      </c>
      <c r="V140">
        <f t="shared" si="31"/>
        <v>1.7175120000000002E-5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32">3*0.2*(1-0.2)*(1-0.2)*Y18+3*0.2*0.2*(1-0.2)*AC18+0.2*0.2*0.2*AG11+(1-3*0.2*(1-0.2)*(1-0.2)-3*0.2*0.2*(1-0.2)-0.2*0.2*0.2)*U18</f>
        <v>2.0800000000000004E-5</v>
      </c>
      <c r="G144">
        <f t="shared" si="32"/>
        <v>2.6839999999999998E-3</v>
      </c>
      <c r="I144">
        <f t="shared" ref="I144:J146" si="33">3*0.2*(1-0.2)*(1-0.2)*Y11+3*0.2*0.2*(1-0.2)*AC11+0.2*0.2*0.2*AG18+(1-3*0.2*(1-0.2)*(1-0.2)-3*0.2*0.2*(1-0.2)-0.2*0.2*0.2)*U11</f>
        <v>2.0800000000000004E-5</v>
      </c>
      <c r="J144">
        <f t="shared" si="33"/>
        <v>2.6839999999999998E-3</v>
      </c>
      <c r="L144">
        <f>3*0.2*(1-0.2)*(1-0.2)*X25+3*0.2*0.2*(1-0.2)*AB25+0.2*0.2*0.2*AF25+(1-3*0.2*(1-0.2)*(1-0.2)-3*0.2*0.2*(1-0.2)-0.2*0.2*0.2)*T25</f>
        <v>9.8499200000000021E-5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34">3*0.3*(1-0.3)*(1-0.3)*Y18+3*0.3*0.3*(1-0.3)*AC18+0.3*0.3*0.3*AG11+(1-3*0.3*(1-0.3)*(1-0.3)-3*0.3*0.3*(1-0.3)-0.3*0.3*0.3)*U18</f>
        <v>7.0199999999999999E-5</v>
      </c>
      <c r="S144">
        <f t="shared" si="34"/>
        <v>2.8834999999999998E-3</v>
      </c>
      <c r="U144">
        <f t="shared" ref="U144:V146" si="35">3*0.3*(1-0.3)*(1-0.3)*Y11+3*0.3*0.3*(1-0.3)*AC11+0.3*0.3*0.3*AG18+(1-3*0.3*(1-0.3)*(1-0.3)-3*0.3*0.3*(1-0.3)-0.3*0.3*0.3)*U11</f>
        <v>7.0199999999999999E-5</v>
      </c>
      <c r="V144">
        <f t="shared" si="35"/>
        <v>2.8834999999999998E-3</v>
      </c>
      <c r="X144">
        <f>3*0.3*(1-0.3)*(1-0.3)*X25+3*0.3*0.3*(1-0.3)*AB25+0.3*0.3*0.3*AF25+(1-3*0.3*(1-0.3)*(1-0.3)-3*0.3*0.3*(1-0.3)-0.3*0.3*0.3)*T25</f>
        <v>3.321973E-4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32"/>
        <v>9.840000000000002E-5</v>
      </c>
      <c r="G145">
        <f t="shared" si="32"/>
        <v>1.667312E-4</v>
      </c>
      <c r="I145">
        <f t="shared" si="33"/>
        <v>9.840000000000002E-5</v>
      </c>
      <c r="J145">
        <f t="shared" si="33"/>
        <v>1.667312E-4</v>
      </c>
      <c r="N145" s="61"/>
      <c r="O145" s="57"/>
      <c r="P145" s="58"/>
      <c r="Q145" t="s">
        <v>38</v>
      </c>
      <c r="R145">
        <f t="shared" si="34"/>
        <v>3.321E-4</v>
      </c>
      <c r="S145">
        <f t="shared" si="34"/>
        <v>4.0869905000000002E-4</v>
      </c>
      <c r="U145">
        <f t="shared" si="35"/>
        <v>3.321E-4</v>
      </c>
      <c r="V145">
        <f t="shared" si="35"/>
        <v>4.0869905000000002E-4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32"/>
        <v>9.840000000000002E-5</v>
      </c>
      <c r="G146">
        <f t="shared" si="32"/>
        <v>1.0324096000000002E-4</v>
      </c>
      <c r="I146">
        <f t="shared" si="33"/>
        <v>9.840000000000002E-5</v>
      </c>
      <c r="J146">
        <f t="shared" si="33"/>
        <v>1.0324096000000002E-4</v>
      </c>
      <c r="N146" s="61"/>
      <c r="O146" s="57"/>
      <c r="P146" s="58"/>
      <c r="Q146" t="s">
        <v>39</v>
      </c>
      <c r="R146">
        <f t="shared" si="34"/>
        <v>3.321E-4</v>
      </c>
      <c r="S146">
        <f t="shared" si="34"/>
        <v>3.3684824000000001E-4</v>
      </c>
      <c r="U146">
        <f t="shared" si="35"/>
        <v>3.321E-4</v>
      </c>
      <c r="V146">
        <f t="shared" si="35"/>
        <v>3.3684824000000001E-4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36">0.05*G32+(1-0.05)*C32</f>
        <v>0</v>
      </c>
      <c r="G151">
        <f t="shared" si="36"/>
        <v>2.5999999999999999E-3</v>
      </c>
      <c r="H151">
        <f>I32++E32</f>
        <v>1.9697309999999999</v>
      </c>
      <c r="I151" t="e">
        <f>0.05*#REF!+(1-0.05)*#REF!</f>
        <v>#REF!</v>
      </c>
      <c r="J151" t="e">
        <f>0.05*#REF!+(1-0.05)*#REF!</f>
        <v>#REF!</v>
      </c>
      <c r="K151" t="e">
        <f>#REF!+#REF!</f>
        <v>#REF!</v>
      </c>
      <c r="L151">
        <f>0.05*F46+(1-0.05)*B46</f>
        <v>3.2249999999999996E-6</v>
      </c>
      <c r="M151">
        <f>I46+E46</f>
        <v>3.0852630000000003</v>
      </c>
      <c r="P151" s="58" t="s">
        <v>37</v>
      </c>
      <c r="Q151" t="s">
        <v>36</v>
      </c>
      <c r="R151">
        <f t="shared" ref="R151:S153" si="37">0.1*G32+(1-0.1)*C32</f>
        <v>0</v>
      </c>
      <c r="S151">
        <f t="shared" si="37"/>
        <v>2.5999999999999999E-3</v>
      </c>
      <c r="U151" t="e">
        <f>0.1*#REF!+(1-0.1)*#REF!</f>
        <v>#REF!</v>
      </c>
      <c r="V151" t="e">
        <f>0.1*#REF!+(1-0.1)*#REF!</f>
        <v>#REF!</v>
      </c>
      <c r="X151">
        <f>0.1*F46+(1-0.1)*B46</f>
        <v>3.2500000000000002E-6</v>
      </c>
    </row>
    <row r="152" spans="1:25" x14ac:dyDescent="0.25">
      <c r="C152" s="59"/>
      <c r="D152" s="58"/>
      <c r="E152" t="s">
        <v>38</v>
      </c>
      <c r="F152">
        <f t="shared" si="36"/>
        <v>0</v>
      </c>
      <c r="G152">
        <f t="shared" si="36"/>
        <v>1.964E-4</v>
      </c>
      <c r="H152">
        <f>I33++E33</f>
        <v>2.0698509999999999</v>
      </c>
      <c r="I152" t="e">
        <f>0.05*#REF!+(1-0.05)*#REF!</f>
        <v>#REF!</v>
      </c>
      <c r="J152" t="e">
        <f>0.05*#REF!+(1-0.05)*#REF!</f>
        <v>#REF!</v>
      </c>
      <c r="K152" t="e">
        <f>#REF!+#REF!</f>
        <v>#REF!</v>
      </c>
      <c r="P152" s="58"/>
      <c r="Q152" t="s">
        <v>38</v>
      </c>
      <c r="R152">
        <f t="shared" si="37"/>
        <v>0</v>
      </c>
      <c r="S152">
        <f t="shared" si="37"/>
        <v>1.964E-4</v>
      </c>
      <c r="U152" t="e">
        <f>0.1*#REF!+(1-0.1)*#REF!</f>
        <v>#REF!</v>
      </c>
      <c r="V152" t="e">
        <f>0.1*#REF!+(1-0.1)*#REF!</f>
        <v>#REF!</v>
      </c>
    </row>
    <row r="153" spans="1:25" x14ac:dyDescent="0.25">
      <c r="C153" s="59"/>
      <c r="D153" s="58"/>
      <c r="E153" t="s">
        <v>39</v>
      </c>
      <c r="F153">
        <f t="shared" si="36"/>
        <v>0</v>
      </c>
      <c r="G153">
        <f t="shared" si="36"/>
        <v>4.0899999999999991E-5</v>
      </c>
      <c r="H153">
        <f>I34++E34</f>
        <v>2.072692</v>
      </c>
      <c r="I153" t="e">
        <f>0.05*#REF!+(1-0.05)*#REF!</f>
        <v>#REF!</v>
      </c>
      <c r="J153" t="e">
        <f>0.05*#REF!+(1-0.05)*#REF!</f>
        <v>#REF!</v>
      </c>
      <c r="K153" t="e">
        <f>#REF!+#REF!</f>
        <v>#REF!</v>
      </c>
      <c r="P153" s="58"/>
      <c r="Q153" t="s">
        <v>39</v>
      </c>
      <c r="R153">
        <f t="shared" si="37"/>
        <v>0</v>
      </c>
      <c r="S153">
        <f t="shared" si="37"/>
        <v>4.0900000000000005E-5</v>
      </c>
      <c r="U153" t="e">
        <f>0.1*#REF!+(1-0.1)*#REF!</f>
        <v>#REF!</v>
      </c>
      <c r="V153" t="e">
        <f>0.1*#REF!+(1-0.1)*#REF!</f>
        <v>#REF!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38">0.2*G32+(1-0.2)*C32</f>
        <v>0</v>
      </c>
      <c r="G157">
        <f t="shared" si="38"/>
        <v>2.5999999999999999E-3</v>
      </c>
      <c r="I157" t="e">
        <f>0.2*#REF!+(1-0.2)*#REF!</f>
        <v>#REF!</v>
      </c>
      <c r="J157" t="e">
        <f>0.2*#REF!+(1-0.2)*#REF!</f>
        <v>#REF!</v>
      </c>
      <c r="L157">
        <f>0.2*F46+(1-0.2)*B46</f>
        <v>3.3000000000000002E-6</v>
      </c>
      <c r="P157" s="58" t="s">
        <v>41</v>
      </c>
      <c r="Q157" t="s">
        <v>36</v>
      </c>
      <c r="R157">
        <f t="shared" ref="R157:S159" si="39">0.3*G32+(1-0.3)*C32</f>
        <v>0</v>
      </c>
      <c r="S157">
        <f t="shared" si="39"/>
        <v>2.5999999999999999E-3</v>
      </c>
      <c r="U157" t="e">
        <f>0.3*#REF!+(1-0.3)*#REF!</f>
        <v>#REF!</v>
      </c>
      <c r="V157" t="e">
        <f>0.3*#REF!+(1-0.3)*#REF!</f>
        <v>#REF!</v>
      </c>
      <c r="X157">
        <f>0.3*F46+(1-0.3)*B46</f>
        <v>3.3499999999999997E-6</v>
      </c>
    </row>
    <row r="158" spans="1:25" x14ac:dyDescent="0.25">
      <c r="C158" s="59"/>
      <c r="D158" s="58"/>
      <c r="E158" t="s">
        <v>38</v>
      </c>
      <c r="F158">
        <f t="shared" si="38"/>
        <v>0</v>
      </c>
      <c r="G158">
        <f t="shared" si="38"/>
        <v>1.964E-4</v>
      </c>
      <c r="I158" t="e">
        <f>0.2*#REF!+(1-0.2)*#REF!</f>
        <v>#REF!</v>
      </c>
      <c r="J158" t="e">
        <f>0.2*#REF!+(1-0.2)*#REF!</f>
        <v>#REF!</v>
      </c>
      <c r="P158" s="58"/>
      <c r="Q158" t="s">
        <v>38</v>
      </c>
      <c r="R158">
        <f t="shared" si="39"/>
        <v>0</v>
      </c>
      <c r="S158">
        <f t="shared" si="39"/>
        <v>1.964E-4</v>
      </c>
      <c r="U158" t="e">
        <f>0.3*#REF!+(1-0.3)*#REF!</f>
        <v>#REF!</v>
      </c>
      <c r="V158" t="e">
        <f>0.3*#REF!+(1-0.3)*#REF!</f>
        <v>#REF!</v>
      </c>
    </row>
    <row r="159" spans="1:25" x14ac:dyDescent="0.25">
      <c r="C159" s="59"/>
      <c r="D159" s="58"/>
      <c r="E159" t="s">
        <v>39</v>
      </c>
      <c r="F159">
        <f t="shared" si="38"/>
        <v>0</v>
      </c>
      <c r="G159">
        <f t="shared" si="38"/>
        <v>4.0899999999999998E-5</v>
      </c>
      <c r="I159" t="e">
        <f>0.2*#REF!+(1-0.2)*#REF!</f>
        <v>#REF!</v>
      </c>
      <c r="J159" t="e">
        <f>0.2*#REF!+(1-0.2)*#REF!</f>
        <v>#REF!</v>
      </c>
      <c r="P159" s="58"/>
      <c r="Q159" t="s">
        <v>39</v>
      </c>
      <c r="R159">
        <f t="shared" si="39"/>
        <v>0</v>
      </c>
      <c r="S159">
        <f t="shared" si="39"/>
        <v>4.0899999999999991E-5</v>
      </c>
      <c r="U159" t="e">
        <f>0.3*#REF!+(1-0.3)*#REF!</f>
        <v>#REF!</v>
      </c>
      <c r="V159" t="e">
        <f>0.3*#REF!+(1-0.3)*#REF!</f>
        <v>#REF!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40">(0.05*(1-0.05)+0.05*(1-0.05))*G32+0.05*0.05*K32+(1-0.05*(1-0.05)-0.05*(1-0.05)-0.05*0.05)*C32</f>
        <v>0</v>
      </c>
      <c r="G164">
        <f t="shared" si="40"/>
        <v>2.5999999999999999E-3</v>
      </c>
      <c r="H164">
        <f>M32+I32+E32</f>
        <v>3.196094</v>
      </c>
      <c r="I164">
        <f>(0.05*(1-0.05)+0.05*(1-0.05))*G39+0.05*0.05*K39+(1-0.05*(1-0.05)-0.05*(1-0.05)-0.05*0.05)*C39</f>
        <v>0</v>
      </c>
      <c r="J164" t="e">
        <f>(0.05*(1-0.05)+0.05*(1-0.05))*#REF!+0.05*0.05*#REF!+(1-0.05*(1-0.05)-0.05*(1-0.05)-0.05*0.05)*#REF!</f>
        <v>#REF!</v>
      </c>
      <c r="K164" t="e">
        <f>#REF!+#REF!+#REF!</f>
        <v>#REF!</v>
      </c>
      <c r="L164">
        <f>(0.05*(1-0.05)+0.05*(1-0.05))*F46+0.05*0.05*J46+(1-0.05*(1-0.05)-0.05*(1-0.05)-0.05*0.05)*B46</f>
        <v>3.2522500000000001E-6</v>
      </c>
      <c r="M164">
        <f>M46+I46+E46</f>
        <v>4.5942299999999996</v>
      </c>
      <c r="O164" s="57" t="s">
        <v>43</v>
      </c>
      <c r="P164" s="58" t="s">
        <v>37</v>
      </c>
      <c r="Q164" t="s">
        <v>36</v>
      </c>
      <c r="R164">
        <f t="shared" ref="R164:S166" si="41">(0.1*0.9+0.1*0.9)*G32+0.1*0.1*K32+(1-0.1*0.9-0.1*0.9-0.1*0.1)*C32</f>
        <v>0</v>
      </c>
      <c r="S164">
        <f t="shared" si="41"/>
        <v>2.6000000000000003E-3</v>
      </c>
      <c r="U164" t="e">
        <f>(0.1*0.9+0.1*0.9)*#REF!+0.1*0.1*#REF!+(1-0.1*0.9-0.1*0.9-0.1*0.1)*#REF!</f>
        <v>#REF!</v>
      </c>
      <c r="V164" t="e">
        <f>(0.1*0.9+0.1*0.9)*#REF!+0.1*0.1*#REF!+(1-0.1*0.9-0.1*0.9-0.1*0.1)*#REF!</f>
        <v>#REF!</v>
      </c>
      <c r="X164">
        <f>(0.1*0.9+0.1*0.9)*F46+0.1*0.1*J46+(1-0.1*0.9-0.1*0.9-0.1*0.1)*B46</f>
        <v>3.309E-6</v>
      </c>
    </row>
    <row r="165" spans="2:25" x14ac:dyDescent="0.25">
      <c r="B165" s="59"/>
      <c r="C165" s="57"/>
      <c r="D165" s="58"/>
      <c r="E165" t="s">
        <v>38</v>
      </c>
      <c r="F165">
        <f t="shared" si="40"/>
        <v>0</v>
      </c>
      <c r="G165">
        <f t="shared" si="40"/>
        <v>1.964E-4</v>
      </c>
      <c r="H165">
        <f>M33+I33+E33</f>
        <v>3.1084350000000001</v>
      </c>
      <c r="I165">
        <f>(0.05*(1-0.05)+0.05*(1-0.05))*G40+0.05*0.05*K40+(1-0.05*(1-0.05)-0.05*(1-0.05)-0.05*0.05)*C40</f>
        <v>0</v>
      </c>
      <c r="J165" t="e">
        <f>(0.05*(1-0.05)+0.05*(1-0.05))*#REF!+0.05*0.05*#REF!+(1-0.05*(1-0.05)-0.05*(1-0.05)-0.05*0.05)*#REF!</f>
        <v>#REF!</v>
      </c>
      <c r="K165" t="e">
        <f>#REF!+#REF!+#REF!</f>
        <v>#REF!</v>
      </c>
      <c r="O165" s="57"/>
      <c r="P165" s="58"/>
      <c r="Q165" t="s">
        <v>38</v>
      </c>
      <c r="R165">
        <f t="shared" si="41"/>
        <v>0</v>
      </c>
      <c r="S165">
        <f t="shared" si="41"/>
        <v>1.964E-4</v>
      </c>
      <c r="U165" t="e">
        <f>(0.1*0.9+0.1*0.9)*#REF!+0.1*0.1*#REF!+(1-0.1*0.9-0.1*0.9-0.1*0.1)*#REF!</f>
        <v>#REF!</v>
      </c>
      <c r="V165" t="e">
        <f>(0.1*0.9+0.1*0.9)*#REF!+0.1*0.1*#REF!+(1-0.1*0.9-0.1*0.9-0.1*0.1)*#REF!</f>
        <v>#REF!</v>
      </c>
    </row>
    <row r="166" spans="2:25" x14ac:dyDescent="0.25">
      <c r="B166" s="59"/>
      <c r="C166" s="57"/>
      <c r="D166" s="58"/>
      <c r="E166" t="s">
        <v>39</v>
      </c>
      <c r="F166">
        <f t="shared" si="40"/>
        <v>0</v>
      </c>
      <c r="G166">
        <f t="shared" si="40"/>
        <v>4.0899999999999998E-5</v>
      </c>
      <c r="H166">
        <f>M34+I34+E34</f>
        <v>3.1268229999999999</v>
      </c>
      <c r="I166">
        <f>(0.05*(1-0.05)+0.05*(1-0.05))*G41+0.05*0.05*K41+(1-0.05*(1-0.05)-0.05*(1-0.05)-0.05*0.05)*C41</f>
        <v>0</v>
      </c>
      <c r="J166" t="e">
        <f>(0.05*(1-0.05)+0.05*(1-0.05))*#REF!+0.05*0.05*#REF!+(1-0.05*(1-0.05)-0.05*(1-0.05)-0.05*0.05)*#REF!</f>
        <v>#REF!</v>
      </c>
      <c r="K166" t="e">
        <f>#REF!+#REF!+#REF!</f>
        <v>#REF!</v>
      </c>
      <c r="O166" s="57"/>
      <c r="P166" s="58"/>
      <c r="Q166" t="s">
        <v>39</v>
      </c>
      <c r="R166">
        <f t="shared" si="41"/>
        <v>0</v>
      </c>
      <c r="S166">
        <f t="shared" si="41"/>
        <v>4.0900000000000005E-5</v>
      </c>
      <c r="U166" t="e">
        <f>(0.1*0.9+0.1*0.9)*#REF!+0.1*0.1*#REF!+(1-0.1*0.9-0.1*0.9-0.1*0.1)*#REF!</f>
        <v>#REF!</v>
      </c>
      <c r="V166" t="e">
        <f>(0.1*0.9+0.1*0.9)*#REF!+0.1*0.1*#REF!+(1-0.1*0.9-0.1*0.9-0.1*0.1)*#REF!</f>
        <v>#REF!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42">(0.2*0.8+0.2*0.8)*G32+0.2*0.2*K32+(1-0.2*0.8-0.2*0.8-0.2*0.2)*C32</f>
        <v>0</v>
      </c>
      <c r="G170">
        <f t="shared" si="42"/>
        <v>2.5999999999999999E-3</v>
      </c>
      <c r="I170" t="e">
        <f>(0.2*0.8+0.2*0.8)*#REF!+0.2*0.2*#REF!+(1-0.2*0.8-0.2*0.8-0.2*0.2)*#REF!</f>
        <v>#REF!</v>
      </c>
      <c r="J170" t="e">
        <f>(0.2*0.8+0.2*0.8)*#REF!+0.2*0.2*#REF!+(1-0.2*0.8-0.2*0.8-0.2*0.2)*#REF!</f>
        <v>#REF!</v>
      </c>
      <c r="L170">
        <f>(0.2*0.8+0.2*0.8)*F46+0.2*0.2*J46+(1-0.2*0.8-0.2*0.8-0.2*0.2)*B46</f>
        <v>3.4359999999999998E-6</v>
      </c>
      <c r="O170" s="57" t="s">
        <v>45</v>
      </c>
      <c r="P170" s="58" t="s">
        <v>41</v>
      </c>
      <c r="Q170" t="s">
        <v>36</v>
      </c>
      <c r="R170">
        <f t="shared" ref="R170:S172" si="43">(0.3*0.7+0.3*0.7)*G32+0.3*0.3*K32+(1-0.3*0.7-0.3*0.7-0.3*0.3)*C32</f>
        <v>0</v>
      </c>
      <c r="S170">
        <f t="shared" si="43"/>
        <v>2.5999999999999999E-3</v>
      </c>
      <c r="U170" t="e">
        <f>(0.3*0.7+0.3*0.7)*#REF!+0.3*0.3*#REF!+(1-0.3*0.7-0.3*0.7-0.3*0.3)*#REF!</f>
        <v>#REF!</v>
      </c>
      <c r="V170" t="e">
        <f>(0.3*0.7+0.3*0.7)*#REF!+0.3*0.3*#REF!+(1-0.3*0.7-0.3*0.7-0.3*0.3)*#REF!</f>
        <v>#REF!</v>
      </c>
      <c r="X170">
        <f>(0.3*0.7+0.3*0.7)*F46+0.3*0.3*J46+(1-0.3*0.7-0.3*0.7-0.3*0.3)*B46</f>
        <v>3.5810000000000001E-6</v>
      </c>
    </row>
    <row r="171" spans="2:25" x14ac:dyDescent="0.25">
      <c r="B171" s="59"/>
      <c r="C171" s="57"/>
      <c r="D171" s="58"/>
      <c r="E171" t="s">
        <v>38</v>
      </c>
      <c r="F171">
        <f t="shared" si="42"/>
        <v>0</v>
      </c>
      <c r="G171">
        <f t="shared" si="42"/>
        <v>1.964E-4</v>
      </c>
      <c r="I171" t="e">
        <f>(0.2*0.8+0.2*0.8)*#REF!+0.2*0.2*#REF!+(1-0.2*0.8-0.2*0.8-0.2*0.2)*#REF!</f>
        <v>#REF!</v>
      </c>
      <c r="J171" t="e">
        <f>(0.2*0.8+0.2*0.8)*#REF!+0.2*0.2*#REF!+(1-0.2*0.8-0.2*0.8-0.2*0.2)*#REF!</f>
        <v>#REF!</v>
      </c>
      <c r="O171" s="57"/>
      <c r="P171" s="58"/>
      <c r="Q171" t="s">
        <v>38</v>
      </c>
      <c r="R171">
        <f t="shared" si="43"/>
        <v>0</v>
      </c>
      <c r="S171">
        <f t="shared" si="43"/>
        <v>1.964E-4</v>
      </c>
      <c r="U171" t="e">
        <f>(0.3*0.7+0.3*0.7)*#REF!+0.3*0.3*#REF!+(1-0.3*0.7-0.3*0.7-0.3*0.3)*#REF!</f>
        <v>#REF!</v>
      </c>
      <c r="V171" t="e">
        <f>(0.3*0.7+0.3*0.7)*#REF!+0.3*0.3*#REF!+(1-0.3*0.7-0.3*0.7-0.3*0.3)*#REF!</f>
        <v>#REF!</v>
      </c>
    </row>
    <row r="172" spans="2:25" x14ac:dyDescent="0.25">
      <c r="B172" s="59"/>
      <c r="C172" s="57"/>
      <c r="D172" s="58"/>
      <c r="E172" t="s">
        <v>39</v>
      </c>
      <c r="F172">
        <f t="shared" si="42"/>
        <v>0</v>
      </c>
      <c r="G172">
        <f t="shared" si="42"/>
        <v>4.0899999999999998E-5</v>
      </c>
      <c r="I172" t="e">
        <f>(0.2*0.8+0.2*0.8)*#REF!+0.2*0.2*#REF!+(1-0.2*0.8-0.2*0.8-0.2*0.2)*#REF!</f>
        <v>#REF!</v>
      </c>
      <c r="J172" t="e">
        <f>(0.2*0.8+0.2*0.8)*#REF!+0.2*0.2*#REF!+(1-0.2*0.8-0.2*0.8-0.2*0.2)*#REF!</f>
        <v>#REF!</v>
      </c>
      <c r="O172" s="57"/>
      <c r="P172" s="58"/>
      <c r="Q172" t="s">
        <v>39</v>
      </c>
      <c r="R172">
        <f t="shared" si="43"/>
        <v>0</v>
      </c>
      <c r="S172">
        <f t="shared" si="43"/>
        <v>4.0900000000000005E-5</v>
      </c>
      <c r="U172" t="e">
        <f>(0.3*0.7+0.3*0.7)*#REF!+0.3*0.3*#REF!+(1-0.3*0.7-0.3*0.7-0.3*0.3)*#REF!</f>
        <v>#REF!</v>
      </c>
      <c r="V172" t="e">
        <f>(0.3*0.7+0.3*0.7)*#REF!+0.3*0.3*#REF!+(1-0.3*0.7-0.3*0.7-0.3*0.3)*#REF!</f>
        <v>#REF!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44">3*0.05*(1-0.05)*(1-0.05)*G32+3*0.05*0.05*(1-0.05)*K32+0.05*0.05*0.05*O32+(1-3*0.05*(1-0.05)*(1-0.05)-3*0.05*0.05*(1-0.05)-0.05*0.05*0.05)*C32</f>
        <v>3.2500000000000006E-7</v>
      </c>
      <c r="G177">
        <f t="shared" si="44"/>
        <v>2.6013124999999995E-3</v>
      </c>
      <c r="H177">
        <f>Q32+M32+I32+E32</f>
        <v>4.0939999999999994</v>
      </c>
      <c r="I177" t="e">
        <f>3*0.05*(1-0.05)*(1-0.05)*#REF!+3*0.05*0.05*(1-0.05)*#REF!+0.05*0.05*0.05*O39+(1-3*0.05*(1-0.05)*(1-0.05)-3*0.05*0.05*(1-0.05)-0.05*0.05*0.05)*#REF!</f>
        <v>#REF!</v>
      </c>
      <c r="J177">
        <f>3*0.05*(1-0.05)*(1-0.05)*H39+3*0.05*0.05*(1-0.05)*L39+0.05*0.05*0.05*P39+(1-3*0.05*(1-0.05)*(1-0.05)-3*0.05*0.05*(1-0.05)-0.05*0.05*0.05)*D39</f>
        <v>2.6013124999999995E-3</v>
      </c>
      <c r="K177" t="e">
        <f>Q39+#REF!+#REF!+#REF!</f>
        <v>#REF!</v>
      </c>
      <c r="L177">
        <f>3*0.05*(1-0.05)*(1-0.05)*F46+3*0.05*0.05*(1-0.05)*J46+0.05*0.05*0.05*N46+(1-3*0.05*(1-0.05)*(1-0.05)-3*0.05*0.05*(1-0.05)-0.05*0.05*0.05)*B46</f>
        <v>4.6683249999999999E-6</v>
      </c>
      <c r="M177">
        <f>Q46+M46+I46+E46</f>
        <v>6.2261540000000002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45">3*0.1*(1-0.1)*(1-0.1)*G32+3*0.1*0.1*(1-0.1)*K32+0.1*0.1*0.1*O32+(1-3*0.1*(1-0.1)*(1-0.1)-3*0.1*0.1*(1-0.1)-0.1*0.1*0.1)*C32</f>
        <v>2.6000000000000005E-6</v>
      </c>
      <c r="S177">
        <f t="shared" si="45"/>
        <v>2.6105E-3</v>
      </c>
      <c r="U177" t="e">
        <f>3*0.1*(1-0.1)*(1-0.1)*#REF!+3*0.1*0.1*(1-0.1)*#REF!+0.1*0.1*0.1*O39+(1-3*0.1*(1-0.1)*(1-0.1)-3*0.1*0.1*(1-0.1)-0.1*0.1*0.1)*#REF!</f>
        <v>#REF!</v>
      </c>
      <c r="V177" t="e">
        <f>3*0.1*(1-0.1)*(1-0.1)*#REF!+3*0.1*0.1*(1-0.1)*#REF!+0.1*0.1*0.1*P39+(1-3*0.1*(1-0.1)*(1-0.1)-3*0.1*0.1*(1-0.1)-0.1*0.1*0.1)*#REF!</f>
        <v>#REF!</v>
      </c>
      <c r="X177">
        <f>3*0.1*(1-0.1)*(1-0.1)*F46+3*0.1*0.1*(1-0.1)*J46+0.1*0.1*0.1*N46+(1-3*0.1*(1-0.1)*(1-0.1)-3*0.1*0.1*(1-0.1)-0.1*0.1*0.1)*B46</f>
        <v>1.4469600000000003E-5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44"/>
        <v>1.3125000000000004E-6</v>
      </c>
      <c r="G178">
        <f t="shared" si="44"/>
        <v>1.9790044999999998E-4</v>
      </c>
      <c r="H178">
        <f>Q33+M33+I33+E33</f>
        <v>4.0243500000000001</v>
      </c>
      <c r="I178" t="e">
        <f>3*0.05*(1-0.05)*(1-0.05)*#REF!+3*0.05*0.05*(1-0.05)*#REF!+0.05*0.05*0.05*O40+(1-3*0.05*(1-0.05)*(1-0.05)-3*0.05*0.05*(1-0.05)-0.05*0.05*0.05)*#REF!</f>
        <v>#REF!</v>
      </c>
      <c r="J178">
        <f>3*0.05*(1-0.05)*(1-0.05)*H40+3*0.05*0.05*(1-0.05)*L40+0.05*0.05*0.05*P40+(1-3*0.05*(1-0.05)*(1-0.05)-3*0.05*0.05*(1-0.05)-0.05*0.05*0.05)*D40</f>
        <v>1.9790044999999998E-4</v>
      </c>
      <c r="K178" t="e">
        <f>Q40+#REF!+#REF!+#REF!</f>
        <v>#REF!</v>
      </c>
      <c r="N178" s="61"/>
      <c r="O178" s="57"/>
      <c r="P178" s="58"/>
      <c r="Q178" t="s">
        <v>38</v>
      </c>
      <c r="R178">
        <f t="shared" si="45"/>
        <v>1.0500000000000003E-5</v>
      </c>
      <c r="S178">
        <f t="shared" si="45"/>
        <v>2.084036E-4</v>
      </c>
      <c r="U178" t="e">
        <f>3*0.1*(1-0.1)*(1-0.1)*#REF!+3*0.1*0.1*(1-0.1)*#REF!+0.1*0.1*0.1*O40+(1-3*0.1*(1-0.1)*(1-0.1)-3*0.1*0.1*(1-0.1)-0.1*0.1*0.1)*#REF!</f>
        <v>#REF!</v>
      </c>
      <c r="V178" t="e">
        <f>3*0.1*(1-0.1)*(1-0.1)*#REF!+3*0.1*0.1*(1-0.1)*#REF!+0.1*0.1*0.1*P40+(1-3*0.1*(1-0.1)*(1-0.1)-3*0.1*0.1*(1-0.1)-0.1*0.1*0.1)*#REF!</f>
        <v>#REF!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44"/>
        <v>1.3625000000000003E-6</v>
      </c>
      <c r="G179">
        <f t="shared" si="44"/>
        <v>4.2307387499999997E-5</v>
      </c>
      <c r="H179">
        <f>Q34+M34+I34+E34</f>
        <v>4.0504639999999998</v>
      </c>
      <c r="I179" t="e">
        <f>3*0.05*(1-0.05)*(1-0.05)*#REF!+3*0.05*0.05*(1-0.05)*#REF!+0.05*0.05*0.05*O41+(1-3*0.05*(1-0.05)*(1-0.05)-3*0.05*0.05*(1-0.05)-0.05*0.05*0.05)*#REF!</f>
        <v>#REF!</v>
      </c>
      <c r="J179">
        <f>3*0.05*(1-0.05)*(1-0.05)*H41+3*0.05*0.05*(1-0.05)*L41+0.05*0.05*0.05*P41+(1-3*0.05*(1-0.05)*(1-0.05)-3*0.05*0.05*(1-0.05)-0.05*0.05*0.05)*D41</f>
        <v>4.2307387499999997E-5</v>
      </c>
      <c r="K179" t="e">
        <f>Q41+#REF!+#REF!+#REF!</f>
        <v>#REF!</v>
      </c>
      <c r="N179" s="61"/>
      <c r="O179" s="57"/>
      <c r="P179" s="58"/>
      <c r="Q179" t="s">
        <v>39</v>
      </c>
      <c r="R179">
        <f t="shared" si="45"/>
        <v>1.0900000000000002E-5</v>
      </c>
      <c r="S179">
        <f t="shared" si="45"/>
        <v>5.21591E-5</v>
      </c>
      <c r="U179" t="e">
        <f>3*0.1*(1-0.1)*(1-0.1)*#REF!+3*0.1*0.1*(1-0.1)*#REF!+0.1*0.1*0.1*O41+(1-3*0.1*(1-0.1)*(1-0.1)-3*0.1*0.1*(1-0.1)-0.1*0.1*0.1)*#REF!</f>
        <v>#REF!</v>
      </c>
      <c r="V179" t="e">
        <f>3*0.1*(1-0.1)*(1-0.1)*#REF!+3*0.1*0.1*(1-0.1)*#REF!+0.1*0.1*0.1*P41+(1-3*0.1*(1-0.1)*(1-0.1)-3*0.1*0.1*(1-0.1)-0.1*0.1*0.1)*#REF!</f>
        <v>#REF!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46">3*0.2*(1-0.2)*(1-0.2)*G32+3*0.2*0.2*(1-0.2)*K32+0.2*0.2*0.2*O32+(1-3*0.2*(1-0.2)*(1-0.2)-3*0.2*0.2*(1-0.2)-0.2*0.2*0.2)*C32</f>
        <v>2.0800000000000004E-5</v>
      </c>
      <c r="G183">
        <f t="shared" si="46"/>
        <v>2.6839999999999998E-3</v>
      </c>
      <c r="I183" t="e">
        <f>3*0.2*(1-0.2)*(1-0.2)*#REF!+3*0.2*0.2*(1-0.2)*#REF!+0.2*0.2*0.2*O39+(1-3*0.2*(1-0.2)*(1-0.2)-3*0.2*0.2*(1-0.2)-0.2*0.2*0.2)*#REF!</f>
        <v>#REF!</v>
      </c>
      <c r="J183" t="e">
        <f>3*0.2*(1-0.2)*(1-0.2)*#REF!+3*0.2*0.2*(1-0.2)*#REF!+0.2*0.2*0.2*P39+(1-3*0.2*(1-0.2)*(1-0.2)-3*0.2*0.2*(1-0.2)-0.2*0.2*0.2)*#REF!</f>
        <v>#REF!</v>
      </c>
      <c r="L183">
        <f>3*0.2*(1-0.2)*(1-0.2)*F46+3*0.2*0.2*(1-0.2)*J46+0.2*0.2*0.2*N46+(1-3*0.2*(1-0.2)*(1-0.2)-3*0.2*0.2*(1-0.2)-0.2*0.2*0.2)*B46</f>
        <v>9.2348800000000033E-5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47">3*0.3*(1-0.3)*(1-0.3)*G32+3*0.3*0.3*(1-0.3)*K32+0.3*0.3*0.3*O32+(1-3*0.3*(1-0.3)*(1-0.3)-3*0.3*0.3*(1-0.3)-0.3*0.3*0.3)*C32</f>
        <v>7.0199999999999999E-5</v>
      </c>
      <c r="S183">
        <f t="shared" si="47"/>
        <v>2.8834999999999998E-3</v>
      </c>
      <c r="U183" t="e">
        <f>3*0.3*(1-0.3)*(1-0.3)*#REF!+3*0.3*0.3*(1-0.3)*#REF!+0.3*0.3*0.3*O39+(1-3*0.3*(1-0.3)*(1-0.3)-3*0.3*0.3*(1-0.3)-0.3*0.3*0.3)*#REF!</f>
        <v>#REF!</v>
      </c>
      <c r="V183" t="e">
        <f>3*0.3*(1-0.3)*(1-0.3)*#REF!+3*0.3*0.3*(1-0.3)*#REF!+0.3*0.3*0.3*P39+(1-3*0.3*(1-0.3)*(1-0.3)-3*0.3*0.3*(1-0.3)-0.3*0.3*0.3)*#REF!</f>
        <v>#REF!</v>
      </c>
      <c r="X183">
        <f>3*0.3*(1-0.3)*(1-0.3)*F46+3*0.3*0.3*(1-0.3)*J46+0.3*0.3*0.3*N46+(1-3*0.3*(1-0.3)*(1-0.3)-3*0.3*0.3*(1-0.3)-0.3*0.3*0.3)*B46</f>
        <v>3.0339320000000007E-4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46"/>
        <v>8.4000000000000022E-5</v>
      </c>
      <c r="G184">
        <f t="shared" si="46"/>
        <v>2.9242880000000001E-4</v>
      </c>
      <c r="I184" t="e">
        <f>3*0.2*(1-0.2)*(1-0.2)*#REF!+3*0.2*0.2*(1-0.2)*#REF!+0.2*0.2*0.2*O40+(1-3*0.2*(1-0.2)*(1-0.2)-3*0.2*0.2*(1-0.2)-0.2*0.2*0.2)*#REF!</f>
        <v>#REF!</v>
      </c>
      <c r="J184" t="e">
        <f>3*0.2*(1-0.2)*(1-0.2)*#REF!+3*0.2*0.2*(1-0.2)*#REF!+0.2*0.2*0.2*P40+(1-3*0.2*(1-0.2)*(1-0.2)-3*0.2*0.2*(1-0.2)-0.2*0.2*0.2)*#REF!</f>
        <v>#REF!</v>
      </c>
      <c r="N184" s="61"/>
      <c r="O184" s="57"/>
      <c r="P184" s="58"/>
      <c r="Q184" t="s">
        <v>38</v>
      </c>
      <c r="R184">
        <f t="shared" si="47"/>
        <v>2.8350000000000001E-4</v>
      </c>
      <c r="S184">
        <f t="shared" si="47"/>
        <v>5.2049720000000004E-4</v>
      </c>
      <c r="U184" t="e">
        <f>3*0.3*(1-0.3)*(1-0.3)*#REF!+3*0.3*0.3*(1-0.3)*#REF!+0.3*0.3*0.3*O40+(1-3*0.3*(1-0.3)*(1-0.3)-3*0.3*0.3*(1-0.3)-0.3*0.3*0.3)*#REF!</f>
        <v>#REF!</v>
      </c>
      <c r="V184" t="e">
        <f>3*0.3*(1-0.3)*(1-0.3)*#REF!+3*0.3*0.3*(1-0.3)*#REF!+0.3*0.3*0.3*P40+(1-3*0.3*(1-0.3)*(1-0.3)-3*0.3*0.3*(1-0.3)-0.3*0.3*0.3)*#REF!</f>
        <v>#REF!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46"/>
        <v>8.7200000000000019E-5</v>
      </c>
      <c r="G185">
        <f t="shared" si="46"/>
        <v>1.3097280000000001E-4</v>
      </c>
      <c r="I185" t="e">
        <f>3*0.2*(1-0.2)*(1-0.2)*#REF!+3*0.2*0.2*(1-0.2)*#REF!+0.2*0.2*0.2*O41+(1-3*0.2*(1-0.2)*(1-0.2)-3*0.2*0.2*(1-0.2)-0.2*0.2*0.2)*#REF!</f>
        <v>#REF!</v>
      </c>
      <c r="J185" t="e">
        <f>3*0.2*(1-0.2)*(1-0.2)*#REF!+3*0.2*0.2*(1-0.2)*#REF!+0.2*0.2*0.2*P41+(1-3*0.2*(1-0.2)*(1-0.2)-3*0.2*0.2*(1-0.2)-0.2*0.2*0.2)*#REF!</f>
        <v>#REF!</v>
      </c>
      <c r="N185" s="61"/>
      <c r="O185" s="57"/>
      <c r="P185" s="58"/>
      <c r="Q185" t="s">
        <v>39</v>
      </c>
      <c r="R185">
        <f t="shared" si="47"/>
        <v>2.943E-4</v>
      </c>
      <c r="S185">
        <f t="shared" si="47"/>
        <v>3.4489569999999998E-4</v>
      </c>
      <c r="U185" t="e">
        <f>3*0.3*(1-0.3)*(1-0.3)*#REF!+3*0.3*0.3*(1-0.3)*#REF!+0.3*0.3*0.3*O41+(1-3*0.3*(1-0.3)*(1-0.3)-3*0.3*0.3*(1-0.3)-0.3*0.3*0.3)*#REF!</f>
        <v>#REF!</v>
      </c>
      <c r="V185" t="e">
        <f>3*0.3*(1-0.3)*(1-0.3)*#REF!+3*0.3*0.3*(1-0.3)*#REF!+0.3*0.3*0.3*P41+(1-3*0.3*(1-0.3)*(1-0.3)-3*0.3*0.3*(1-0.3)-0.3*0.3*0.3)*#REF!</f>
        <v>#REF!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48">0.05*Y39+(1-0.05)*U39</f>
        <v>0</v>
      </c>
      <c r="G190">
        <f t="shared" si="48"/>
        <v>2.5999999999999999E-3</v>
      </c>
      <c r="H190">
        <f>AA39+W39</f>
        <v>1.9515199999999999</v>
      </c>
      <c r="I190">
        <f t="shared" ref="I190:J192" si="49">0.05*Y32+(1-0.05)*U32</f>
        <v>0</v>
      </c>
      <c r="J190">
        <f t="shared" si="49"/>
        <v>2.5999999999999999E-3</v>
      </c>
      <c r="K190">
        <f>AA32+W32</f>
        <v>2.1034829999999998</v>
      </c>
      <c r="L190">
        <f>0.05*X46+(1-0.05)*T46</f>
        <v>5.181E-5</v>
      </c>
      <c r="M190">
        <f>AA46+W46</f>
        <v>3.2059410000000002</v>
      </c>
      <c r="P190" s="58" t="s">
        <v>37</v>
      </c>
      <c r="Q190" t="s">
        <v>36</v>
      </c>
      <c r="R190">
        <f t="shared" ref="R190:S192" si="50">0.1*Y39+(1-0.1)*U39</f>
        <v>0</v>
      </c>
      <c r="S190">
        <f t="shared" si="50"/>
        <v>2.5999999999999999E-3</v>
      </c>
      <c r="U190">
        <f t="shared" ref="U190:V192" si="51">0.1*Y32+(1-0.1)*U32</f>
        <v>0</v>
      </c>
      <c r="V190">
        <f t="shared" si="51"/>
        <v>2.5999999999999999E-3</v>
      </c>
      <c r="X190">
        <f>0.1*X46+(1-0.1)*T46</f>
        <v>5.2320000000000001E-5</v>
      </c>
    </row>
    <row r="191" spans="1:25" x14ac:dyDescent="0.25">
      <c r="C191" s="59"/>
      <c r="D191" s="58"/>
      <c r="E191" t="s">
        <v>38</v>
      </c>
      <c r="F191">
        <f t="shared" si="48"/>
        <v>0</v>
      </c>
      <c r="G191">
        <f t="shared" si="48"/>
        <v>5.0279999999999997E-4</v>
      </c>
      <c r="H191">
        <f>AA40+W40</f>
        <v>2.329018</v>
      </c>
      <c r="I191">
        <f t="shared" si="49"/>
        <v>0</v>
      </c>
      <c r="J191">
        <f t="shared" si="49"/>
        <v>5.0279999999999997E-4</v>
      </c>
      <c r="K191">
        <f>AA33+W33</f>
        <v>2.2739820000000002</v>
      </c>
      <c r="P191" s="58"/>
      <c r="Q191" t="s">
        <v>38</v>
      </c>
      <c r="R191">
        <f t="shared" si="50"/>
        <v>0</v>
      </c>
      <c r="S191">
        <f t="shared" si="50"/>
        <v>5.0279999999999997E-4</v>
      </c>
      <c r="U191">
        <f t="shared" si="51"/>
        <v>0</v>
      </c>
      <c r="V191">
        <f t="shared" si="51"/>
        <v>5.0279999999999997E-4</v>
      </c>
    </row>
    <row r="192" spans="1:25" x14ac:dyDescent="0.25">
      <c r="C192" s="59"/>
      <c r="D192" s="58"/>
      <c r="E192" t="s">
        <v>39</v>
      </c>
      <c r="F192">
        <f t="shared" si="48"/>
        <v>0</v>
      </c>
      <c r="G192">
        <f t="shared" si="48"/>
        <v>2.0459999999999999E-4</v>
      </c>
      <c r="H192">
        <f>AA41+W41</f>
        <v>2.122573</v>
      </c>
      <c r="I192">
        <f t="shared" si="49"/>
        <v>0</v>
      </c>
      <c r="J192">
        <f t="shared" si="49"/>
        <v>2.0459999999999999E-4</v>
      </c>
      <c r="K192">
        <f>AA34+W34</f>
        <v>2.3086539999999998</v>
      </c>
      <c r="P192" s="58"/>
      <c r="Q192" t="s">
        <v>39</v>
      </c>
      <c r="R192">
        <f t="shared" si="50"/>
        <v>0</v>
      </c>
      <c r="S192">
        <f t="shared" si="50"/>
        <v>2.0460000000000001E-4</v>
      </c>
      <c r="U192">
        <f t="shared" si="51"/>
        <v>0</v>
      </c>
      <c r="V192">
        <f t="shared" si="51"/>
        <v>2.0460000000000001E-4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52">0.2*Y39+(1-0.2)*U39</f>
        <v>0</v>
      </c>
      <c r="G196">
        <f t="shared" si="52"/>
        <v>2.5999999999999999E-3</v>
      </c>
      <c r="I196">
        <f t="shared" ref="I196:J198" si="53">0.2*Y32+(1-0.2)*U32</f>
        <v>0</v>
      </c>
      <c r="J196">
        <f t="shared" si="53"/>
        <v>2.5999999999999999E-3</v>
      </c>
      <c r="L196">
        <f>0.2*X46+(1-0.2)*T46</f>
        <v>5.3340000000000001E-5</v>
      </c>
      <c r="P196" s="58" t="s">
        <v>41</v>
      </c>
      <c r="Q196" t="s">
        <v>36</v>
      </c>
      <c r="R196">
        <f t="shared" ref="R196:S198" si="54">0.3*Y39+(1-0.3)*U39</f>
        <v>0</v>
      </c>
      <c r="S196">
        <f t="shared" si="54"/>
        <v>2.5999999999999999E-3</v>
      </c>
      <c r="U196">
        <f t="shared" ref="U196:V198" si="55">0.3*Y32+(1-0.3)*U32</f>
        <v>0</v>
      </c>
      <c r="V196">
        <f t="shared" si="55"/>
        <v>2.5999999999999999E-3</v>
      </c>
      <c r="X196">
        <f>0.3*X46+(1-0.3)*T46</f>
        <v>5.4360000000000001E-5</v>
      </c>
    </row>
    <row r="197" spans="2:25" x14ac:dyDescent="0.25">
      <c r="C197" s="59"/>
      <c r="D197" s="58"/>
      <c r="E197" t="s">
        <v>38</v>
      </c>
      <c r="F197">
        <f t="shared" si="52"/>
        <v>0</v>
      </c>
      <c r="G197">
        <f t="shared" si="52"/>
        <v>5.0279999999999997E-4</v>
      </c>
      <c r="I197">
        <f t="shared" si="53"/>
        <v>0</v>
      </c>
      <c r="J197">
        <f t="shared" si="53"/>
        <v>5.0279999999999997E-4</v>
      </c>
      <c r="P197" s="58"/>
      <c r="Q197" t="s">
        <v>38</v>
      </c>
      <c r="R197">
        <f t="shared" si="54"/>
        <v>0</v>
      </c>
      <c r="S197">
        <f t="shared" si="54"/>
        <v>5.0279999999999997E-4</v>
      </c>
      <c r="U197">
        <f t="shared" si="55"/>
        <v>0</v>
      </c>
      <c r="V197">
        <f t="shared" si="55"/>
        <v>5.0279999999999997E-4</v>
      </c>
    </row>
    <row r="198" spans="2:25" x14ac:dyDescent="0.25">
      <c r="C198" s="59"/>
      <c r="D198" s="58"/>
      <c r="E198" t="s">
        <v>39</v>
      </c>
      <c r="F198">
        <f t="shared" si="52"/>
        <v>0</v>
      </c>
      <c r="G198">
        <f t="shared" si="52"/>
        <v>2.0460000000000004E-4</v>
      </c>
      <c r="I198">
        <f t="shared" si="53"/>
        <v>0</v>
      </c>
      <c r="J198">
        <f t="shared" si="53"/>
        <v>2.0460000000000004E-4</v>
      </c>
      <c r="P198" s="58"/>
      <c r="Q198" t="s">
        <v>39</v>
      </c>
      <c r="R198">
        <f t="shared" si="54"/>
        <v>0</v>
      </c>
      <c r="S198">
        <f t="shared" si="54"/>
        <v>2.0459999999999999E-4</v>
      </c>
      <c r="U198">
        <f t="shared" si="55"/>
        <v>0</v>
      </c>
      <c r="V198">
        <f t="shared" si="55"/>
        <v>2.0459999999999999E-4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56">(0.05*(1-0.05)+0.05*(1-0.05))*Y39+0.05*0.05*AC39+(1-0.05*(1-0.05)-0.05*(1-0.05)-0.05*0.05)*U39</f>
        <v>0</v>
      </c>
      <c r="G203">
        <f t="shared" si="56"/>
        <v>2.5999999999999999E-3</v>
      </c>
      <c r="H203">
        <f>AE39+AA39+W39</f>
        <v>2.9913360000000004</v>
      </c>
      <c r="I203">
        <f t="shared" ref="I203:J205" si="57">(0.05*(1-0.05)+0.05*(1-0.05))*Y32+0.05*0.05*AC32+(1-0.05*(1-0.05)-0.05*(1-0.05)-0.05*0.05)*U32</f>
        <v>0</v>
      </c>
      <c r="J203">
        <f t="shared" si="57"/>
        <v>2.5999999999999999E-3</v>
      </c>
      <c r="K203">
        <f>AE32+AA32+W32</f>
        <v>3.1271430000000002</v>
      </c>
      <c r="L203">
        <f>(0.05*(1-0.05)+0.05*(1-0.05))*X46+0.05*0.05*AB46+(1-0.05*(1-0.05)-0.05*(1-0.05)-0.05*0.05)*T46</f>
        <v>5.232750000000001E-5</v>
      </c>
      <c r="M203">
        <f>AE46+AA46+W46</f>
        <v>4.7594449999999995</v>
      </c>
      <c r="O203" s="57" t="s">
        <v>43</v>
      </c>
      <c r="P203" s="58" t="s">
        <v>37</v>
      </c>
      <c r="Q203" t="s">
        <v>36</v>
      </c>
      <c r="R203">
        <f t="shared" ref="R203:S205" si="58">(0.1*0.9+0.1*0.9)*Y39+0.1*0.1*AC39+(1-0.1*0.9-0.1*0.9-0.1*0.1)*U39</f>
        <v>0</v>
      </c>
      <c r="S203">
        <f t="shared" si="58"/>
        <v>2.6000000000000003E-3</v>
      </c>
      <c r="U203">
        <f t="shared" ref="U203:V205" si="59">(0.1*0.9+0.1*0.9)*Y32+0.1*0.1*AC32+(1-0.1*0.9-0.1*0.9-0.1*0.1)*U32</f>
        <v>0</v>
      </c>
      <c r="V203">
        <f t="shared" si="59"/>
        <v>2.6000000000000003E-3</v>
      </c>
      <c r="X203">
        <f>(0.1*0.9+0.1*0.9)*X46+0.1*0.1*AB46+(1-0.1*0.9-0.1*0.9-0.1*0.1)*T46</f>
        <v>5.3369999999999999E-5</v>
      </c>
    </row>
    <row r="204" spans="2:25" x14ac:dyDescent="0.25">
      <c r="B204" s="59"/>
      <c r="C204" s="57"/>
      <c r="D204" s="58"/>
      <c r="E204" t="s">
        <v>38</v>
      </c>
      <c r="F204">
        <f t="shared" si="56"/>
        <v>0</v>
      </c>
      <c r="G204">
        <f t="shared" si="56"/>
        <v>5.0279999999999997E-4</v>
      </c>
      <c r="H204">
        <f>AE40+AA40+W40</f>
        <v>3.370209</v>
      </c>
      <c r="I204">
        <f t="shared" si="57"/>
        <v>0</v>
      </c>
      <c r="J204">
        <f t="shared" si="57"/>
        <v>5.0279999999999997E-4</v>
      </c>
      <c r="K204">
        <f>AE117+AA117+W117</f>
        <v>0</v>
      </c>
      <c r="O204" s="57"/>
      <c r="P204" s="58"/>
      <c r="Q204" t="s">
        <v>38</v>
      </c>
      <c r="R204">
        <f t="shared" si="58"/>
        <v>0</v>
      </c>
      <c r="S204">
        <f t="shared" si="58"/>
        <v>5.0280000000000008E-4</v>
      </c>
      <c r="U204">
        <f t="shared" si="59"/>
        <v>0</v>
      </c>
      <c r="V204">
        <f t="shared" si="59"/>
        <v>5.0280000000000008E-4</v>
      </c>
    </row>
    <row r="205" spans="2:25" x14ac:dyDescent="0.25">
      <c r="B205" s="59"/>
      <c r="C205" s="57"/>
      <c r="D205" s="58"/>
      <c r="E205" t="s">
        <v>39</v>
      </c>
      <c r="F205">
        <f t="shared" si="56"/>
        <v>0</v>
      </c>
      <c r="G205">
        <f t="shared" si="56"/>
        <v>2.0460000000000004E-4</v>
      </c>
      <c r="H205">
        <f>AE41+AA41+W41</f>
        <v>3.2507730000000006</v>
      </c>
      <c r="I205">
        <f t="shared" si="57"/>
        <v>0</v>
      </c>
      <c r="J205">
        <f t="shared" si="57"/>
        <v>2.0460000000000004E-4</v>
      </c>
      <c r="K205">
        <f>AE118+AA118+W118</f>
        <v>0</v>
      </c>
      <c r="O205" s="57"/>
      <c r="P205" s="58"/>
      <c r="Q205" t="s">
        <v>39</v>
      </c>
      <c r="R205">
        <f t="shared" si="58"/>
        <v>0</v>
      </c>
      <c r="S205">
        <f t="shared" si="58"/>
        <v>2.0460000000000004E-4</v>
      </c>
      <c r="U205">
        <f t="shared" si="59"/>
        <v>0</v>
      </c>
      <c r="V205">
        <f t="shared" si="59"/>
        <v>2.0460000000000004E-4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60">(0.2*0.8+0.2*0.8)*Y39+0.2*0.2*AC39+(1-0.2*0.8-0.2*0.8-0.2*0.2)*U39</f>
        <v>0</v>
      </c>
      <c r="G209">
        <f t="shared" si="60"/>
        <v>2.5999999999999999E-3</v>
      </c>
      <c r="I209">
        <f t="shared" ref="I209:J211" si="61">(0.2*0.8+0.2*0.8)*Y32+0.2*0.2*AC32+(1-0.2*0.8-0.2*0.8-0.2*0.2)*U32</f>
        <v>0</v>
      </c>
      <c r="J209">
        <f t="shared" si="61"/>
        <v>2.5999999999999999E-3</v>
      </c>
      <c r="L209">
        <f>(0.2*0.8+0.2*0.8)*X46+0.2*0.2*AB46+(1-0.2*0.8-0.2*0.8-0.2*0.2)*T46</f>
        <v>5.5499999999999994E-5</v>
      </c>
      <c r="O209" s="57" t="s">
        <v>45</v>
      </c>
      <c r="P209" s="58" t="s">
        <v>41</v>
      </c>
      <c r="Q209" t="s">
        <v>36</v>
      </c>
      <c r="R209">
        <f t="shared" ref="R209:S211" si="62">(0.3*0.7+0.3*0.7)*Y39+0.3*0.3*AC39+(1-0.3*0.7-0.3*0.7-0.3*0.3)*U39</f>
        <v>0</v>
      </c>
      <c r="S209">
        <f t="shared" si="62"/>
        <v>2.5999999999999999E-3</v>
      </c>
      <c r="U209">
        <f t="shared" ref="U209:V211" si="63">(0.3*0.7+0.3*0.7)*Y32+0.3*0.3*AC32+(1-0.3*0.7-0.3*0.7-0.3*0.3)*U32</f>
        <v>0</v>
      </c>
      <c r="V209">
        <f t="shared" si="63"/>
        <v>2.5999999999999999E-3</v>
      </c>
      <c r="X209">
        <f>(0.3*0.7+0.3*0.7)*X46+0.3*0.3*AB46+(1-0.3*0.7-0.3*0.7-0.3*0.3)*T46</f>
        <v>5.7690000000000005E-5</v>
      </c>
    </row>
    <row r="210" spans="1:25" x14ac:dyDescent="0.25">
      <c r="B210" s="59"/>
      <c r="C210" s="57"/>
      <c r="D210" s="58"/>
      <c r="E210" t="s">
        <v>38</v>
      </c>
      <c r="F210">
        <f t="shared" si="60"/>
        <v>0</v>
      </c>
      <c r="G210">
        <f t="shared" si="60"/>
        <v>5.0279999999999997E-4</v>
      </c>
      <c r="I210">
        <f t="shared" si="61"/>
        <v>0</v>
      </c>
      <c r="J210">
        <f t="shared" si="61"/>
        <v>5.0279999999999997E-4</v>
      </c>
      <c r="O210" s="57"/>
      <c r="P210" s="58"/>
      <c r="Q210" t="s">
        <v>38</v>
      </c>
      <c r="R210">
        <f t="shared" si="62"/>
        <v>0</v>
      </c>
      <c r="S210">
        <f t="shared" si="62"/>
        <v>5.0279999999999997E-4</v>
      </c>
      <c r="U210">
        <f t="shared" si="63"/>
        <v>0</v>
      </c>
      <c r="V210">
        <f t="shared" si="63"/>
        <v>5.0279999999999997E-4</v>
      </c>
    </row>
    <row r="211" spans="1:25" x14ac:dyDescent="0.25">
      <c r="B211" s="59"/>
      <c r="C211" s="57"/>
      <c r="D211" s="58"/>
      <c r="E211" t="s">
        <v>39</v>
      </c>
      <c r="F211">
        <f t="shared" si="60"/>
        <v>0</v>
      </c>
      <c r="G211">
        <f t="shared" si="60"/>
        <v>2.0460000000000001E-4</v>
      </c>
      <c r="I211">
        <f t="shared" si="61"/>
        <v>0</v>
      </c>
      <c r="J211">
        <f t="shared" si="61"/>
        <v>2.0460000000000001E-4</v>
      </c>
      <c r="O211" s="57"/>
      <c r="P211" s="58"/>
      <c r="Q211" t="s">
        <v>39</v>
      </c>
      <c r="R211">
        <f t="shared" si="62"/>
        <v>0</v>
      </c>
      <c r="S211">
        <f t="shared" si="62"/>
        <v>2.0460000000000004E-4</v>
      </c>
      <c r="U211">
        <f t="shared" si="63"/>
        <v>0</v>
      </c>
      <c r="V211">
        <f t="shared" si="63"/>
        <v>2.0460000000000004E-4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64">3*0.05*(1-0.05)*(1-0.05)*Y39+3*0.05*0.05*(1-0.05)*AC39+0.05*0.05*0.05*AG32+(1-3*0.05*(1-0.05)*(1-0.05)-3*0.05*0.05*(1-0.05)-0.05*0.05*0.05)*U39</f>
        <v>3.2500000000000006E-7</v>
      </c>
      <c r="G216">
        <f t="shared" si="64"/>
        <v>2.6013124999999995E-3</v>
      </c>
      <c r="H216">
        <f>AI32+AE39+AA39+W39</f>
        <v>3.8842550000000005</v>
      </c>
      <c r="I216">
        <f t="shared" ref="I216:J218" si="65">3*0.05*(1-0.05)*(1-0.05)*Y32+3*0.05*0.05*(1-0.05)*AC32+0.05*0.05*0.05*AG39+(1-3*0.05*(1-0.05)*(1-0.05)-3*0.05*0.05*(1-0.05)-0.05*0.05*0.05)*U32</f>
        <v>3.2500000000000006E-7</v>
      </c>
      <c r="J216">
        <f t="shared" si="65"/>
        <v>2.6013124999999995E-3</v>
      </c>
      <c r="K216">
        <f>AI39+AE32+AA32+W32</f>
        <v>4.0253459999999999</v>
      </c>
      <c r="L216">
        <f>3*0.05*(1-0.05)*(1-0.05)*X46+3*0.05*0.05*(1-0.05)*AB46+0.05*0.05*0.05*AF46+(1-3*0.05*(1-0.05)*(1-0.05)-3*0.05*0.05*(1-0.05)-0.05*0.05*0.05)*T46</f>
        <v>5.3953637499999997E-5</v>
      </c>
      <c r="M216">
        <f>AI46+AE46+AA46+W46</f>
        <v>6.401686999999999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66">3*0.1*(1-0.1)*(1-0.1)*Y39+3*0.1*0.1*(1-0.1)*AC39+0.1*0.1*0.1*AG32+(1-3*0.1*(1-0.1)*(1-0.1)-3*0.1*0.1*(1-0.1)-0.1*0.1*0.1)*U39</f>
        <v>2.6000000000000005E-6</v>
      </c>
      <c r="S216">
        <f t="shared" si="66"/>
        <v>2.6105E-3</v>
      </c>
      <c r="U216">
        <f t="shared" ref="U216:V218" si="67">3*0.1*(1-0.1)*(1-0.1)*Y32+3*0.1*0.1*(1-0.1)*AC32+0.1*0.1*0.1*AG39+(1-3*0.1*(1-0.1)*(1-0.1)-3*0.1*0.1*(1-0.1)-0.1*0.1*0.1)*U32</f>
        <v>2.6000000000000005E-6</v>
      </c>
      <c r="V216">
        <f t="shared" si="67"/>
        <v>2.6105E-3</v>
      </c>
      <c r="X216">
        <f>3*0.1*(1-0.1)*(1-0.1)*X46+3*0.1*0.1*(1-0.1)*AB46+0.1*0.1*0.1*AF46+(1-3*0.1*(1-0.1)*(1-0.1)-3*0.1*0.1*(1-0.1)-0.1*0.1*0.1)*T46</f>
        <v>6.3259100000000006E-5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64"/>
        <v>8.0000000000000018E-7</v>
      </c>
      <c r="G217">
        <f t="shared" si="64"/>
        <v>5.040871499999999E-4</v>
      </c>
      <c r="H217">
        <f>AI33+AE40+AA40+W40</f>
        <v>4.2881089999999995</v>
      </c>
      <c r="I217">
        <f t="shared" si="65"/>
        <v>8.2500000000000015E-7</v>
      </c>
      <c r="J217">
        <f t="shared" si="65"/>
        <v>5.0407464999999998E-4</v>
      </c>
      <c r="K217">
        <f>AI40+AE33+AA33+W33</f>
        <v>4.5679069999999999</v>
      </c>
      <c r="N217" s="61"/>
      <c r="O217" s="57"/>
      <c r="P217" s="58"/>
      <c r="Q217" t="s">
        <v>38</v>
      </c>
      <c r="R217">
        <f t="shared" si="66"/>
        <v>6.4000000000000014E-6</v>
      </c>
      <c r="S217">
        <f t="shared" si="66"/>
        <v>5.1309719999999997E-4</v>
      </c>
      <c r="U217">
        <f t="shared" si="67"/>
        <v>6.6000000000000012E-6</v>
      </c>
      <c r="V217">
        <f t="shared" si="67"/>
        <v>5.1299719999999991E-4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64"/>
        <v>1.0250000000000004E-6</v>
      </c>
      <c r="G218">
        <f t="shared" si="64"/>
        <v>2.0576192499999999E-4</v>
      </c>
      <c r="H218">
        <f>AI34+AE41+AA41+W41</f>
        <v>4.1732170000000002</v>
      </c>
      <c r="I218">
        <f t="shared" si="65"/>
        <v>1.0250000000000004E-6</v>
      </c>
      <c r="J218">
        <f t="shared" si="65"/>
        <v>2.0576192499999999E-4</v>
      </c>
      <c r="K218">
        <f>AI41+AE34+AA34+W34</f>
        <v>4.4096219999999997</v>
      </c>
      <c r="N218" s="61"/>
      <c r="O218" s="57"/>
      <c r="P218" s="58"/>
      <c r="Q218" t="s">
        <v>39</v>
      </c>
      <c r="R218">
        <f t="shared" si="66"/>
        <v>8.2000000000000028E-6</v>
      </c>
      <c r="S218">
        <f t="shared" si="66"/>
        <v>2.138954E-4</v>
      </c>
      <c r="U218">
        <f t="shared" si="67"/>
        <v>8.2000000000000028E-6</v>
      </c>
      <c r="V218">
        <f t="shared" si="67"/>
        <v>2.138954E-4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68">3*0.2*(1-0.2)*(1-0.2)*Y39+3*0.2*0.2*(1-0.2)*AC39+0.2*0.2*0.2*AG32+(1-3*0.2*(1-0.2)*(1-0.2)-3*0.2*0.2*(1-0.2)-0.2*0.2*0.2)*U39</f>
        <v>2.0800000000000004E-5</v>
      </c>
      <c r="G222">
        <f t="shared" si="68"/>
        <v>2.6839999999999998E-3</v>
      </c>
      <c r="I222">
        <f t="shared" ref="I222:J224" si="69">3*0.2*(1-0.2)*(1-0.2)*Y32+3*0.2*0.2*(1-0.2)*AC32+0.2*0.2*0.2*AG39+(1-3*0.2*(1-0.2)*(1-0.2)-3*0.2*0.2*(1-0.2)-0.2*0.2*0.2)*U32</f>
        <v>2.0800000000000004E-5</v>
      </c>
      <c r="J222">
        <f t="shared" si="69"/>
        <v>2.6839999999999998E-3</v>
      </c>
      <c r="L222">
        <f>3*0.2*(1-0.2)*(1-0.2)*X46+3*0.2*0.2*(1-0.2)*AB46+0.2*0.2*0.2*AF46+(1-3*0.2*(1-0.2)*(1-0.2)-3*0.2*0.2*(1-0.2)-0.2*0.2*0.2)*T46</f>
        <v>1.2825280000000003E-4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70">3*0.3*(1-0.3)*(1-0.3)*Y39+3*0.3*0.3*(1-0.3)*AC39+0.3*0.3*0.3*AG32+(1-3*0.3*(1-0.3)*(1-0.3)-3*0.3*0.3*(1-0.3)-0.3*0.3*0.3)*U39</f>
        <v>7.0199999999999999E-5</v>
      </c>
      <c r="S222">
        <f t="shared" si="70"/>
        <v>2.8834999999999998E-3</v>
      </c>
      <c r="U222">
        <f t="shared" ref="U222:V224" si="71">3*0.3*(1-0.3)*(1-0.3)*Y32+3*0.3*0.3*(1-0.3)*AC32+0.3*0.3*0.3*AG39+(1-3*0.3*(1-0.3)*(1-0.3)-3*0.3*0.3*(1-0.3)-0.3*0.3*0.3)*U32</f>
        <v>7.0199999999999999E-5</v>
      </c>
      <c r="V222">
        <f t="shared" si="71"/>
        <v>2.8834999999999998E-3</v>
      </c>
      <c r="X222">
        <f>3*0.3*(1-0.3)*(1-0.3)*X46+3*0.3*0.3*(1-0.3)*AB46+0.3*0.3*0.3*AF46+(1-3*0.3*(1-0.3)*(1-0.3)-3*0.3*0.3*(1-0.3)-0.3*0.3*0.3)*T46</f>
        <v>2.9913569999999998E-4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68"/>
        <v>5.1200000000000011E-5</v>
      </c>
      <c r="G223">
        <f t="shared" si="68"/>
        <v>5.8517759999999997E-4</v>
      </c>
      <c r="I223">
        <f t="shared" si="69"/>
        <v>5.2800000000000009E-5</v>
      </c>
      <c r="J223">
        <f t="shared" si="69"/>
        <v>5.8437760000000006E-4</v>
      </c>
      <c r="N223" s="61"/>
      <c r="O223" s="57"/>
      <c r="P223" s="58"/>
      <c r="Q223" t="s">
        <v>38</v>
      </c>
      <c r="R223">
        <f t="shared" si="70"/>
        <v>1.728E-4</v>
      </c>
      <c r="S223">
        <f t="shared" si="70"/>
        <v>7.8082439999999998E-4</v>
      </c>
      <c r="U223">
        <f t="shared" si="71"/>
        <v>1.7819999999999999E-4</v>
      </c>
      <c r="V223">
        <f t="shared" si="71"/>
        <v>7.7812439999999997E-4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68"/>
        <v>6.5600000000000022E-5</v>
      </c>
      <c r="G224">
        <f t="shared" si="68"/>
        <v>2.7896320000000003E-4</v>
      </c>
      <c r="I224">
        <f t="shared" si="69"/>
        <v>6.5600000000000022E-5</v>
      </c>
      <c r="J224">
        <f t="shared" si="69"/>
        <v>2.7896320000000003E-4</v>
      </c>
      <c r="N224" s="61"/>
      <c r="O224" s="57"/>
      <c r="P224" s="58"/>
      <c r="Q224" t="s">
        <v>39</v>
      </c>
      <c r="R224">
        <f t="shared" si="70"/>
        <v>2.2140000000000001E-4</v>
      </c>
      <c r="S224">
        <f t="shared" si="70"/>
        <v>4.5557580000000006E-4</v>
      </c>
      <c r="U224">
        <f t="shared" si="71"/>
        <v>2.2140000000000001E-4</v>
      </c>
      <c r="V224">
        <f t="shared" si="71"/>
        <v>4.5557580000000006E-4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72">0.05*G59+(1-0.05)*C59</f>
        <v>0</v>
      </c>
      <c r="G229">
        <f t="shared" si="72"/>
        <v>2.5999999999999999E-3</v>
      </c>
      <c r="H229">
        <f>I59+E59</f>
        <v>2.122563</v>
      </c>
      <c r="I229">
        <f t="shared" ref="I229:J231" si="73">0.05*G52+(1-0.05)*C52</f>
        <v>0</v>
      </c>
      <c r="J229">
        <f t="shared" si="73"/>
        <v>2.5999999999999999E-3</v>
      </c>
      <c r="K229">
        <f>I52+E52</f>
        <v>2.5752600000000001</v>
      </c>
      <c r="L229">
        <f>0.05*G66+(1-0.05)*B66</f>
        <v>4.74625E-4</v>
      </c>
      <c r="M229">
        <f>I66+E66</f>
        <v>3.049499</v>
      </c>
      <c r="P229" s="58" t="s">
        <v>37</v>
      </c>
      <c r="Q229" t="s">
        <v>36</v>
      </c>
      <c r="R229">
        <f t="shared" ref="R229:S231" si="74">0.1*G59+(1-0.1)*C59</f>
        <v>0</v>
      </c>
      <c r="S229">
        <f t="shared" si="74"/>
        <v>2.5999999999999999E-3</v>
      </c>
      <c r="U229">
        <f t="shared" ref="U229:V231" si="75">0.1*G52+(1-0.1)*C52</f>
        <v>0</v>
      </c>
      <c r="V229">
        <f t="shared" si="75"/>
        <v>2.5999999999999999E-3</v>
      </c>
      <c r="X229">
        <f>0.1*G66+(1-0.1)*B66</f>
        <v>4.7775000000000004E-4</v>
      </c>
    </row>
    <row r="230" spans="1:25" x14ac:dyDescent="0.25">
      <c r="C230" s="59"/>
      <c r="D230" s="58"/>
      <c r="E230" t="s">
        <v>38</v>
      </c>
      <c r="F230">
        <f t="shared" si="72"/>
        <v>0</v>
      </c>
      <c r="G230">
        <f t="shared" si="72"/>
        <v>1.2999999999999999E-3</v>
      </c>
      <c r="H230">
        <f>I60+E60</f>
        <v>2.1844519999999998</v>
      </c>
      <c r="I230">
        <f t="shared" si="73"/>
        <v>0</v>
      </c>
      <c r="J230">
        <f t="shared" si="73"/>
        <v>1.2999999999999999E-3</v>
      </c>
      <c r="K230">
        <f>I53+E53</f>
        <v>2.2700819999999999</v>
      </c>
      <c r="P230" s="58"/>
      <c r="Q230" t="s">
        <v>38</v>
      </c>
      <c r="R230">
        <f t="shared" si="74"/>
        <v>0</v>
      </c>
      <c r="S230">
        <f t="shared" si="74"/>
        <v>1.2999999999999999E-3</v>
      </c>
      <c r="U230">
        <f t="shared" si="75"/>
        <v>0</v>
      </c>
      <c r="V230">
        <f t="shared" si="75"/>
        <v>1.2999999999999999E-3</v>
      </c>
    </row>
    <row r="231" spans="1:25" x14ac:dyDescent="0.25">
      <c r="C231" s="59"/>
      <c r="D231" s="58"/>
      <c r="E231" t="s">
        <v>39</v>
      </c>
      <c r="F231">
        <f t="shared" si="72"/>
        <v>6.8500000000000001E-7</v>
      </c>
      <c r="G231">
        <f t="shared" si="72"/>
        <v>8.5224499999999996E-4</v>
      </c>
      <c r="H231">
        <f>I61+E61</f>
        <v>2.3164930000000004</v>
      </c>
      <c r="I231">
        <f t="shared" si="73"/>
        <v>0</v>
      </c>
      <c r="J231">
        <f t="shared" si="73"/>
        <v>8.5224499999999996E-4</v>
      </c>
      <c r="K231">
        <f>I54+E54</f>
        <v>2.2772359999999998</v>
      </c>
      <c r="P231" s="58"/>
      <c r="Q231" t="s">
        <v>39</v>
      </c>
      <c r="R231">
        <f t="shared" si="74"/>
        <v>1.37E-6</v>
      </c>
      <c r="S231">
        <f t="shared" si="74"/>
        <v>8.5379E-4</v>
      </c>
      <c r="U231">
        <f t="shared" si="75"/>
        <v>0</v>
      </c>
      <c r="V231">
        <f t="shared" si="75"/>
        <v>8.5379E-4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76">0.2*G59+(1-0.2)*C59</f>
        <v>0</v>
      </c>
      <c r="G235">
        <f t="shared" si="76"/>
        <v>2.5999999999999999E-3</v>
      </c>
      <c r="I235">
        <f t="shared" ref="I235:J237" si="77">0.2*G52+(1-0.2)*C52</f>
        <v>0</v>
      </c>
      <c r="J235">
        <f t="shared" si="77"/>
        <v>2.5999999999999999E-3</v>
      </c>
      <c r="L235">
        <f>0.2*G66+(1-0.2)*B66</f>
        <v>4.8400000000000006E-4</v>
      </c>
      <c r="P235" s="58" t="s">
        <v>41</v>
      </c>
      <c r="Q235" t="s">
        <v>36</v>
      </c>
      <c r="R235">
        <f t="shared" ref="R235:S237" si="78">0.3*G59+(1-0.3)*C59</f>
        <v>0</v>
      </c>
      <c r="S235">
        <f t="shared" si="78"/>
        <v>2.5999999999999999E-3</v>
      </c>
      <c r="U235">
        <f t="shared" ref="U235:V237" si="79">0.3*G52+(1-0.3)*C52</f>
        <v>0</v>
      </c>
      <c r="V235">
        <f t="shared" si="79"/>
        <v>2.5999999999999999E-3</v>
      </c>
      <c r="X235">
        <f>0.3*G66+(1-0.3)*B66</f>
        <v>4.9025000000000002E-4</v>
      </c>
    </row>
    <row r="236" spans="1:25" x14ac:dyDescent="0.25">
      <c r="C236" s="59"/>
      <c r="D236" s="58"/>
      <c r="E236" t="s">
        <v>38</v>
      </c>
      <c r="F236">
        <f t="shared" si="76"/>
        <v>0</v>
      </c>
      <c r="G236">
        <f t="shared" si="76"/>
        <v>1.2999999999999999E-3</v>
      </c>
      <c r="I236">
        <f t="shared" si="77"/>
        <v>0</v>
      </c>
      <c r="J236">
        <f t="shared" si="77"/>
        <v>1.2999999999999999E-3</v>
      </c>
      <c r="P236" s="58"/>
      <c r="Q236" t="s">
        <v>38</v>
      </c>
      <c r="R236">
        <f t="shared" si="78"/>
        <v>0</v>
      </c>
      <c r="S236">
        <f t="shared" si="78"/>
        <v>1.2999999999999999E-3</v>
      </c>
      <c r="U236">
        <f t="shared" si="79"/>
        <v>0</v>
      </c>
      <c r="V236">
        <f t="shared" si="79"/>
        <v>1.2999999999999999E-3</v>
      </c>
    </row>
    <row r="237" spans="1:25" x14ac:dyDescent="0.25">
      <c r="C237" s="59"/>
      <c r="D237" s="58"/>
      <c r="E237" t="s">
        <v>39</v>
      </c>
      <c r="F237">
        <f t="shared" si="76"/>
        <v>2.74E-6</v>
      </c>
      <c r="G237">
        <f t="shared" si="76"/>
        <v>8.5688000000000008E-4</v>
      </c>
      <c r="I237">
        <f t="shared" si="77"/>
        <v>0</v>
      </c>
      <c r="J237">
        <f t="shared" si="77"/>
        <v>8.5688000000000008E-4</v>
      </c>
      <c r="P237" s="58"/>
      <c r="Q237" t="s">
        <v>39</v>
      </c>
      <c r="R237">
        <f t="shared" si="78"/>
        <v>4.1099999999999996E-6</v>
      </c>
      <c r="S237">
        <f t="shared" si="78"/>
        <v>8.5996999999999994E-4</v>
      </c>
      <c r="U237">
        <f t="shared" si="79"/>
        <v>0</v>
      </c>
      <c r="V237">
        <f t="shared" si="79"/>
        <v>8.5996999999999994E-4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80">(0.05*(1-0.05)+0.05*(1-0.05))*G59+0.05*0.05*K59+(1-0.05*(1-0.05)-0.05*(1-0.05)-0.05*0.05)*C59</f>
        <v>0</v>
      </c>
      <c r="G242">
        <f t="shared" si="80"/>
        <v>2.5999999999999999E-3</v>
      </c>
      <c r="H242">
        <f>M59+I59+E59</f>
        <v>3.188345</v>
      </c>
      <c r="I242">
        <f t="shared" ref="I242:J244" si="81">(0.05*(1-0.05)+0.05*(1-0.05))*G52+0.05*0.05*K52+(1-0.05*(1-0.05)-0.05*(1-0.05)-0.05*0.05)*C52</f>
        <v>0</v>
      </c>
      <c r="J242">
        <f t="shared" si="81"/>
        <v>2.5999999999999999E-3</v>
      </c>
      <c r="K242">
        <f>M52+I52+E52</f>
        <v>3.5743640000000001</v>
      </c>
      <c r="L242">
        <f>(0.05*(1-0.05)+0.05*(1-0.05))*G66+0.05*0.05*J66+(1-0.05*(1-0.05)-0.05*(1-0.05)-0.05*0.05)*B66</f>
        <v>4.77758E-4</v>
      </c>
      <c r="M242">
        <f>M66+I66+E66</f>
        <v>4.5716979999999996</v>
      </c>
      <c r="O242" s="57" t="s">
        <v>43</v>
      </c>
      <c r="P242" s="58" t="s">
        <v>37</v>
      </c>
      <c r="Q242" t="s">
        <v>36</v>
      </c>
      <c r="R242">
        <f t="shared" ref="R242:S244" si="82">(0.1*0.9+0.1*0.9)*G59+0.1*0.1*K59+(1-0.1*0.9-0.1*0.9-0.1*0.1)*C59</f>
        <v>0</v>
      </c>
      <c r="S242">
        <f t="shared" si="82"/>
        <v>2.6000000000000003E-3</v>
      </c>
      <c r="U242">
        <f t="shared" ref="U242:V244" si="83">(0.1*0.9+0.1*0.9)*G52+0.1*0.1*K52+(1-0.1*0.9-0.1*0.9-0.1*0.1)*C52</f>
        <v>0</v>
      </c>
      <c r="V242">
        <f t="shared" si="83"/>
        <v>2.6000000000000003E-3</v>
      </c>
      <c r="X242">
        <f>(0.1*0.9+0.1*0.9)*G66+0.1*0.1*J66+(1-0.1*0.9-0.1*0.9-0.1*0.1)*B66</f>
        <v>4.8403200000000002E-4</v>
      </c>
    </row>
    <row r="243" spans="1:25" x14ac:dyDescent="0.25">
      <c r="B243" s="59"/>
      <c r="C243" s="57"/>
      <c r="D243" s="58"/>
      <c r="E243" t="s">
        <v>38</v>
      </c>
      <c r="F243">
        <f t="shared" si="80"/>
        <v>0</v>
      </c>
      <c r="G243">
        <f t="shared" si="80"/>
        <v>1.2999999999999999E-3</v>
      </c>
      <c r="H243">
        <f>M60+I60+E60</f>
        <v>3.274912</v>
      </c>
      <c r="I243">
        <f t="shared" si="81"/>
        <v>0</v>
      </c>
      <c r="J243">
        <f t="shared" si="81"/>
        <v>1.2999999999999999E-3</v>
      </c>
      <c r="K243">
        <f>M53+I53+E53</f>
        <v>3.399702</v>
      </c>
      <c r="O243" s="57"/>
      <c r="P243" s="58"/>
      <c r="Q243" t="s">
        <v>38</v>
      </c>
      <c r="R243">
        <f t="shared" si="82"/>
        <v>0</v>
      </c>
      <c r="S243">
        <f t="shared" si="82"/>
        <v>1.3000000000000002E-3</v>
      </c>
      <c r="U243">
        <f t="shared" si="83"/>
        <v>0</v>
      </c>
      <c r="V243">
        <f t="shared" si="83"/>
        <v>1.3000000000000002E-3</v>
      </c>
    </row>
    <row r="244" spans="1:25" x14ac:dyDescent="0.25">
      <c r="B244" s="59"/>
      <c r="C244" s="57"/>
      <c r="D244" s="58"/>
      <c r="E244" t="s">
        <v>39</v>
      </c>
      <c r="F244">
        <f t="shared" si="80"/>
        <v>1.9545000000000001E-6</v>
      </c>
      <c r="G244">
        <f t="shared" si="80"/>
        <v>8.5371275000000011E-4</v>
      </c>
      <c r="H244">
        <f>M61+I61+E61</f>
        <v>3.2504049999999998</v>
      </c>
      <c r="I244">
        <f t="shared" si="81"/>
        <v>0</v>
      </c>
      <c r="J244">
        <f t="shared" si="81"/>
        <v>8.5371275000000011E-4</v>
      </c>
      <c r="K244">
        <f>M54+I54+E54</f>
        <v>3.4203019999999995</v>
      </c>
      <c r="O244" s="57"/>
      <c r="P244" s="58"/>
      <c r="Q244" t="s">
        <v>39</v>
      </c>
      <c r="R244">
        <f t="shared" si="82"/>
        <v>5.0780000000000012E-6</v>
      </c>
      <c r="S244">
        <f t="shared" si="82"/>
        <v>8.5657099999999998E-4</v>
      </c>
      <c r="U244">
        <f t="shared" si="83"/>
        <v>0</v>
      </c>
      <c r="V244">
        <f t="shared" si="83"/>
        <v>8.5657099999999998E-4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84">(0.2*0.8+0.2*0.8)*G59+0.2*0.2*K59+(1-0.2*0.8-0.2*0.8-0.2*0.2)*C59</f>
        <v>0</v>
      </c>
      <c r="G248">
        <f t="shared" si="84"/>
        <v>2.5999999999999999E-3</v>
      </c>
      <c r="I248">
        <f t="shared" ref="I248:J250" si="85">(0.2*0.8+0.2*0.8)*G52+0.2*0.2*K52+(1-0.2*0.8-0.2*0.8-0.2*0.2)*C52</f>
        <v>0</v>
      </c>
      <c r="J248">
        <f t="shared" si="85"/>
        <v>2.5999999999999999E-3</v>
      </c>
      <c r="L248">
        <f>(0.2*0.8+0.2*0.8)*G66+0.2*0.2*J66+(1-0.2*0.8-0.2*0.8-0.2*0.2)*B66</f>
        <v>4.9662800000000004E-4</v>
      </c>
      <c r="O248" s="57" t="s">
        <v>45</v>
      </c>
      <c r="P248" s="58" t="s">
        <v>41</v>
      </c>
      <c r="Q248" t="s">
        <v>36</v>
      </c>
      <c r="R248">
        <f t="shared" ref="R248:S250" si="86">(0.3*0.7+0.3*0.7)*G59+0.3*0.3*K59+(1-0.3*0.7-0.3*0.7-0.3*0.3)*C59</f>
        <v>0</v>
      </c>
      <c r="S248">
        <f t="shared" si="86"/>
        <v>2.5999999999999999E-3</v>
      </c>
      <c r="U248">
        <f t="shared" ref="U248:V250" si="87">(0.3*0.7+0.3*0.7)*G52+0.3*0.3*K52+(1-0.3*0.7-0.3*0.7-0.3*0.3)*C52</f>
        <v>0</v>
      </c>
      <c r="V248">
        <f t="shared" si="87"/>
        <v>2.5999999999999999E-3</v>
      </c>
      <c r="X248">
        <f>(0.3*0.7+0.3*0.7)*G66+0.3*0.3*J66+(1-0.3*0.7-0.3*0.7-0.3*0.3)*B66</f>
        <v>5.092880000000001E-4</v>
      </c>
    </row>
    <row r="249" spans="1:25" x14ac:dyDescent="0.25">
      <c r="B249" s="59"/>
      <c r="C249" s="57"/>
      <c r="D249" s="58"/>
      <c r="E249" t="s">
        <v>38</v>
      </c>
      <c r="F249">
        <f t="shared" si="84"/>
        <v>0</v>
      </c>
      <c r="G249">
        <f t="shared" si="84"/>
        <v>1.2999999999999999E-3</v>
      </c>
      <c r="I249">
        <f t="shared" si="85"/>
        <v>0</v>
      </c>
      <c r="J249">
        <f t="shared" si="85"/>
        <v>1.2999999999999999E-3</v>
      </c>
      <c r="O249" s="57"/>
      <c r="P249" s="58"/>
      <c r="Q249" t="s">
        <v>38</v>
      </c>
      <c r="R249">
        <f t="shared" si="86"/>
        <v>0</v>
      </c>
      <c r="S249">
        <f t="shared" si="86"/>
        <v>1.2999999999999999E-3</v>
      </c>
      <c r="U249">
        <f t="shared" si="87"/>
        <v>0</v>
      </c>
      <c r="V249">
        <f t="shared" si="87"/>
        <v>1.2999999999999999E-3</v>
      </c>
    </row>
    <row r="250" spans="1:25" x14ac:dyDescent="0.25">
      <c r="B250" s="59"/>
      <c r="C250" s="57"/>
      <c r="D250" s="58"/>
      <c r="E250" t="s">
        <v>39</v>
      </c>
      <c r="F250">
        <f t="shared" si="84"/>
        <v>1.4832000000000003E-5</v>
      </c>
      <c r="G250">
        <f t="shared" si="84"/>
        <v>8.6182399999999997E-4</v>
      </c>
      <c r="I250">
        <f t="shared" si="85"/>
        <v>0</v>
      </c>
      <c r="J250">
        <f t="shared" si="85"/>
        <v>8.6182399999999997E-4</v>
      </c>
      <c r="O250" s="57"/>
      <c r="P250" s="58"/>
      <c r="Q250" t="s">
        <v>39</v>
      </c>
      <c r="R250">
        <f t="shared" si="86"/>
        <v>2.9261999999999999E-5</v>
      </c>
      <c r="S250">
        <f t="shared" si="86"/>
        <v>8.6645900000000009E-4</v>
      </c>
      <c r="U250">
        <f t="shared" si="87"/>
        <v>0</v>
      </c>
      <c r="V250">
        <f t="shared" si="87"/>
        <v>8.6645900000000009E-4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88">3*0.05*(1-0.05)*(1-0.05)*G59+3*0.05*0.05*(1-0.05)*K59+0.05*0.05*0.05*O52+(1-3*0.05*(1-0.05)*(1-0.05)-3*0.05*0.05*(1-0.05)-0.05*0.05*0.05)*C59</f>
        <v>3.2500000000000006E-7</v>
      </c>
      <c r="G255">
        <f t="shared" si="88"/>
        <v>2.6013124999999995E-3</v>
      </c>
      <c r="H255">
        <f>Q52+M59+I59+E59</f>
        <v>4.0881610000000004</v>
      </c>
      <c r="I255">
        <f t="shared" ref="I255:J257" si="89">3*0.05*(1-0.05)*(1-0.05)*G52+3*0.05*0.05*(1-0.05)*K52+0.05*0.05*0.05*O59+(1-3*0.05*(1-0.05)*(1-0.05)-3*0.05*0.05*(1-0.05)-0.05*0.05*0.05)*C52</f>
        <v>3.2500000000000006E-7</v>
      </c>
      <c r="J255">
        <f t="shared" si="89"/>
        <v>2.6013124999999995E-3</v>
      </c>
      <c r="K255">
        <f>Q59+M52+I52+E52</f>
        <v>4.4462600000000005</v>
      </c>
      <c r="L255">
        <f>3*0.05*(1-0.05)*(1-0.05)*G66+3*0.05*0.05*(1-0.05)*J66+0.05*0.05*0.05*N66+(1-3*0.05*(1-0.05)*(1-0.05)-3*0.05*0.05*(1-0.05)-0.05*0.05*0.05)*B66</f>
        <v>4.8151542499999994E-4</v>
      </c>
      <c r="M255">
        <f>Q66+M66+I66+E66</f>
        <v>6.2795889999999996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90">3*0.1*(1-0.1)*(1-0.1)*G59+3*0.1*0.1*(1-0.1)*K59+0.1*0.1*0.1*O52+(1-3*0.1*(1-0.1)*(1-0.1)-3*0.1*0.1*(1-0.1)-0.1*0.1*0.1)*C59</f>
        <v>2.6000000000000005E-6</v>
      </c>
      <c r="S255">
        <f t="shared" si="90"/>
        <v>2.6105E-3</v>
      </c>
      <c r="U255">
        <f t="shared" ref="U255:V257" si="91">3*0.1*(1-0.1)*(1-0.1)*G52+3*0.1*0.1*(1-0.1)*K52+0.1*0.1*0.1*O59+(1-3*0.1*(1-0.1)*(1-0.1)-3*0.1*0.1*(1-0.1)-0.1*0.1*0.1)*C52</f>
        <v>2.6000000000000005E-6</v>
      </c>
      <c r="V255">
        <f t="shared" si="91"/>
        <v>2.6105E-3</v>
      </c>
      <c r="X255">
        <f>3*0.1*(1-0.1)*(1-0.1)*G66+3*0.1*0.1*(1-0.1)*J66+0.1*0.1*0.1*N66+(1-3*0.1*(1-0.1)*(1-0.1)-3*0.1*0.1*(1-0.1)-0.1*0.1*0.1)*B66</f>
        <v>4.9527739999999994E-4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88"/>
        <v>4.5000000000000009E-7</v>
      </c>
      <c r="G256">
        <f t="shared" si="88"/>
        <v>1.3007499999999998E-3</v>
      </c>
      <c r="H256">
        <f>Q53+M60+I60+E60</f>
        <v>4.1924679999999999</v>
      </c>
      <c r="I256">
        <f t="shared" si="89"/>
        <v>4.875000000000001E-7</v>
      </c>
      <c r="J256">
        <f t="shared" si="89"/>
        <v>1.3007249999999998E-3</v>
      </c>
      <c r="K256">
        <f>Q60+M53+I53+E53</f>
        <v>4.2824740000000006</v>
      </c>
      <c r="N256" s="61"/>
      <c r="O256" s="57"/>
      <c r="P256" s="58"/>
      <c r="Q256" t="s">
        <v>38</v>
      </c>
      <c r="R256">
        <f t="shared" si="90"/>
        <v>3.6000000000000007E-6</v>
      </c>
      <c r="S256">
        <f t="shared" si="90"/>
        <v>1.3059999999999999E-3</v>
      </c>
      <c r="U256">
        <f t="shared" si="91"/>
        <v>3.9000000000000008E-6</v>
      </c>
      <c r="V256">
        <f t="shared" si="91"/>
        <v>1.3057999999999998E-3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88"/>
        <v>4.3031875000000005E-6</v>
      </c>
      <c r="G257">
        <f t="shared" si="88"/>
        <v>8.5579691249999985E-4</v>
      </c>
      <c r="H257">
        <f>Q54+M61+I61+E61</f>
        <v>4.1803020000000002</v>
      </c>
      <c r="I257">
        <f t="shared" si="89"/>
        <v>6.1250000000000017E-7</v>
      </c>
      <c r="J257">
        <f t="shared" si="89"/>
        <v>8.5574691249999993E-4</v>
      </c>
      <c r="K257">
        <f>Q61+M54+I54+E54</f>
        <v>4.4003860000000001</v>
      </c>
      <c r="N257" s="61"/>
      <c r="O257" s="57"/>
      <c r="P257" s="58"/>
      <c r="Q257" t="s">
        <v>39</v>
      </c>
      <c r="R257">
        <f t="shared" si="90"/>
        <v>1.5081500000000005E-5</v>
      </c>
      <c r="S257">
        <f t="shared" si="90"/>
        <v>8.6459230000000007E-4</v>
      </c>
      <c r="U257">
        <f t="shared" si="91"/>
        <v>4.9000000000000014E-6</v>
      </c>
      <c r="V257">
        <f t="shared" si="91"/>
        <v>8.6419230000000006E-4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92">3*0.2*(1-0.2)*(1-0.2)*G59+3*0.2*0.2*(1-0.2)*K59+0.2*0.2*0.2*O52+(1-3*0.2*(1-0.2)*(1-0.2)-3*0.2*0.2*(1-0.2)-0.2*0.2*0.2)*C59</f>
        <v>2.0800000000000004E-5</v>
      </c>
      <c r="G261">
        <f t="shared" si="92"/>
        <v>2.6839999999999998E-3</v>
      </c>
      <c r="I261">
        <f t="shared" ref="I261:J263" si="93">3*0.2*(1-0.2)*(1-0.2)*G52+3*0.2*0.2*(1-0.2)*K52+0.2*0.2*0.2*O59+(1-3*0.2*(1-0.2)*(1-0.2)-3*0.2*0.2*(1-0.2)-0.2*0.2*0.2)*C52</f>
        <v>2.0800000000000004E-5</v>
      </c>
      <c r="J261">
        <f t="shared" si="93"/>
        <v>2.6839999999999998E-3</v>
      </c>
      <c r="L261">
        <f>3*0.2*(1-0.2)*(1-0.2)*G66+3*0.2*0.2*(1-0.2)*J66+0.2*0.2*0.2*N66+(1-3*0.2*(1-0.2)*(1-0.2)-3*0.2*0.2*(1-0.2)-0.2*0.2*0.2)*B66</f>
        <v>5.4883519999999997E-4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94">3*0.3*(1-0.3)*(1-0.3)*G59+3*0.3*0.3*(1-0.3)*K59+0.3*0.3*0.3*O52+(1-3*0.3*(1-0.3)*(1-0.3)-3*0.3*0.3*(1-0.3)-0.3*0.3*0.3)*C59</f>
        <v>7.0199999999999999E-5</v>
      </c>
      <c r="S261">
        <f t="shared" si="94"/>
        <v>2.8834999999999998E-3</v>
      </c>
      <c r="U261">
        <f t="shared" ref="U261:V263" si="95">3*0.3*(1-0.3)*(1-0.3)*G52+3*0.3*0.3*(1-0.3)*K52+0.3*0.3*0.3*O59+(1-3*0.3*(1-0.3)*(1-0.3)-3*0.3*0.3*(1-0.3)-0.3*0.3*0.3)*C52</f>
        <v>7.0199999999999999E-5</v>
      </c>
      <c r="V261">
        <f t="shared" si="95"/>
        <v>2.8834999999999998E-3</v>
      </c>
      <c r="X261">
        <f>3*0.3*(1-0.3)*(1-0.3)*G66+3*0.3*0.3*(1-0.3)*J66+0.3*0.3*0.3*N66+(1-3*0.3*(1-0.3)*(1-0.3)-3*0.3*0.3*(1-0.3)-0.3*0.3*0.3)*B66</f>
        <v>6.6176180000000002E-4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92"/>
        <v>2.8800000000000005E-5</v>
      </c>
      <c r="G262">
        <f t="shared" si="92"/>
        <v>1.3479999999999998E-3</v>
      </c>
      <c r="I262">
        <f t="shared" si="93"/>
        <v>3.1200000000000006E-5</v>
      </c>
      <c r="J262">
        <f t="shared" si="93"/>
        <v>1.3463999999999998E-3</v>
      </c>
      <c r="N262" s="61"/>
      <c r="O262" s="57"/>
      <c r="P262" s="58"/>
      <c r="Q262" t="s">
        <v>38</v>
      </c>
      <c r="R262">
        <f t="shared" si="94"/>
        <v>9.7199999999999991E-5</v>
      </c>
      <c r="S262">
        <f t="shared" si="94"/>
        <v>1.462E-3</v>
      </c>
      <c r="U262">
        <f t="shared" si="95"/>
        <v>1.053E-4</v>
      </c>
      <c r="V262">
        <f t="shared" si="95"/>
        <v>1.4566E-3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92"/>
        <v>6.7936000000000022E-5</v>
      </c>
      <c r="G263">
        <f t="shared" si="92"/>
        <v>9.0992639999999984E-4</v>
      </c>
      <c r="I263">
        <f t="shared" si="93"/>
        <v>3.9200000000000011E-5</v>
      </c>
      <c r="J263">
        <f t="shared" si="93"/>
        <v>9.0672639999999998E-4</v>
      </c>
      <c r="N263" s="61"/>
      <c r="O263" s="57"/>
      <c r="P263" s="58"/>
      <c r="Q263" t="s">
        <v>39</v>
      </c>
      <c r="R263">
        <f t="shared" si="94"/>
        <v>1.8230849999999998E-4</v>
      </c>
      <c r="S263">
        <f t="shared" si="94"/>
        <v>1.0199981000000001E-3</v>
      </c>
      <c r="U263">
        <f t="shared" si="95"/>
        <v>1.3229999999999999E-4</v>
      </c>
      <c r="V263">
        <f t="shared" si="95"/>
        <v>1.0091981E-3</v>
      </c>
    </row>
  </sheetData>
  <mergeCells count="345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topLeftCell="A6" zoomScale="55" zoomScaleNormal="55" workbookViewId="0">
      <selection activeCell="G88" sqref="G8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10.6640625"/>
    <col min="29" max="29" width="16.77734375" customWidth="1"/>
    <col min="30" max="30" width="11.777343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4"/>
      <c r="AG7" s="4"/>
      <c r="AH7" s="4"/>
      <c r="AI7" s="4"/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2" t="s">
        <v>11</v>
      </c>
      <c r="O8" s="62"/>
      <c r="P8" s="62"/>
      <c r="Q8" s="62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2" t="s">
        <v>11</v>
      </c>
      <c r="AG8" s="62"/>
      <c r="AH8" s="62"/>
      <c r="AI8" s="62"/>
    </row>
    <row r="9" spans="1:35" x14ac:dyDescent="0.25">
      <c r="A9" s="59" t="s">
        <v>12</v>
      </c>
      <c r="B9" s="52" t="s">
        <v>28</v>
      </c>
      <c r="C9" s="52"/>
      <c r="D9" s="52"/>
      <c r="E9" s="52"/>
      <c r="F9" s="52" t="s">
        <v>29</v>
      </c>
      <c r="G9" s="52"/>
      <c r="H9" s="52"/>
      <c r="I9" s="52"/>
      <c r="J9" s="52" t="s">
        <v>30</v>
      </c>
      <c r="K9" s="52"/>
      <c r="L9" s="52"/>
      <c r="M9" s="52"/>
      <c r="N9" s="62" t="s">
        <v>16</v>
      </c>
      <c r="O9" s="62"/>
      <c r="P9" s="62"/>
      <c r="Q9" s="62"/>
      <c r="S9" s="59" t="s">
        <v>12</v>
      </c>
      <c r="T9" s="52" t="s">
        <v>28</v>
      </c>
      <c r="U9" s="52"/>
      <c r="V9" s="52"/>
      <c r="W9" s="52"/>
      <c r="X9" s="52" t="s">
        <v>29</v>
      </c>
      <c r="Y9" s="52"/>
      <c r="Z9" s="52"/>
      <c r="AA9" s="52"/>
      <c r="AB9" s="52" t="s">
        <v>30</v>
      </c>
      <c r="AC9" s="52"/>
      <c r="AD9" s="52"/>
      <c r="AE9" s="52"/>
      <c r="AF9" s="62" t="s">
        <v>16</v>
      </c>
      <c r="AG9" s="62"/>
      <c r="AH9" s="62"/>
      <c r="AI9" s="62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59"/>
      <c r="B11" t="s">
        <v>20</v>
      </c>
      <c r="C11" s="3">
        <v>0</v>
      </c>
      <c r="D11" s="3">
        <v>2.5999999999999999E-3</v>
      </c>
      <c r="E11" s="3">
        <v>1.0289820000000001</v>
      </c>
      <c r="F11" t="s">
        <v>20</v>
      </c>
      <c r="G11" s="3">
        <v>0</v>
      </c>
      <c r="H11" s="3">
        <v>2.5999999999999999E-3</v>
      </c>
      <c r="I11" s="3">
        <v>1.0299609999999999</v>
      </c>
      <c r="J11" t="s">
        <v>20</v>
      </c>
      <c r="K11" s="3">
        <v>0</v>
      </c>
      <c r="L11" s="3">
        <v>2.5999999999999999E-3</v>
      </c>
      <c r="M11" s="3">
        <v>1.0181690000000001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59"/>
      <c r="T11" t="s">
        <v>20</v>
      </c>
      <c r="U11" s="3">
        <v>0</v>
      </c>
      <c r="V11" s="3">
        <v>2.5999999999999999E-3</v>
      </c>
      <c r="W11" s="3">
        <v>1.021252</v>
      </c>
      <c r="X11" t="s">
        <v>20</v>
      </c>
      <c r="Y11" s="3">
        <v>0</v>
      </c>
      <c r="Z11" s="3">
        <v>2.5999999999999999E-3</v>
      </c>
      <c r="AA11" s="3">
        <v>1.035933</v>
      </c>
      <c r="AB11" t="s">
        <v>20</v>
      </c>
      <c r="AC11" s="3">
        <v>0</v>
      </c>
      <c r="AD11" s="3">
        <v>2.5999999999999999E-3</v>
      </c>
      <c r="AE11" s="3">
        <v>1.013042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59"/>
      <c r="B12" t="s">
        <v>21</v>
      </c>
      <c r="C12" s="3">
        <v>0</v>
      </c>
      <c r="D12" s="3">
        <v>1.579E-5</v>
      </c>
      <c r="E12" s="3">
        <v>1.0370520000000001</v>
      </c>
      <c r="F12" t="s">
        <v>21</v>
      </c>
      <c r="G12" s="3">
        <v>0</v>
      </c>
      <c r="H12" s="3">
        <v>1.579E-5</v>
      </c>
      <c r="I12" s="3">
        <v>1.0749379999999999</v>
      </c>
      <c r="J12" t="s">
        <v>21</v>
      </c>
      <c r="K12" s="3">
        <v>0</v>
      </c>
      <c r="L12" s="3">
        <v>1.579E-5</v>
      </c>
      <c r="M12" s="3">
        <v>1.048546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59"/>
      <c r="T12" t="s">
        <v>21</v>
      </c>
      <c r="U12" s="3">
        <v>0</v>
      </c>
      <c r="V12" s="3">
        <v>6.4850000000000004E-5</v>
      </c>
      <c r="W12" s="3">
        <v>1.0358639999999999</v>
      </c>
      <c r="X12" t="s">
        <v>21</v>
      </c>
      <c r="Y12" s="3">
        <v>0</v>
      </c>
      <c r="Z12" s="3">
        <v>6.4850000000000004E-5</v>
      </c>
      <c r="AA12" s="3">
        <v>1.040257</v>
      </c>
      <c r="AB12" t="s">
        <v>21</v>
      </c>
      <c r="AC12" s="3">
        <v>0</v>
      </c>
      <c r="AD12" s="3">
        <v>6.4850000000000004E-5</v>
      </c>
      <c r="AE12" s="3">
        <v>1.032745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59"/>
      <c r="B13" t="s">
        <v>22</v>
      </c>
      <c r="C13" s="3">
        <v>0</v>
      </c>
      <c r="D13" s="3">
        <v>1.9219999999999999E-7</v>
      </c>
      <c r="E13" s="3">
        <v>1.0522089999999999</v>
      </c>
      <c r="F13" t="s">
        <v>22</v>
      </c>
      <c r="G13" s="3">
        <v>0</v>
      </c>
      <c r="H13" s="3">
        <v>2.8319999999999999E-7</v>
      </c>
      <c r="I13" s="3">
        <v>1.0651619999999999</v>
      </c>
      <c r="J13" t="s">
        <v>22</v>
      </c>
      <c r="K13" s="3">
        <v>0</v>
      </c>
      <c r="L13" s="3">
        <v>4.087E-7</v>
      </c>
      <c r="M13" s="3">
        <v>1.052289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59"/>
      <c r="T13" t="s">
        <v>22</v>
      </c>
      <c r="U13" s="3">
        <v>0</v>
      </c>
      <c r="V13" s="3">
        <v>4.8799999999999999E-6</v>
      </c>
      <c r="W13" s="3">
        <v>1.0694429999999999</v>
      </c>
      <c r="X13" t="s">
        <v>22</v>
      </c>
      <c r="Y13" s="3">
        <v>0</v>
      </c>
      <c r="Z13" s="3">
        <v>4.8799999999999999E-6</v>
      </c>
      <c r="AA13" s="3">
        <v>1.0495270000000001</v>
      </c>
      <c r="AB13" t="s">
        <v>22</v>
      </c>
      <c r="AC13" s="3">
        <v>0</v>
      </c>
      <c r="AD13" s="3">
        <v>4.8799999999999999E-6</v>
      </c>
      <c r="AE13" s="3">
        <v>1.049509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55" t="s">
        <v>23</v>
      </c>
      <c r="B16" s="52" t="s">
        <v>28</v>
      </c>
      <c r="C16" s="52"/>
      <c r="D16" s="52"/>
      <c r="E16" s="52"/>
      <c r="F16" s="52" t="s">
        <v>29</v>
      </c>
      <c r="G16" s="52"/>
      <c r="H16" s="52"/>
      <c r="I16" s="52"/>
      <c r="J16" s="52" t="s">
        <v>30</v>
      </c>
      <c r="K16" s="52"/>
      <c r="L16" s="52"/>
      <c r="M16" s="52"/>
      <c r="N16" s="62" t="s">
        <v>16</v>
      </c>
      <c r="O16" s="62"/>
      <c r="P16" s="62"/>
      <c r="Q16" s="62"/>
      <c r="S16" s="55" t="s">
        <v>23</v>
      </c>
      <c r="T16" s="52" t="s">
        <v>28</v>
      </c>
      <c r="U16" s="52"/>
      <c r="V16" s="52"/>
      <c r="W16" s="52"/>
      <c r="X16" s="52" t="s">
        <v>29</v>
      </c>
      <c r="Y16" s="52"/>
      <c r="Z16" s="52"/>
      <c r="AA16" s="52"/>
      <c r="AB16" s="52" t="s">
        <v>30</v>
      </c>
      <c r="AC16" s="52"/>
      <c r="AD16" s="52"/>
      <c r="AE16" s="52"/>
      <c r="AF16" s="62" t="s">
        <v>16</v>
      </c>
      <c r="AG16" s="62"/>
      <c r="AH16" s="62"/>
      <c r="AI16" s="62"/>
    </row>
    <row r="17" spans="1:35" x14ac:dyDescent="0.25">
      <c r="A17" s="55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55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55"/>
      <c r="B18" t="s">
        <v>20</v>
      </c>
      <c r="C18" s="8">
        <v>0</v>
      </c>
      <c r="D18" s="8">
        <v>2.5999999999999999E-3</v>
      </c>
      <c r="E18" s="8">
        <v>1.006178</v>
      </c>
      <c r="F18" t="s">
        <v>20</v>
      </c>
      <c r="G18" s="8">
        <v>0</v>
      </c>
      <c r="H18" s="8">
        <v>2.5999999999999999E-3</v>
      </c>
      <c r="I18" s="8">
        <v>0.97648400000000002</v>
      </c>
      <c r="J18" t="s">
        <v>20</v>
      </c>
      <c r="K18" s="8">
        <v>0</v>
      </c>
      <c r="L18" s="8">
        <v>2.5999999999999999E-3</v>
      </c>
      <c r="M18" s="8">
        <v>0.98518499999999998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55"/>
      <c r="T18" t="s">
        <v>20</v>
      </c>
      <c r="U18" s="8">
        <v>0</v>
      </c>
      <c r="V18" s="8">
        <v>2.5999999999999999E-3</v>
      </c>
      <c r="W18" s="20">
        <v>0.98470299999999999</v>
      </c>
      <c r="X18" t="s">
        <v>20</v>
      </c>
      <c r="Y18" s="8">
        <v>0</v>
      </c>
      <c r="Z18" s="8">
        <v>2.5999999999999999E-3</v>
      </c>
      <c r="AA18" s="20">
        <v>0.99773100000000003</v>
      </c>
      <c r="AB18" t="s">
        <v>20</v>
      </c>
      <c r="AC18" s="8">
        <v>0</v>
      </c>
      <c r="AD18" s="8">
        <v>2.5999999999999999E-3</v>
      </c>
      <c r="AE18" s="20">
        <v>0.97670900000000005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55"/>
      <c r="B19" t="s">
        <v>21</v>
      </c>
      <c r="C19" s="8">
        <v>0</v>
      </c>
      <c r="D19" s="8">
        <v>1.579E-5</v>
      </c>
      <c r="E19" s="8">
        <v>1.0207299999999999</v>
      </c>
      <c r="F19" t="s">
        <v>21</v>
      </c>
      <c r="G19" s="8">
        <v>0</v>
      </c>
      <c r="H19" s="8">
        <v>1.579E-5</v>
      </c>
      <c r="I19" s="8">
        <v>1.003228</v>
      </c>
      <c r="J19" t="s">
        <v>21</v>
      </c>
      <c r="K19" s="8">
        <v>0</v>
      </c>
      <c r="L19" s="8">
        <v>1.579E-5</v>
      </c>
      <c r="M19" s="8">
        <v>1.0017259999999999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55"/>
      <c r="T19" t="s">
        <v>21</v>
      </c>
      <c r="U19" s="8">
        <v>0</v>
      </c>
      <c r="V19" s="8">
        <v>6.4850000000000004E-5</v>
      </c>
      <c r="W19" s="20">
        <v>0.99461299999999997</v>
      </c>
      <c r="X19" t="s">
        <v>21</v>
      </c>
      <c r="Y19" s="8">
        <v>0</v>
      </c>
      <c r="Z19" s="8">
        <v>6.4850000000000004E-5</v>
      </c>
      <c r="AA19" s="20">
        <v>0.99741000000000002</v>
      </c>
      <c r="AB19" t="s">
        <v>21</v>
      </c>
      <c r="AC19" s="8">
        <v>0</v>
      </c>
      <c r="AD19" s="8">
        <v>6.4850000000000004E-5</v>
      </c>
      <c r="AE19" s="20">
        <v>0.99714100000000006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55"/>
      <c r="B20" t="s">
        <v>22</v>
      </c>
      <c r="C20" s="8">
        <v>0</v>
      </c>
      <c r="D20" s="8">
        <v>1.9219999999999999E-7</v>
      </c>
      <c r="E20" s="8">
        <v>1.0318940000000001</v>
      </c>
      <c r="F20" t="s">
        <v>22</v>
      </c>
      <c r="G20" s="8">
        <v>0</v>
      </c>
      <c r="H20" s="8">
        <v>1.9219999999999999E-7</v>
      </c>
      <c r="I20" s="8">
        <v>1.02993</v>
      </c>
      <c r="J20" t="s">
        <v>22</v>
      </c>
      <c r="K20" s="8">
        <v>0</v>
      </c>
      <c r="L20" s="8">
        <v>1.9219999999999999E-7</v>
      </c>
      <c r="M20" s="8">
        <v>1.0204899999999999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55"/>
      <c r="T20" t="s">
        <v>22</v>
      </c>
      <c r="U20" s="8">
        <v>0</v>
      </c>
      <c r="V20" s="8">
        <v>4.8799999999999999E-6</v>
      </c>
      <c r="W20" s="20">
        <v>1.0492669999999999</v>
      </c>
      <c r="X20" t="s">
        <v>22</v>
      </c>
      <c r="Y20" s="8">
        <v>0</v>
      </c>
      <c r="Z20" s="8">
        <v>4.8799999999999999E-6</v>
      </c>
      <c r="AA20" s="20">
        <v>1.0302819999999999</v>
      </c>
      <c r="AB20" t="s">
        <v>22</v>
      </c>
      <c r="AC20" s="8">
        <v>0</v>
      </c>
      <c r="AD20" s="8">
        <v>4.8799999999999999E-6</v>
      </c>
      <c r="AE20" s="20">
        <v>1.024932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0" t="s">
        <v>24</v>
      </c>
      <c r="B23" s="52" t="s">
        <v>28</v>
      </c>
      <c r="C23" s="52"/>
      <c r="D23" s="52"/>
      <c r="E23" s="52"/>
      <c r="F23" s="52" t="s">
        <v>29</v>
      </c>
      <c r="G23" s="52"/>
      <c r="H23" s="52"/>
      <c r="I23" s="52"/>
      <c r="J23" s="52" t="s">
        <v>30</v>
      </c>
      <c r="K23" s="52"/>
      <c r="L23" s="52"/>
      <c r="M23" s="52"/>
      <c r="N23" s="62" t="s">
        <v>16</v>
      </c>
      <c r="O23" s="62"/>
      <c r="P23" s="62"/>
      <c r="Q23" s="62"/>
      <c r="S23" s="60" t="s">
        <v>24</v>
      </c>
      <c r="T23" s="52" t="s">
        <v>28</v>
      </c>
      <c r="U23" s="52"/>
      <c r="V23" s="52"/>
      <c r="W23" s="52"/>
      <c r="X23" s="52" t="s">
        <v>29</v>
      </c>
      <c r="Y23" s="52"/>
      <c r="Z23" s="52"/>
      <c r="AA23" s="52"/>
      <c r="AB23" s="52" t="s">
        <v>30</v>
      </c>
      <c r="AC23" s="52"/>
      <c r="AD23" s="52"/>
      <c r="AE23" s="52"/>
      <c r="AF23" s="62" t="s">
        <v>16</v>
      </c>
      <c r="AG23" s="62"/>
      <c r="AH23" s="62"/>
      <c r="AI23" s="62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2" t="s">
        <v>25</v>
      </c>
      <c r="O24" s="62"/>
      <c r="P24" s="62"/>
      <c r="Q24" s="4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2" t="s">
        <v>25</v>
      </c>
      <c r="AG24" s="62"/>
      <c r="AH24" s="62"/>
      <c r="AI24" s="4" t="s">
        <v>19</v>
      </c>
    </row>
    <row r="25" spans="1:35" x14ac:dyDescent="0.25">
      <c r="A25" s="60"/>
      <c r="B25" s="52">
        <v>0</v>
      </c>
      <c r="C25" s="52"/>
      <c r="D25" s="52"/>
      <c r="E25" s="6">
        <v>1.768716</v>
      </c>
      <c r="F25" s="52">
        <v>0</v>
      </c>
      <c r="G25" s="52"/>
      <c r="H25" s="52"/>
      <c r="I25" s="6">
        <v>1.935362</v>
      </c>
      <c r="J25" s="52">
        <v>0</v>
      </c>
      <c r="K25" s="52"/>
      <c r="L25" s="52"/>
      <c r="M25" s="6">
        <v>1.904075</v>
      </c>
      <c r="N25" s="62">
        <v>1.29E-2</v>
      </c>
      <c r="O25" s="62"/>
      <c r="P25" s="62"/>
      <c r="Q25" s="4">
        <v>1.658369</v>
      </c>
      <c r="S25" s="60"/>
      <c r="T25" s="5">
        <v>0</v>
      </c>
      <c r="U25" s="5"/>
      <c r="V25" s="5"/>
      <c r="W25" s="9">
        <v>1.8809769999999999</v>
      </c>
      <c r="X25" s="5">
        <v>1.01E-2</v>
      </c>
      <c r="Y25" s="5"/>
      <c r="Z25" s="5"/>
      <c r="AA25" s="9">
        <v>1.895275</v>
      </c>
      <c r="AB25" s="5">
        <v>9.9999999999999995E-8</v>
      </c>
      <c r="AC25" s="5"/>
      <c r="AD25" s="5"/>
      <c r="AE25" s="9">
        <v>1.909286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2" t="s">
        <v>11</v>
      </c>
      <c r="O29" s="62"/>
      <c r="P29" s="62"/>
      <c r="Q29" s="62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2" t="s">
        <v>11</v>
      </c>
      <c r="AG29" s="62"/>
      <c r="AH29" s="62"/>
      <c r="AI29" s="62"/>
    </row>
    <row r="30" spans="1:35" x14ac:dyDescent="0.25">
      <c r="A30" s="59" t="s">
        <v>12</v>
      </c>
      <c r="B30" s="52" t="s">
        <v>28</v>
      </c>
      <c r="C30" s="52"/>
      <c r="D30" s="52"/>
      <c r="E30" s="52"/>
      <c r="F30" s="52" t="s">
        <v>29</v>
      </c>
      <c r="G30" s="52"/>
      <c r="H30" s="52"/>
      <c r="I30" s="52"/>
      <c r="J30" s="52" t="s">
        <v>30</v>
      </c>
      <c r="K30" s="52"/>
      <c r="L30" s="52"/>
      <c r="M30" s="52"/>
      <c r="N30" s="62" t="s">
        <v>16</v>
      </c>
      <c r="O30" s="62"/>
      <c r="P30" s="62"/>
      <c r="Q30" s="62"/>
      <c r="S30" s="59" t="s">
        <v>12</v>
      </c>
      <c r="T30" s="52" t="s">
        <v>28</v>
      </c>
      <c r="U30" s="52"/>
      <c r="V30" s="52"/>
      <c r="W30" s="52"/>
      <c r="X30" s="52" t="s">
        <v>29</v>
      </c>
      <c r="Y30" s="52"/>
      <c r="Z30" s="52"/>
      <c r="AA30" s="52"/>
      <c r="AB30" s="52" t="s">
        <v>30</v>
      </c>
      <c r="AC30" s="52"/>
      <c r="AD30" s="52"/>
      <c r="AE30" s="52"/>
      <c r="AF30" s="62" t="s">
        <v>16</v>
      </c>
      <c r="AG30" s="62"/>
      <c r="AH30" s="62"/>
      <c r="AI30" s="62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59"/>
      <c r="B32" t="s">
        <v>20</v>
      </c>
      <c r="C32" s="3">
        <v>0</v>
      </c>
      <c r="D32" s="3">
        <v>2.5999999999999999E-3</v>
      </c>
      <c r="E32" s="3">
        <v>1.034699</v>
      </c>
      <c r="F32" t="s">
        <v>20</v>
      </c>
      <c r="G32" s="3">
        <v>0</v>
      </c>
      <c r="H32" s="3">
        <v>2.5999999999999999E-3</v>
      </c>
      <c r="I32" s="3">
        <v>0.98511700000000002</v>
      </c>
      <c r="J32" t="s">
        <v>20</v>
      </c>
      <c r="K32" s="3">
        <v>0</v>
      </c>
      <c r="L32" s="3">
        <v>2.5999999999999999E-3</v>
      </c>
      <c r="M32" s="3">
        <v>1.0106660000000001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59"/>
      <c r="T32" t="s">
        <v>20</v>
      </c>
      <c r="U32" s="3">
        <v>0</v>
      </c>
      <c r="V32" s="3">
        <v>2.5999999999999999E-3</v>
      </c>
      <c r="W32" s="3">
        <v>1.0354460000000001</v>
      </c>
      <c r="X32" t="s">
        <v>20</v>
      </c>
      <c r="Y32" s="3">
        <v>0</v>
      </c>
      <c r="Z32" s="3">
        <v>2.5999999999999999E-3</v>
      </c>
      <c r="AA32" s="3">
        <v>1.01179</v>
      </c>
      <c r="AB32" t="s">
        <v>20</v>
      </c>
      <c r="AC32" s="3">
        <v>0</v>
      </c>
      <c r="AD32" s="3">
        <v>2.5999999999999999E-3</v>
      </c>
      <c r="AE32" s="3">
        <v>1.017204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59"/>
      <c r="B33" t="s">
        <v>21</v>
      </c>
      <c r="C33" s="3">
        <v>0</v>
      </c>
      <c r="D33" s="3">
        <v>1.964E-4</v>
      </c>
      <c r="E33" s="8">
        <v>1.040713</v>
      </c>
      <c r="F33" t="s">
        <v>21</v>
      </c>
      <c r="G33" s="3">
        <v>0</v>
      </c>
      <c r="H33" s="3">
        <v>1.964E-4</v>
      </c>
      <c r="I33" s="3">
        <v>1.061272</v>
      </c>
      <c r="J33" t="s">
        <v>21</v>
      </c>
      <c r="K33" s="3">
        <v>0</v>
      </c>
      <c r="L33" s="3">
        <v>1.964E-4</v>
      </c>
      <c r="M33" s="3">
        <v>1.044389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59"/>
      <c r="T33" t="s">
        <v>21</v>
      </c>
      <c r="U33" s="3">
        <v>0</v>
      </c>
      <c r="V33" s="3">
        <v>5.0279999999999997E-4</v>
      </c>
      <c r="W33" s="3">
        <v>1.0753969999999999</v>
      </c>
      <c r="X33" t="s">
        <v>21</v>
      </c>
      <c r="Y33" s="3">
        <v>0</v>
      </c>
      <c r="Z33" s="3">
        <v>5.0279999999999997E-4</v>
      </c>
      <c r="AA33" s="3">
        <v>1.073609</v>
      </c>
      <c r="AB33" t="s">
        <v>21</v>
      </c>
      <c r="AC33" s="3">
        <v>0</v>
      </c>
      <c r="AD33" s="3">
        <v>5.0279999999999997E-4</v>
      </c>
      <c r="AE33" s="3">
        <v>1.0548979999999999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59"/>
      <c r="B34" t="s">
        <v>22</v>
      </c>
      <c r="C34" s="3">
        <v>0</v>
      </c>
      <c r="D34" s="3">
        <v>4.0899999999999998E-5</v>
      </c>
      <c r="E34" s="3">
        <v>1.05772</v>
      </c>
      <c r="F34" t="s">
        <v>22</v>
      </c>
      <c r="G34" s="3">
        <v>0</v>
      </c>
      <c r="H34" s="3">
        <v>4.0899999999999998E-5</v>
      </c>
      <c r="I34" s="3">
        <v>1.050503</v>
      </c>
      <c r="J34" t="s">
        <v>22</v>
      </c>
      <c r="K34" s="3">
        <v>0</v>
      </c>
      <c r="L34" s="3">
        <v>4.0899999999999998E-5</v>
      </c>
      <c r="M34" s="3">
        <v>1.0550839999999999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59"/>
      <c r="T34" t="s">
        <v>22</v>
      </c>
      <c r="U34" s="3">
        <v>0</v>
      </c>
      <c r="V34" s="3">
        <v>2.0460000000000001E-4</v>
      </c>
      <c r="W34" s="3">
        <v>1.0866560000000001</v>
      </c>
      <c r="X34" t="s">
        <v>22</v>
      </c>
      <c r="Y34" s="3">
        <v>0</v>
      </c>
      <c r="Z34" s="3">
        <v>2.0460000000000001E-4</v>
      </c>
      <c r="AA34" s="3">
        <v>1.066489</v>
      </c>
      <c r="AB34" t="s">
        <v>22</v>
      </c>
      <c r="AC34" s="3">
        <v>0</v>
      </c>
      <c r="AD34" s="3">
        <v>2.0460000000000001E-4</v>
      </c>
      <c r="AE34" s="3">
        <v>1.0536019999999999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55" t="s">
        <v>23</v>
      </c>
      <c r="B37" s="52" t="s">
        <v>28</v>
      </c>
      <c r="C37" s="52"/>
      <c r="D37" s="52"/>
      <c r="E37" s="52"/>
      <c r="F37" s="52" t="s">
        <v>29</v>
      </c>
      <c r="G37" s="52"/>
      <c r="H37" s="52"/>
      <c r="I37" s="52"/>
      <c r="J37" s="52" t="s">
        <v>30</v>
      </c>
      <c r="K37" s="52"/>
      <c r="L37" s="52"/>
      <c r="M37" s="52"/>
      <c r="N37" s="62" t="s">
        <v>16</v>
      </c>
      <c r="O37" s="62"/>
      <c r="P37" s="62"/>
      <c r="Q37" s="62"/>
      <c r="S37" s="55" t="s">
        <v>23</v>
      </c>
      <c r="T37" s="52" t="s">
        <v>28</v>
      </c>
      <c r="U37" s="52"/>
      <c r="V37" s="52"/>
      <c r="W37" s="52"/>
      <c r="X37" s="52" t="s">
        <v>29</v>
      </c>
      <c r="Y37" s="52"/>
      <c r="Z37" s="52"/>
      <c r="AA37" s="52"/>
      <c r="AB37" s="52" t="s">
        <v>30</v>
      </c>
      <c r="AC37" s="52"/>
      <c r="AD37" s="52"/>
      <c r="AE37" s="52"/>
      <c r="AF37" s="62" t="s">
        <v>16</v>
      </c>
      <c r="AG37" s="62"/>
      <c r="AH37" s="62"/>
      <c r="AI37" s="62"/>
    </row>
    <row r="38" spans="1:35" x14ac:dyDescent="0.25">
      <c r="A38" s="55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55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55"/>
      <c r="B39" t="s">
        <v>20</v>
      </c>
      <c r="C39" s="8">
        <v>0</v>
      </c>
      <c r="D39" s="8">
        <v>2.5999999999999999E-3</v>
      </c>
      <c r="E39" s="8">
        <v>0.99106499999999997</v>
      </c>
      <c r="F39" t="s">
        <v>20</v>
      </c>
      <c r="G39" s="8">
        <v>0</v>
      </c>
      <c r="H39" s="8">
        <v>2.5999999999999999E-3</v>
      </c>
      <c r="I39" s="8">
        <v>0.96742899999999998</v>
      </c>
      <c r="J39" t="s">
        <v>20</v>
      </c>
      <c r="K39" s="8">
        <v>0</v>
      </c>
      <c r="L39" s="8">
        <v>2.5999999999999999E-3</v>
      </c>
      <c r="M39" s="8">
        <v>0.98200399999999999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55"/>
      <c r="T39" t="s">
        <v>20</v>
      </c>
      <c r="U39" s="8">
        <v>0</v>
      </c>
      <c r="V39" s="8">
        <v>2.5999999999999999E-3</v>
      </c>
      <c r="W39" s="8">
        <v>0.972329</v>
      </c>
      <c r="X39" t="s">
        <v>20</v>
      </c>
      <c r="Y39" s="8">
        <v>0</v>
      </c>
      <c r="Z39" s="8">
        <v>2.5999999999999999E-3</v>
      </c>
      <c r="AA39" s="8">
        <v>0.98600500000000002</v>
      </c>
      <c r="AB39" t="s">
        <v>20</v>
      </c>
      <c r="AC39" s="8">
        <v>0</v>
      </c>
      <c r="AD39" s="8">
        <v>2.5999999999999999E-3</v>
      </c>
      <c r="AE39" s="8">
        <v>0.993896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55"/>
      <c r="B40" t="s">
        <v>21</v>
      </c>
      <c r="C40" s="8">
        <v>0</v>
      </c>
      <c r="D40" s="8">
        <v>1.964E-4</v>
      </c>
      <c r="E40" s="8">
        <v>0.98875599999999997</v>
      </c>
      <c r="F40" t="s">
        <v>21</v>
      </c>
      <c r="G40" s="8">
        <v>0</v>
      </c>
      <c r="H40" s="8">
        <v>1.964E-4</v>
      </c>
      <c r="I40" s="8">
        <v>0.99474200000000002</v>
      </c>
      <c r="J40" t="s">
        <v>21</v>
      </c>
      <c r="K40" s="8">
        <v>0</v>
      </c>
      <c r="L40" s="8">
        <v>1.964E-4</v>
      </c>
      <c r="M40" s="8">
        <v>1.001242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55"/>
      <c r="T40" t="s">
        <v>21</v>
      </c>
      <c r="U40" s="8">
        <v>0</v>
      </c>
      <c r="V40" s="8">
        <v>5.0279999999999997E-4</v>
      </c>
      <c r="W40" s="8">
        <v>0.99063199999999996</v>
      </c>
      <c r="X40" t="s">
        <v>21</v>
      </c>
      <c r="Y40" s="8">
        <v>0</v>
      </c>
      <c r="Z40" s="8">
        <v>5.0279999999999997E-4</v>
      </c>
      <c r="AA40" s="8">
        <v>1.0421689999999999</v>
      </c>
      <c r="AB40" t="s">
        <v>21</v>
      </c>
      <c r="AC40" s="8">
        <v>0</v>
      </c>
      <c r="AD40" s="8">
        <v>5.0279999999999997E-4</v>
      </c>
      <c r="AE40" s="8">
        <v>0.99614899999999995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55"/>
      <c r="B41" t="s">
        <v>22</v>
      </c>
      <c r="C41" s="8">
        <v>0</v>
      </c>
      <c r="D41" s="8">
        <v>4.0899999999999998E-5</v>
      </c>
      <c r="E41" s="8">
        <v>1.0038499999999999</v>
      </c>
      <c r="F41" t="s">
        <v>22</v>
      </c>
      <c r="G41" s="8">
        <v>0</v>
      </c>
      <c r="H41" s="8">
        <v>4.0899999999999998E-5</v>
      </c>
      <c r="I41" s="8">
        <v>1.0199400000000001</v>
      </c>
      <c r="J41" t="s">
        <v>22</v>
      </c>
      <c r="K41" s="8">
        <v>0</v>
      </c>
      <c r="L41" s="8">
        <v>4.0899999999999998E-5</v>
      </c>
      <c r="M41" s="8">
        <v>1.026132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55"/>
      <c r="T41" t="s">
        <v>22</v>
      </c>
      <c r="U41" s="8">
        <v>0</v>
      </c>
      <c r="V41" s="8">
        <v>2.0460000000000001E-4</v>
      </c>
      <c r="W41" s="8">
        <v>1.027703</v>
      </c>
      <c r="X41" t="s">
        <v>22</v>
      </c>
      <c r="Y41" s="8">
        <v>0</v>
      </c>
      <c r="Z41" s="8">
        <v>2.0460000000000001E-4</v>
      </c>
      <c r="AA41" s="8">
        <v>1.0009760000000001</v>
      </c>
      <c r="AB41" t="s">
        <v>22</v>
      </c>
      <c r="AC41" s="8">
        <v>0</v>
      </c>
      <c r="AD41" s="8">
        <v>2.0460000000000001E-4</v>
      </c>
      <c r="AE41" s="8">
        <v>1.0118370000000001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0" t="s">
        <v>24</v>
      </c>
      <c r="B44" s="52" t="s">
        <v>28</v>
      </c>
      <c r="C44" s="52"/>
      <c r="D44" s="52"/>
      <c r="E44" s="52"/>
      <c r="F44" s="52" t="s">
        <v>29</v>
      </c>
      <c r="G44" s="52"/>
      <c r="H44" s="52"/>
      <c r="I44" s="52"/>
      <c r="J44" s="52" t="s">
        <v>30</v>
      </c>
      <c r="K44" s="52"/>
      <c r="L44" s="52"/>
      <c r="M44" s="52"/>
      <c r="N44" s="62" t="s">
        <v>16</v>
      </c>
      <c r="O44" s="62"/>
      <c r="P44" s="62"/>
      <c r="Q44" s="62"/>
      <c r="S44" s="60" t="s">
        <v>24</v>
      </c>
      <c r="T44" s="52" t="s">
        <v>28</v>
      </c>
      <c r="U44" s="52"/>
      <c r="V44" s="52"/>
      <c r="W44" s="52"/>
      <c r="X44" s="52" t="s">
        <v>29</v>
      </c>
      <c r="Y44" s="52"/>
      <c r="Z44" s="52"/>
      <c r="AA44" s="52"/>
      <c r="AB44" s="52" t="s">
        <v>30</v>
      </c>
      <c r="AC44" s="52"/>
      <c r="AD44" s="52"/>
      <c r="AE44" s="52"/>
      <c r="AF44" s="62" t="s">
        <v>16</v>
      </c>
      <c r="AG44" s="62"/>
      <c r="AH44" s="62"/>
      <c r="AI44" s="62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2" t="s">
        <v>25</v>
      </c>
      <c r="O45" s="62"/>
      <c r="P45" s="62"/>
      <c r="Q45" s="4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2" t="s">
        <v>25</v>
      </c>
      <c r="AG45" s="62"/>
      <c r="AH45" s="62"/>
      <c r="AI45" s="4" t="s">
        <v>19</v>
      </c>
    </row>
    <row r="46" spans="1:35" x14ac:dyDescent="0.25">
      <c r="A46" s="60"/>
      <c r="B46" s="12">
        <v>1.7E-6</v>
      </c>
      <c r="C46" s="5"/>
      <c r="D46" s="5"/>
      <c r="E46" s="9">
        <v>1.8932990000000001</v>
      </c>
      <c r="F46" s="12">
        <v>2.3E-6</v>
      </c>
      <c r="G46" s="5"/>
      <c r="H46" s="5"/>
      <c r="I46" s="9">
        <v>1.8922509999999999</v>
      </c>
      <c r="J46" s="12">
        <v>3.1E-6</v>
      </c>
      <c r="K46" s="5"/>
      <c r="L46" s="5"/>
      <c r="M46" s="9">
        <v>1.8708990000000001</v>
      </c>
      <c r="N46" s="10">
        <v>1.11E-2</v>
      </c>
      <c r="O46" s="10"/>
      <c r="P46" s="10"/>
      <c r="Q46" s="4">
        <v>1.6319239999999999</v>
      </c>
      <c r="S46" s="60"/>
      <c r="T46" s="12">
        <v>3.8399999999999998E-5</v>
      </c>
      <c r="U46" s="5"/>
      <c r="V46" s="5"/>
      <c r="W46" s="9">
        <v>1.84965</v>
      </c>
      <c r="X46" s="12">
        <v>4.5300000000000003E-5</v>
      </c>
      <c r="Y46" s="5"/>
      <c r="Z46" s="5"/>
      <c r="AA46" s="9">
        <v>1.863683</v>
      </c>
      <c r="AB46" s="12">
        <v>5.3900000000000002E-5</v>
      </c>
      <c r="AC46" s="5"/>
      <c r="AD46" s="5"/>
      <c r="AE46" s="9">
        <v>1.8737060000000001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2" t="s">
        <v>11</v>
      </c>
      <c r="O49" s="62"/>
      <c r="P49" s="62"/>
      <c r="Q49" s="62"/>
    </row>
    <row r="50" spans="1:17" x14ac:dyDescent="0.25">
      <c r="A50" s="59" t="s">
        <v>12</v>
      </c>
      <c r="B50" s="52" t="s">
        <v>28</v>
      </c>
      <c r="C50" s="52"/>
      <c r="D50" s="52"/>
      <c r="E50" s="52"/>
      <c r="F50" s="52" t="s">
        <v>29</v>
      </c>
      <c r="G50" s="52"/>
      <c r="H50" s="52"/>
      <c r="I50" s="52"/>
      <c r="J50" s="52" t="s">
        <v>30</v>
      </c>
      <c r="K50" s="52"/>
      <c r="L50" s="52"/>
      <c r="M50" s="52"/>
      <c r="N50" s="62" t="s">
        <v>16</v>
      </c>
      <c r="O50" s="62"/>
      <c r="P50" s="62"/>
      <c r="Q50" s="62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59"/>
      <c r="B52" t="s">
        <v>20</v>
      </c>
      <c r="C52" s="3">
        <v>0</v>
      </c>
      <c r="D52" s="3">
        <v>2.5999999999999999E-3</v>
      </c>
      <c r="E52" s="3">
        <v>1.0138780000000001</v>
      </c>
      <c r="F52" t="s">
        <v>20</v>
      </c>
      <c r="G52" s="3">
        <v>0</v>
      </c>
      <c r="H52" s="3">
        <v>2.5999999999999999E-3</v>
      </c>
      <c r="I52" s="3">
        <v>1.0347029999999999</v>
      </c>
      <c r="J52" t="s">
        <v>20</v>
      </c>
      <c r="K52" s="3">
        <v>0</v>
      </c>
      <c r="L52" s="3">
        <v>2.5999999999999999E-3</v>
      </c>
      <c r="M52" s="3">
        <v>1.051258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59"/>
      <c r="B53" t="s">
        <v>21</v>
      </c>
      <c r="C53" s="3">
        <v>0</v>
      </c>
      <c r="D53" s="3">
        <v>1.2999999999999999E-3</v>
      </c>
      <c r="E53" s="3">
        <v>1.027426</v>
      </c>
      <c r="F53" t="s">
        <v>21</v>
      </c>
      <c r="G53" s="3">
        <v>0</v>
      </c>
      <c r="H53" s="3">
        <v>1.2999999999999999E-3</v>
      </c>
      <c r="I53" s="3">
        <v>1.050332</v>
      </c>
      <c r="J53" t="s">
        <v>21</v>
      </c>
      <c r="K53" s="3">
        <v>0</v>
      </c>
      <c r="L53" s="3">
        <v>1.2999999999999999E-3</v>
      </c>
      <c r="M53" s="3">
        <v>1.063623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59"/>
      <c r="B54" t="s">
        <v>22</v>
      </c>
      <c r="C54" s="3">
        <v>0</v>
      </c>
      <c r="D54" s="3">
        <v>8.2589999999999996E-4</v>
      </c>
      <c r="E54" s="3">
        <v>1.047679</v>
      </c>
      <c r="F54" t="s">
        <v>22</v>
      </c>
      <c r="G54" s="3">
        <v>0</v>
      </c>
      <c r="H54" s="3">
        <v>8.8159999999999996E-4</v>
      </c>
      <c r="I54" s="3">
        <v>1.0639829999999999</v>
      </c>
      <c r="J54" t="s">
        <v>22</v>
      </c>
      <c r="K54" s="3">
        <v>0</v>
      </c>
      <c r="L54" s="3">
        <v>8.8159999999999996E-4</v>
      </c>
      <c r="M54" s="13">
        <v>1.0508660000000001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55" t="s">
        <v>23</v>
      </c>
      <c r="B57" s="52" t="s">
        <v>28</v>
      </c>
      <c r="C57" s="52"/>
      <c r="D57" s="52"/>
      <c r="E57" s="52"/>
      <c r="F57" s="52" t="s">
        <v>29</v>
      </c>
      <c r="G57" s="52"/>
      <c r="H57" s="52"/>
      <c r="I57" s="52"/>
      <c r="J57" s="52" t="s">
        <v>30</v>
      </c>
      <c r="K57" s="52"/>
      <c r="L57" s="52"/>
      <c r="M57" s="52"/>
      <c r="N57" s="62" t="s">
        <v>16</v>
      </c>
      <c r="O57" s="62"/>
      <c r="P57" s="62"/>
      <c r="Q57" s="62"/>
    </row>
    <row r="58" spans="1:17" x14ac:dyDescent="0.25">
      <c r="A58" s="55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55"/>
      <c r="B59" t="s">
        <v>20</v>
      </c>
      <c r="C59" s="8">
        <v>0</v>
      </c>
      <c r="D59" s="8">
        <v>2.5999999999999999E-3</v>
      </c>
      <c r="E59" s="8">
        <v>0.97307500000000002</v>
      </c>
      <c r="F59" t="s">
        <v>20</v>
      </c>
      <c r="G59" s="8">
        <v>0</v>
      </c>
      <c r="H59" s="8">
        <v>2.5999999999999999E-3</v>
      </c>
      <c r="I59" s="8">
        <v>0.92499200000000004</v>
      </c>
      <c r="J59" t="s">
        <v>20</v>
      </c>
      <c r="K59" s="8">
        <v>0</v>
      </c>
      <c r="L59" s="8">
        <v>2.5999999999999999E-3</v>
      </c>
      <c r="M59" s="8">
        <v>0.98983100000000002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55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0.99046199999999995</v>
      </c>
      <c r="J60" t="s">
        <v>21</v>
      </c>
      <c r="K60" s="8">
        <v>0</v>
      </c>
      <c r="L60" s="8">
        <v>1.2999999999999999E-3</v>
      </c>
      <c r="M60" s="8">
        <v>0.99373100000000003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55"/>
      <c r="B61" t="s">
        <v>22</v>
      </c>
      <c r="C61" s="8">
        <v>0</v>
      </c>
      <c r="D61" s="18">
        <v>8.2589999999999996E-4</v>
      </c>
      <c r="E61" s="8">
        <v>1.0194799999999999</v>
      </c>
      <c r="F61" t="s">
        <v>22</v>
      </c>
      <c r="G61" s="8">
        <v>0</v>
      </c>
      <c r="H61" s="18">
        <v>8.4520000000000005E-4</v>
      </c>
      <c r="I61" s="8">
        <v>1.009444</v>
      </c>
      <c r="J61" t="s">
        <v>22</v>
      </c>
      <c r="K61" s="8">
        <v>0</v>
      </c>
      <c r="L61" s="18">
        <v>8.8159999999999996E-4</v>
      </c>
      <c r="M61" s="19">
        <v>1.0246109999999999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0" t="s">
        <v>24</v>
      </c>
      <c r="B64" s="52" t="s">
        <v>28</v>
      </c>
      <c r="C64" s="52"/>
      <c r="D64" s="52"/>
      <c r="E64" s="52"/>
      <c r="F64" s="52" t="s">
        <v>29</v>
      </c>
      <c r="G64" s="52"/>
      <c r="H64" s="52"/>
      <c r="I64" s="52"/>
      <c r="J64" s="52" t="s">
        <v>30</v>
      </c>
      <c r="K64" s="52"/>
      <c r="L64" s="52"/>
      <c r="M64" s="52"/>
      <c r="N64" s="62" t="s">
        <v>16</v>
      </c>
      <c r="O64" s="62"/>
      <c r="P64" s="62"/>
      <c r="Q64" s="62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2" t="s">
        <v>25</v>
      </c>
      <c r="O65" s="62"/>
      <c r="P65" s="62"/>
      <c r="Q65" s="4" t="s">
        <v>19</v>
      </c>
    </row>
    <row r="66" spans="1:27" x14ac:dyDescent="0.25">
      <c r="A66" s="60"/>
      <c r="B66" s="12">
        <v>4.2309999999999998E-4</v>
      </c>
      <c r="C66" s="5"/>
      <c r="D66" s="5"/>
      <c r="E66" s="9">
        <v>1.8722669999999999</v>
      </c>
      <c r="F66" s="5"/>
      <c r="G66" s="12">
        <v>4.6359999999999999E-4</v>
      </c>
      <c r="H66" s="5"/>
      <c r="I66" s="9">
        <v>1.8751469999999999</v>
      </c>
      <c r="J66" s="15">
        <v>5.0339999999999998E-4</v>
      </c>
      <c r="K66" s="5"/>
      <c r="L66" s="5"/>
      <c r="M66" s="14">
        <v>1.853942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2.0589430000000002</v>
      </c>
      <c r="I73">
        <f t="shared" ref="I73:J75" si="1">0.05*G18+(1-0.05)*C18</f>
        <v>0</v>
      </c>
      <c r="J73">
        <f t="shared" si="1"/>
        <v>2.5999999999999999E-3</v>
      </c>
      <c r="K73">
        <f>I18+E18</f>
        <v>1.9826619999999999</v>
      </c>
      <c r="L73">
        <f>0.05*F25+(1-0.05)*B25</f>
        <v>0</v>
      </c>
      <c r="M73">
        <f>I25+E25</f>
        <v>3.704078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2.5999999999999999E-3</v>
      </c>
      <c r="U73">
        <f t="shared" ref="U73:V75" si="3">0.1*G18+(1-0.1)*C18</f>
        <v>0</v>
      </c>
      <c r="V73">
        <f t="shared" si="3"/>
        <v>2.5999999999999999E-3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1.579E-5</v>
      </c>
      <c r="H74">
        <f>E12+I12</f>
        <v>2.11199</v>
      </c>
      <c r="I74">
        <f t="shared" si="1"/>
        <v>0</v>
      </c>
      <c r="J74">
        <f t="shared" si="1"/>
        <v>1.579E-5</v>
      </c>
      <c r="K74">
        <f>I19+E19</f>
        <v>2.0239579999999999</v>
      </c>
      <c r="P74" s="58"/>
      <c r="Q74" t="s">
        <v>38</v>
      </c>
      <c r="R74">
        <f t="shared" si="2"/>
        <v>0</v>
      </c>
      <c r="S74">
        <f t="shared" si="2"/>
        <v>1.579E-5</v>
      </c>
      <c r="U74">
        <f t="shared" si="3"/>
        <v>0</v>
      </c>
      <c r="V74">
        <f t="shared" si="3"/>
        <v>1.579E-5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1.9674999999999996E-7</v>
      </c>
      <c r="H75">
        <f>E13+I13</f>
        <v>2.1173709999999999</v>
      </c>
      <c r="I75">
        <f t="shared" si="1"/>
        <v>0</v>
      </c>
      <c r="J75">
        <f t="shared" si="1"/>
        <v>1.9219999999999996E-7</v>
      </c>
      <c r="K75">
        <f>I20+E20</f>
        <v>2.0618240000000001</v>
      </c>
      <c r="P75" s="58"/>
      <c r="Q75" t="s">
        <v>39</v>
      </c>
      <c r="R75">
        <f t="shared" si="2"/>
        <v>0</v>
      </c>
      <c r="S75">
        <f t="shared" si="2"/>
        <v>2.0130000000000001E-7</v>
      </c>
      <c r="U75">
        <f t="shared" si="3"/>
        <v>0</v>
      </c>
      <c r="V75">
        <f t="shared" si="3"/>
        <v>1.9220000000000001E-7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2.5999999999999999E-3</v>
      </c>
      <c r="I79">
        <f t="shared" ref="I79:J81" si="5">0.2*G18+(1-0.2)*C18</f>
        <v>0</v>
      </c>
      <c r="J79">
        <f t="shared" si="5"/>
        <v>2.5999999999999999E-3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2.5999999999999999E-3</v>
      </c>
      <c r="U79">
        <f t="shared" ref="U79:V81" si="7">0.3*G18+(1-0.3)*C18</f>
        <v>0</v>
      </c>
      <c r="V79">
        <f t="shared" si="7"/>
        <v>2.5999999999999999E-3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1.579E-5</v>
      </c>
      <c r="I80">
        <f t="shared" si="5"/>
        <v>0</v>
      </c>
      <c r="J80">
        <f t="shared" si="5"/>
        <v>1.579E-5</v>
      </c>
      <c r="P80" s="58"/>
      <c r="Q80" t="s">
        <v>38</v>
      </c>
      <c r="R80">
        <f t="shared" si="6"/>
        <v>0</v>
      </c>
      <c r="S80">
        <f t="shared" si="6"/>
        <v>1.579E-5</v>
      </c>
      <c r="U80">
        <f t="shared" si="7"/>
        <v>0</v>
      </c>
      <c r="V80">
        <f t="shared" si="7"/>
        <v>1.579E-5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2.104E-7</v>
      </c>
      <c r="I81">
        <f t="shared" si="5"/>
        <v>0</v>
      </c>
      <c r="J81">
        <f t="shared" si="5"/>
        <v>1.9219999999999999E-7</v>
      </c>
      <c r="P81" s="58"/>
      <c r="Q81" t="s">
        <v>39</v>
      </c>
      <c r="R81">
        <f t="shared" si="6"/>
        <v>0</v>
      </c>
      <c r="S81">
        <f t="shared" si="6"/>
        <v>2.1949999999999997E-7</v>
      </c>
      <c r="U81">
        <f t="shared" si="7"/>
        <v>0</v>
      </c>
      <c r="V81">
        <f t="shared" si="7"/>
        <v>1.9219999999999999E-7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2.5999999999999999E-3</v>
      </c>
      <c r="H86">
        <f>M11+I11+E11</f>
        <v>3.0771120000000001</v>
      </c>
      <c r="I86">
        <f t="shared" ref="I86:J88" si="9">(0.05*(1-0.05)+0.05*(1-0.05))*G18+0.05*0.05*K18+(1-0.05*(1-0.05)-0.05*(1-0.05)-0.05*0.05)*C18</f>
        <v>0</v>
      </c>
      <c r="J86">
        <f t="shared" si="9"/>
        <v>2.5999999999999999E-3</v>
      </c>
      <c r="K86">
        <f>M18+I18+E18</f>
        <v>2.9678469999999999</v>
      </c>
      <c r="L86">
        <f>(0.05*(1-0.05)+0.05*(1-0.05))*F25+0.05*0.05*J25+(1-0.05*(1-0.05)-0.05*(1-0.05)-0.05*0.05)*B25</f>
        <v>0</v>
      </c>
      <c r="M86">
        <f>M25+I25+E25</f>
        <v>5.6081529999999997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2.6000000000000003E-3</v>
      </c>
      <c r="U86">
        <f t="shared" ref="U86:V88" si="11">(0.1*0.9+0.1*0.9)*G18+0.1*0.1*K18+(1-0.1*0.9-0.1*0.9-0.1*0.1)*C18</f>
        <v>0</v>
      </c>
      <c r="V86">
        <f t="shared" si="11"/>
        <v>2.6000000000000003E-3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1.579E-5</v>
      </c>
      <c r="H87">
        <f>M12+I12+E12</f>
        <v>3.160536</v>
      </c>
      <c r="I87">
        <f t="shared" si="9"/>
        <v>0</v>
      </c>
      <c r="J87">
        <f t="shared" si="9"/>
        <v>1.579E-5</v>
      </c>
      <c r="K87">
        <f>M19+I19+E19</f>
        <v>3.0256839999999996</v>
      </c>
      <c r="O87" s="57"/>
      <c r="P87" s="58"/>
      <c r="Q87" t="s">
        <v>38</v>
      </c>
      <c r="R87">
        <f t="shared" si="10"/>
        <v>0</v>
      </c>
      <c r="S87">
        <f t="shared" si="10"/>
        <v>1.5790000000000003E-5</v>
      </c>
      <c r="U87">
        <f t="shared" si="11"/>
        <v>0</v>
      </c>
      <c r="V87">
        <f t="shared" si="11"/>
        <v>1.5790000000000003E-5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2.0138625000000001E-7</v>
      </c>
      <c r="H88">
        <f>M13+I13+E13</f>
        <v>3.1696599999999999</v>
      </c>
      <c r="I88">
        <f t="shared" si="9"/>
        <v>0</v>
      </c>
      <c r="J88">
        <f t="shared" si="9"/>
        <v>1.9220000000000001E-7</v>
      </c>
      <c r="K88">
        <f>M20+I20+E20</f>
        <v>3.0823140000000002</v>
      </c>
      <c r="O88" s="57"/>
      <c r="P88" s="58"/>
      <c r="Q88" t="s">
        <v>39</v>
      </c>
      <c r="R88">
        <f t="shared" si="10"/>
        <v>0</v>
      </c>
      <c r="S88">
        <f t="shared" si="10"/>
        <v>2.1074500000000003E-7</v>
      </c>
      <c r="U88">
        <f t="shared" si="11"/>
        <v>0</v>
      </c>
      <c r="V88">
        <f t="shared" si="11"/>
        <v>1.9220000000000001E-7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2.5999999999999999E-3</v>
      </c>
      <c r="I92">
        <f t="shared" ref="I92:J94" si="13">(0.2*0.8+0.2*0.8)*G18+0.2*0.2*K18+(1-0.2*0.8-0.2*0.8-0.2*0.2)*C18</f>
        <v>0</v>
      </c>
      <c r="J92">
        <f t="shared" si="13"/>
        <v>2.5999999999999999E-3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2.5999999999999999E-3</v>
      </c>
      <c r="U92">
        <f t="shared" ref="U92:V94" si="15">(0.3*0.7+0.3*0.7)*G18+0.3*0.3*K18+(1-0.3*0.7-0.3*0.7-0.3*0.3)*C18</f>
        <v>0</v>
      </c>
      <c r="V92">
        <f t="shared" si="15"/>
        <v>2.5999999999999999E-3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1.579E-5</v>
      </c>
      <c r="I93">
        <f t="shared" si="13"/>
        <v>0</v>
      </c>
      <c r="J93">
        <f t="shared" si="13"/>
        <v>1.579E-5</v>
      </c>
      <c r="O93" s="57"/>
      <c r="P93" s="58"/>
      <c r="Q93" t="s">
        <v>38</v>
      </c>
      <c r="R93">
        <f t="shared" si="14"/>
        <v>0</v>
      </c>
      <c r="S93">
        <f t="shared" si="14"/>
        <v>1.579E-5</v>
      </c>
      <c r="U93">
        <f t="shared" si="15"/>
        <v>0</v>
      </c>
      <c r="V93">
        <f t="shared" si="15"/>
        <v>1.579E-5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2.2998E-7</v>
      </c>
      <c r="I94">
        <f t="shared" si="13"/>
        <v>0</v>
      </c>
      <c r="J94">
        <f t="shared" si="13"/>
        <v>1.9219999999999999E-7</v>
      </c>
      <c r="O94" s="57"/>
      <c r="P94" s="58"/>
      <c r="Q94" t="s">
        <v>39</v>
      </c>
      <c r="R94">
        <f t="shared" si="14"/>
        <v>0</v>
      </c>
      <c r="S94">
        <f t="shared" si="14"/>
        <v>2.4990500000000001E-7</v>
      </c>
      <c r="U94">
        <f t="shared" si="15"/>
        <v>0</v>
      </c>
      <c r="V94">
        <f t="shared" si="15"/>
        <v>1.9219999999999999E-7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3.2500000000000006E-7</v>
      </c>
      <c r="G99">
        <f t="shared" si="16"/>
        <v>2.6013124999999995E-3</v>
      </c>
      <c r="H99">
        <f>Q11+M11+I11+E11</f>
        <v>3.9527999999999999</v>
      </c>
      <c r="I99">
        <f t="shared" ref="I99:J101" si="17">3*0.05*(1-0.05)*(1-0.05)*G18+3*0.05*0.05*(1-0.05)*K18+0.05*0.05*0.05*O18+(1-3*0.05*(1-0.05)*(1-0.05)-3*0.05*0.05*(1-0.05)-0.05*0.05*0.05)*C18</f>
        <v>3.2500000000000006E-7</v>
      </c>
      <c r="J99">
        <f t="shared" si="17"/>
        <v>2.6013124999999995E-3</v>
      </c>
      <c r="K99">
        <f>Q18+M18+E18+I18</f>
        <v>3.8134190000000001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7.2665220000000001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2.6000000000000005E-6</v>
      </c>
      <c r="S99">
        <f t="shared" si="18"/>
        <v>2.6105E-3</v>
      </c>
      <c r="U99">
        <f t="shared" ref="U99:V101" si="19">3*0.1*(1-0.1)*(1-0.1)*G18+3*0.1*0.1*(1-0.1)*K18+0.1*0.1*0.1*O18+(1-3*0.1*(1-0.1)*(1-0.1)-3*0.1*0.1*(1-0.1)-0.1*0.1*0.1)*C18</f>
        <v>2.6000000000000005E-6</v>
      </c>
      <c r="V99">
        <f t="shared" si="19"/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1.6125000000000004E-6</v>
      </c>
      <c r="G100">
        <f t="shared" si="16"/>
        <v>1.7413026249999998E-5</v>
      </c>
      <c r="H100">
        <f>Q12+M12+I12+E12</f>
        <v>4.0670339999999996</v>
      </c>
      <c r="I100">
        <f t="shared" si="17"/>
        <v>1.6125000000000004E-6</v>
      </c>
      <c r="J100">
        <f t="shared" si="17"/>
        <v>1.7413026249999998E-5</v>
      </c>
      <c r="K100">
        <f>Q19+M19+E19+I19</f>
        <v>3.887883</v>
      </c>
      <c r="N100" s="61"/>
      <c r="O100" s="57"/>
      <c r="P100" s="58"/>
      <c r="Q100" t="s">
        <v>38</v>
      </c>
      <c r="R100">
        <f t="shared" si="18"/>
        <v>1.2900000000000004E-5</v>
      </c>
      <c r="S100">
        <f t="shared" si="18"/>
        <v>2.877421E-5</v>
      </c>
      <c r="U100">
        <f t="shared" si="19"/>
        <v>1.2900000000000004E-5</v>
      </c>
      <c r="V100">
        <f t="shared" si="19"/>
        <v>2.877421E-5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1.6125000000000004E-6</v>
      </c>
      <c r="G101">
        <f t="shared" si="16"/>
        <v>1.8185376625000002E-6</v>
      </c>
      <c r="H101">
        <f>Q13+M13+I13+E13</f>
        <v>4.0863099999999992</v>
      </c>
      <c r="I101">
        <f t="shared" si="17"/>
        <v>1.6125000000000004E-6</v>
      </c>
      <c r="J101">
        <f t="shared" si="17"/>
        <v>1.8046759750000003E-6</v>
      </c>
      <c r="K101">
        <f>Q20+M20+E20+I20</f>
        <v>4.024845</v>
      </c>
      <c r="N101" s="61"/>
      <c r="O101" s="57"/>
      <c r="P101" s="58"/>
      <c r="Q101" t="s">
        <v>39</v>
      </c>
      <c r="R101">
        <f t="shared" si="18"/>
        <v>1.2900000000000004E-5</v>
      </c>
      <c r="S101">
        <f t="shared" si="18"/>
        <v>1.3119966300000005E-5</v>
      </c>
      <c r="U101">
        <f t="shared" si="19"/>
        <v>1.2900000000000004E-5</v>
      </c>
      <c r="V101">
        <f t="shared" si="19"/>
        <v>1.3092007800000005E-5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2.0800000000000004E-5</v>
      </c>
      <c r="G105">
        <f t="shared" si="20"/>
        <v>2.6839999999999998E-3</v>
      </c>
      <c r="I105">
        <f t="shared" ref="I105:J107" si="21">3*0.2*(1-0.2)*(1-0.2)*G18+3*0.2*0.2*(1-0.2)*K18+0.2*0.2*0.2*O18+(1-3*0.2*(1-0.2)*(1-0.2)-3*0.2*0.2*(1-0.2)-0.2*0.2*0.2)*C18</f>
        <v>2.0800000000000004E-5</v>
      </c>
      <c r="J105">
        <f t="shared" si="21"/>
        <v>2.6839999999999998E-3</v>
      </c>
      <c r="L105">
        <f>3*0.2*(1-0.2)*(1-0.2)*F25+3*0.2*0.2*(1-0.2)*J25+0.2*0.2*0.2*N25+(1-3*0.2*(1-0.2)*(1-0.2)-3*0.2*0.2*(1-0.2)-0.2*0.2*0.2)*B25</f>
        <v>1.0320000000000003E-4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7.0199999999999999E-5</v>
      </c>
      <c r="S105">
        <f t="shared" si="22"/>
        <v>2.8834999999999998E-3</v>
      </c>
      <c r="U105">
        <f t="shared" ref="U105:V107" si="23">3*0.3*(1-0.3)*(1-0.3)*G18+3*0.3*0.3*(1-0.3)*K18+0.3*0.3*0.3*O18+(1-3*0.3*(1-0.3)*(1-0.3)-3*0.3*0.3*(1-0.3)-0.3*0.3*0.3)*C18</f>
        <v>7.0199999999999999E-5</v>
      </c>
      <c r="V105">
        <f t="shared" si="23"/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1.0320000000000003E-4</v>
      </c>
      <c r="G106">
        <f t="shared" si="20"/>
        <v>1.1966368000000002E-4</v>
      </c>
      <c r="I106">
        <f t="shared" si="21"/>
        <v>1.0320000000000003E-4</v>
      </c>
      <c r="J106">
        <f t="shared" si="21"/>
        <v>1.1966368000000002E-4</v>
      </c>
      <c r="N106" s="61"/>
      <c r="O106" s="57"/>
      <c r="P106" s="58"/>
      <c r="Q106" t="s">
        <v>38</v>
      </c>
      <c r="R106">
        <f t="shared" si="22"/>
        <v>3.4830000000000001E-4</v>
      </c>
      <c r="S106">
        <f t="shared" si="22"/>
        <v>3.6636366999999995E-4</v>
      </c>
      <c r="U106">
        <f t="shared" si="23"/>
        <v>3.4830000000000001E-4</v>
      </c>
      <c r="V106">
        <f t="shared" si="23"/>
        <v>3.6636366999999995E-4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1.0320000000000003E-4</v>
      </c>
      <c r="G107">
        <f t="shared" si="20"/>
        <v>1.0344639040000002E-4</v>
      </c>
      <c r="I107">
        <f t="shared" si="21"/>
        <v>1.0320000000000003E-4</v>
      </c>
      <c r="J107">
        <f t="shared" si="21"/>
        <v>1.0339066240000003E-4</v>
      </c>
      <c r="N107" s="61"/>
      <c r="O107" s="57"/>
      <c r="P107" s="58"/>
      <c r="Q107" t="s">
        <v>39</v>
      </c>
      <c r="R107">
        <f t="shared" si="22"/>
        <v>3.4830000000000001E-4</v>
      </c>
      <c r="S107">
        <f t="shared" si="22"/>
        <v>3.4856806010000001E-4</v>
      </c>
      <c r="U107">
        <f t="shared" si="23"/>
        <v>3.4830000000000001E-4</v>
      </c>
      <c r="V107">
        <f t="shared" si="23"/>
        <v>3.4848701060000002E-4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2.5999999999999999E-3</v>
      </c>
      <c r="H112">
        <f>AA11+W11</f>
        <v>2.057185</v>
      </c>
      <c r="I112">
        <f t="shared" ref="I112:J114" si="25">0.05*Y18+(1-0.05)*U18</f>
        <v>0</v>
      </c>
      <c r="J112">
        <f t="shared" si="25"/>
        <v>2.5999999999999999E-3</v>
      </c>
      <c r="K112">
        <f>AA18+W18</f>
        <v>1.982434</v>
      </c>
      <c r="L112">
        <f>0.05*X25+(1-0.05)*T25</f>
        <v>5.0500000000000002E-4</v>
      </c>
      <c r="M112">
        <f>AA25+W25</f>
        <v>3.7762519999999999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2.5999999999999999E-3</v>
      </c>
      <c r="U112">
        <f t="shared" ref="U112:V114" si="27">0.1*Y18+(1-0.1)*U18</f>
        <v>0</v>
      </c>
      <c r="V112">
        <f t="shared" si="27"/>
        <v>2.5999999999999999E-3</v>
      </c>
      <c r="X112">
        <f>0.1*X25+(1-0.1)*T25</f>
        <v>1.01E-3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6.4850000000000004E-5</v>
      </c>
      <c r="H113">
        <f>AA12+W12</f>
        <v>2.0761209999999997</v>
      </c>
      <c r="I113">
        <f t="shared" si="25"/>
        <v>0</v>
      </c>
      <c r="J113">
        <f t="shared" si="25"/>
        <v>6.4850000000000004E-5</v>
      </c>
      <c r="K113">
        <f>AA19+W19</f>
        <v>1.9920230000000001</v>
      </c>
      <c r="P113" s="58"/>
      <c r="Q113" t="s">
        <v>38</v>
      </c>
      <c r="R113">
        <f t="shared" si="26"/>
        <v>0</v>
      </c>
      <c r="S113">
        <f t="shared" si="26"/>
        <v>6.4850000000000004E-5</v>
      </c>
      <c r="U113">
        <f t="shared" si="27"/>
        <v>0</v>
      </c>
      <c r="V113">
        <f t="shared" si="27"/>
        <v>6.4850000000000004E-5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4.879999999999999E-6</v>
      </c>
      <c r="H114">
        <f>AA13+W13</f>
        <v>2.11897</v>
      </c>
      <c r="I114">
        <f t="shared" si="25"/>
        <v>0</v>
      </c>
      <c r="J114">
        <f t="shared" si="25"/>
        <v>4.879999999999999E-6</v>
      </c>
      <c r="K114">
        <f>AA20+W20</f>
        <v>2.0795490000000001</v>
      </c>
      <c r="P114" s="58"/>
      <c r="Q114" t="s">
        <v>39</v>
      </c>
      <c r="R114">
        <f t="shared" si="26"/>
        <v>0</v>
      </c>
      <c r="S114">
        <f t="shared" si="26"/>
        <v>4.8799999999999999E-6</v>
      </c>
      <c r="U114">
        <f t="shared" si="27"/>
        <v>0</v>
      </c>
      <c r="V114">
        <f t="shared" si="27"/>
        <v>4.8799999999999999E-6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2.5999999999999999E-3</v>
      </c>
      <c r="I118">
        <f t="shared" ref="I118:J120" si="29">0.2*Y18+(1-0.2)*U18</f>
        <v>0</v>
      </c>
      <c r="J118">
        <f t="shared" si="29"/>
        <v>2.5999999999999999E-3</v>
      </c>
      <c r="L118">
        <f>0.2*X25+(1-0.2)*T25</f>
        <v>2.0200000000000001E-3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2.5999999999999999E-3</v>
      </c>
      <c r="U118">
        <f t="shared" ref="U118:V120" si="31">0.3*Y18+(1-0.3)*U18</f>
        <v>0</v>
      </c>
      <c r="V118">
        <f t="shared" si="31"/>
        <v>2.5999999999999999E-3</v>
      </c>
      <c r="X118">
        <f>0.3*X25+(1-0.3)*T25</f>
        <v>3.0299999999999997E-3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6.4850000000000004E-5</v>
      </c>
      <c r="I119">
        <f t="shared" si="29"/>
        <v>0</v>
      </c>
      <c r="J119">
        <f t="shared" si="29"/>
        <v>6.4850000000000004E-5</v>
      </c>
      <c r="P119" s="58"/>
      <c r="Q119" t="s">
        <v>38</v>
      </c>
      <c r="R119">
        <f t="shared" si="30"/>
        <v>0</v>
      </c>
      <c r="S119">
        <f t="shared" si="30"/>
        <v>6.4850000000000004E-5</v>
      </c>
      <c r="U119">
        <f t="shared" si="31"/>
        <v>0</v>
      </c>
      <c r="V119">
        <f t="shared" si="31"/>
        <v>6.4850000000000004E-5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4.8800000000000007E-6</v>
      </c>
      <c r="I120">
        <f t="shared" si="29"/>
        <v>0</v>
      </c>
      <c r="J120">
        <f t="shared" si="29"/>
        <v>4.8800000000000007E-6</v>
      </c>
      <c r="P120" s="58"/>
      <c r="Q120" t="s">
        <v>39</v>
      </c>
      <c r="R120">
        <f t="shared" si="30"/>
        <v>0</v>
      </c>
      <c r="S120">
        <f t="shared" si="30"/>
        <v>4.879999999999999E-6</v>
      </c>
      <c r="U120">
        <f t="shared" si="31"/>
        <v>0</v>
      </c>
      <c r="V120">
        <f t="shared" si="31"/>
        <v>4.879999999999999E-6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2.5999999999999999E-3</v>
      </c>
      <c r="H125">
        <f>AE11+AA11+W11</f>
        <v>3.070227</v>
      </c>
      <c r="I125">
        <f t="shared" ref="I125:J127" si="33">(0.05*(1-0.05)+0.05*(1-0.05))*Y18+0.05*0.05*AC18+(1-0.05*(1-0.05)-0.05*(1-0.05)-0.05*0.05)*U18</f>
        <v>0</v>
      </c>
      <c r="J125">
        <f t="shared" si="33"/>
        <v>2.5999999999999999E-3</v>
      </c>
      <c r="K125">
        <f>AE18+AA18+W18</f>
        <v>2.9591430000000001</v>
      </c>
      <c r="L125">
        <f>(0.05*(1-0.05)+0.05*(1-0.05))*X25+0.05*0.05*AB25+(1-0.05*(1-0.05)-0.05*(1-0.05)-0.05*0.05)*T25</f>
        <v>9.5950024999999993E-4</v>
      </c>
      <c r="M125">
        <f>AE25+AA25+W25</f>
        <v>5.6855380000000002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2.6000000000000003E-3</v>
      </c>
      <c r="U125">
        <f t="shared" ref="U125:V127" si="35">(0.1*0.9+0.1*0.9)*Y18+0.1*0.1*AC18+(1-0.1*0.9-0.1*0.9-0.1*0.1)*U18</f>
        <v>0</v>
      </c>
      <c r="V125">
        <f t="shared" si="35"/>
        <v>2.6000000000000003E-3</v>
      </c>
      <c r="X125">
        <f>(0.1*0.9+0.1*0.9)*X25+0.1*0.1*AB25+(1-0.1*0.9-0.1*0.9-0.1*0.1)*T25</f>
        <v>1.8180010000000001E-3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6.4850000000000004E-5</v>
      </c>
      <c r="H126">
        <f>AE12+AA12+W12</f>
        <v>3.1088659999999999</v>
      </c>
      <c r="I126">
        <f t="shared" si="33"/>
        <v>0</v>
      </c>
      <c r="J126">
        <f t="shared" si="33"/>
        <v>6.4850000000000004E-5</v>
      </c>
      <c r="K126">
        <f>AE19+AA19+W19</f>
        <v>2.9891639999999997</v>
      </c>
      <c r="O126" s="57"/>
      <c r="P126" s="58"/>
      <c r="Q126" t="s">
        <v>38</v>
      </c>
      <c r="R126">
        <f t="shared" si="34"/>
        <v>0</v>
      </c>
      <c r="S126">
        <f t="shared" si="34"/>
        <v>6.4850000000000004E-5</v>
      </c>
      <c r="U126">
        <f t="shared" si="35"/>
        <v>0</v>
      </c>
      <c r="V126">
        <f t="shared" si="35"/>
        <v>6.4850000000000004E-5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4.8799999999999999E-6</v>
      </c>
      <c r="H127">
        <f>AE13+AA13+W13</f>
        <v>3.1684789999999996</v>
      </c>
      <c r="I127">
        <f t="shared" si="33"/>
        <v>0</v>
      </c>
      <c r="J127">
        <f t="shared" si="33"/>
        <v>4.8799999999999999E-6</v>
      </c>
      <c r="K127">
        <f>AE20+AA20+W20</f>
        <v>3.1044809999999998</v>
      </c>
      <c r="O127" s="57"/>
      <c r="P127" s="58"/>
      <c r="Q127" t="s">
        <v>39</v>
      </c>
      <c r="R127">
        <f t="shared" si="34"/>
        <v>0</v>
      </c>
      <c r="S127">
        <f t="shared" si="34"/>
        <v>4.8800000000000007E-6</v>
      </c>
      <c r="U127">
        <f t="shared" si="35"/>
        <v>0</v>
      </c>
      <c r="V127">
        <f t="shared" si="35"/>
        <v>4.8800000000000007E-6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2.5999999999999999E-3</v>
      </c>
      <c r="I131">
        <f t="shared" ref="I131:J133" si="37">(0.2*0.8+0.2*0.8)*Y18+0.2*0.2*AC18+(1-0.2*0.8-0.2*0.8-0.2*0.2)*U18</f>
        <v>0</v>
      </c>
      <c r="J131">
        <f t="shared" si="37"/>
        <v>2.5999999999999999E-3</v>
      </c>
      <c r="L131">
        <f>(0.2*0.8+0.2*0.8)*X25+0.2*0.2*AB25+(1-0.2*0.8-0.2*0.8-0.2*0.2)*T25</f>
        <v>3.2320040000000006E-3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2.5999999999999999E-3</v>
      </c>
      <c r="U131">
        <f t="shared" ref="U131:V133" si="39">(0.3*0.7+0.3*0.7)*Y18+0.3*0.3*AC18+(1-0.3*0.7-0.3*0.7-0.3*0.3)*U18</f>
        <v>0</v>
      </c>
      <c r="V131">
        <f t="shared" si="39"/>
        <v>2.5999999999999999E-3</v>
      </c>
      <c r="X131">
        <f>(0.3*0.7+0.3*0.7)*X25+0.3*0.3*AB25+(1-0.3*0.7-0.3*0.7-0.3*0.3)*T25</f>
        <v>4.2420089999999988E-3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6.4850000000000004E-5</v>
      </c>
      <c r="I132">
        <f t="shared" si="37"/>
        <v>0</v>
      </c>
      <c r="J132">
        <f t="shared" si="37"/>
        <v>6.4850000000000004E-5</v>
      </c>
      <c r="O132" s="57"/>
      <c r="P132" s="58"/>
      <c r="Q132" t="s">
        <v>38</v>
      </c>
      <c r="R132">
        <f t="shared" si="38"/>
        <v>0</v>
      </c>
      <c r="S132">
        <f t="shared" si="38"/>
        <v>6.4850000000000004E-5</v>
      </c>
      <c r="U132">
        <f t="shared" si="39"/>
        <v>0</v>
      </c>
      <c r="V132">
        <f t="shared" si="39"/>
        <v>6.4850000000000004E-5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4.8799999999999999E-6</v>
      </c>
      <c r="I133">
        <f t="shared" si="37"/>
        <v>0</v>
      </c>
      <c r="J133">
        <f t="shared" si="37"/>
        <v>4.8799999999999999E-6</v>
      </c>
      <c r="O133" s="57"/>
      <c r="P133" s="58"/>
      <c r="Q133" t="s">
        <v>39</v>
      </c>
      <c r="R133">
        <f t="shared" si="38"/>
        <v>0</v>
      </c>
      <c r="S133">
        <f t="shared" si="38"/>
        <v>4.8800000000000007E-6</v>
      </c>
      <c r="U133">
        <f t="shared" si="39"/>
        <v>0</v>
      </c>
      <c r="V133">
        <f t="shared" si="39"/>
        <v>4.8800000000000007E-6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3.2500000000000006E-7</v>
      </c>
      <c r="G138">
        <f t="shared" si="40"/>
        <v>2.6013124999999995E-3</v>
      </c>
      <c r="H138">
        <f>AI11+AE11+AA11+W11</f>
        <v>3.9496280000000001</v>
      </c>
      <c r="I138">
        <f t="shared" ref="I138:J140" si="41">3*0.05*(1-0.05)*(1-0.05)*Y18+3*0.05*0.05*(1-0.05)*AC18+0.05*0.05*0.05*AG18+(1-3*0.05*(1-0.05)*(1-0.05)-3*0.05*0.05*(1-0.05)-0.05*0.05*0.05)*U18</f>
        <v>3.2500000000000006E-7</v>
      </c>
      <c r="J138">
        <f t="shared" si="41"/>
        <v>2.6013124999999995E-3</v>
      </c>
      <c r="K138">
        <f>AI18+AE18+AA18+W18</f>
        <v>3.8227260000000003</v>
      </c>
      <c r="L138">
        <f>3*0.05*(1-0.05)*(1-0.05)*X25+3*0.05*0.05*(1-0.05)*AB25+0.05*0.05*0.05*AF25+(1-3*0.05*(1-0.05)*(1-0.05)-3*0.05*0.05*(1-0.05)-0.05*0.05*0.05)*T25</f>
        <v>1.3688257124999999E-3</v>
      </c>
      <c r="M138">
        <f>AI25+AE25+AA25+W25</f>
        <v>7.3372649999999995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2.6000000000000005E-6</v>
      </c>
      <c r="S138">
        <f t="shared" si="42"/>
        <v>2.6105E-3</v>
      </c>
      <c r="U138">
        <f t="shared" ref="U138:V140" si="43">3*0.1*(1-0.1)*(1-0.1)*Y18+3*0.1*0.1*(1-0.1)*AC18+0.1*0.1*0.1*AG18+(1-3*0.1*(1-0.1)*(1-0.1)-3*0.1*0.1*(1-0.1)-0.1*0.1*0.1)*U18</f>
        <v>2.6000000000000005E-6</v>
      </c>
      <c r="V138">
        <f t="shared" si="43"/>
        <v>2.6105E-3</v>
      </c>
      <c r="X138">
        <f>3*0.1*(1-0.1)*(1-0.1)*X25+3*0.1*0.1*(1-0.1)*AB25+0.1*0.1*0.1*AF25+(1-3*0.1*(1-0.1)*(1-0.1)-3*0.1*0.1*(1-0.1)-0.1*0.1*0.1)*T25</f>
        <v>2.4666027000000007E-3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1.5375000000000003E-6</v>
      </c>
      <c r="G139">
        <f t="shared" si="40"/>
        <v>6.6441893749999989E-5</v>
      </c>
      <c r="H139">
        <f>AI12+AE12+AA12+W12</f>
        <v>4.0208940000000002</v>
      </c>
      <c r="I139">
        <f t="shared" si="41"/>
        <v>1.5375000000000003E-6</v>
      </c>
      <c r="J139">
        <f t="shared" si="41"/>
        <v>6.6441893749999989E-5</v>
      </c>
      <c r="K139">
        <f>AI19+AE19+AA19+W19</f>
        <v>3.8666</v>
      </c>
      <c r="N139" s="61"/>
      <c r="O139" s="57"/>
      <c r="P139" s="58"/>
      <c r="Q139" t="s">
        <v>38</v>
      </c>
      <c r="R139">
        <f t="shared" si="42"/>
        <v>1.2300000000000003E-5</v>
      </c>
      <c r="S139">
        <f t="shared" si="42"/>
        <v>7.7585150000000007E-5</v>
      </c>
      <c r="U139">
        <f t="shared" si="43"/>
        <v>1.2300000000000003E-5</v>
      </c>
      <c r="V139">
        <f t="shared" si="43"/>
        <v>7.7585150000000007E-5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1.5375000000000003E-6</v>
      </c>
      <c r="G140">
        <f t="shared" si="40"/>
        <v>6.4168899999999996E-6</v>
      </c>
      <c r="H140">
        <f>AI13+AE13+AA13+W13</f>
        <v>4.0988280000000001</v>
      </c>
      <c r="I140">
        <f t="shared" si="41"/>
        <v>1.5375000000000003E-6</v>
      </c>
      <c r="J140">
        <f t="shared" si="41"/>
        <v>6.4168899999999996E-6</v>
      </c>
      <c r="K140">
        <f>AI20+AE20+AA20+W20</f>
        <v>4.0382459999999991</v>
      </c>
      <c r="N140" s="61"/>
      <c r="O140" s="57"/>
      <c r="P140" s="58"/>
      <c r="Q140" t="s">
        <v>39</v>
      </c>
      <c r="R140">
        <f t="shared" si="42"/>
        <v>1.2300000000000003E-5</v>
      </c>
      <c r="S140">
        <f t="shared" si="42"/>
        <v>1.7175120000000002E-5</v>
      </c>
      <c r="U140">
        <f t="shared" si="43"/>
        <v>1.2300000000000003E-5</v>
      </c>
      <c r="V140">
        <f t="shared" si="43"/>
        <v>1.7175120000000002E-5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2.0800000000000004E-5</v>
      </c>
      <c r="G144">
        <f t="shared" si="44"/>
        <v>2.6839999999999998E-3</v>
      </c>
      <c r="I144">
        <f t="shared" ref="I144:J146" si="45">3*0.2*(1-0.2)*(1-0.2)*Y18+3*0.2*0.2*(1-0.2)*AC18+0.2*0.2*0.2*AG18+(1-3*0.2*(1-0.2)*(1-0.2)-3*0.2*0.2*(1-0.2)-0.2*0.2*0.2)*U18</f>
        <v>2.0800000000000004E-5</v>
      </c>
      <c r="J144">
        <f t="shared" si="45"/>
        <v>2.6839999999999998E-3</v>
      </c>
      <c r="L144">
        <f>3*0.2*(1-0.2)*(1-0.2)*X25+3*0.2*0.2*(1-0.2)*AB25+0.2*0.2*0.2*AF25+(1-3*0.2*(1-0.2)*(1-0.2)-3*0.2*0.2*(1-0.2)-0.2*0.2*0.2)*T25</f>
        <v>3.9768096000000006E-3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7.0199999999999999E-5</v>
      </c>
      <c r="S144">
        <f t="shared" si="46"/>
        <v>2.8834999999999998E-3</v>
      </c>
      <c r="U144">
        <f t="shared" ref="U144:V146" si="47">3*0.3*(1-0.3)*(1-0.3)*Y18+3*0.3*0.3*(1-0.3)*AC18+0.3*0.3*0.3*AG18+(1-3*0.3*(1-0.3)*(1-0.3)-3*0.3*0.3*(1-0.3)-0.3*0.3*0.3)*U18</f>
        <v>7.0199999999999999E-5</v>
      </c>
      <c r="V144">
        <f t="shared" si="47"/>
        <v>2.8834999999999998E-3</v>
      </c>
      <c r="X144">
        <f>3*0.3*(1-0.3)*(1-0.3)*X25+3*0.3*0.3*(1-0.3)*AB25+0.3*0.3*0.3*AF25+(1-3*0.3*(1-0.3)*(1-0.3)-3*0.3*0.3*(1-0.3)-0.3*0.3*0.3)*T25</f>
        <v>4.7862188999999991E-3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9.840000000000002E-5</v>
      </c>
      <c r="G145">
        <f t="shared" si="44"/>
        <v>1.667312E-4</v>
      </c>
      <c r="I145">
        <f t="shared" si="45"/>
        <v>9.840000000000002E-5</v>
      </c>
      <c r="J145">
        <f t="shared" si="45"/>
        <v>1.667312E-4</v>
      </c>
      <c r="N145" s="61"/>
      <c r="O145" s="57"/>
      <c r="P145" s="58"/>
      <c r="Q145" t="s">
        <v>38</v>
      </c>
      <c r="R145">
        <f t="shared" si="46"/>
        <v>3.321E-4</v>
      </c>
      <c r="S145">
        <f t="shared" si="46"/>
        <v>4.0869905000000002E-4</v>
      </c>
      <c r="U145">
        <f t="shared" si="47"/>
        <v>3.321E-4</v>
      </c>
      <c r="V145">
        <f t="shared" si="47"/>
        <v>4.0869905000000002E-4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9.840000000000002E-5</v>
      </c>
      <c r="G146">
        <f t="shared" si="44"/>
        <v>1.0324096000000002E-4</v>
      </c>
      <c r="I146">
        <f t="shared" si="45"/>
        <v>9.840000000000002E-5</v>
      </c>
      <c r="J146">
        <f t="shared" si="45"/>
        <v>1.0324096000000002E-4</v>
      </c>
      <c r="N146" s="61"/>
      <c r="O146" s="57"/>
      <c r="P146" s="58"/>
      <c r="Q146" t="s">
        <v>39</v>
      </c>
      <c r="R146">
        <f t="shared" si="46"/>
        <v>3.321E-4</v>
      </c>
      <c r="S146">
        <f t="shared" si="46"/>
        <v>3.3684824000000001E-4</v>
      </c>
      <c r="U146">
        <f t="shared" si="47"/>
        <v>3.321E-4</v>
      </c>
      <c r="V146">
        <f t="shared" si="47"/>
        <v>3.3684824000000001E-4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2.5999999999999999E-3</v>
      </c>
      <c r="H151">
        <f>I32++E32</f>
        <v>2.0198160000000001</v>
      </c>
      <c r="I151">
        <f t="shared" ref="I151:J153" si="49">0.05*G39+(1-0.05)*C39</f>
        <v>0</v>
      </c>
      <c r="J151">
        <f t="shared" si="49"/>
        <v>2.5999999999999999E-3</v>
      </c>
      <c r="K151">
        <f>I39+E39</f>
        <v>1.958494</v>
      </c>
      <c r="L151">
        <f>0.05*F46+(1-0.05)*B46</f>
        <v>1.73E-6</v>
      </c>
      <c r="M151">
        <f>I46+E46</f>
        <v>3.7855499999999997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2.5999999999999999E-3</v>
      </c>
      <c r="U151">
        <f t="shared" ref="U151:V153" si="51">0.1*G39+(1-0.1)*C39</f>
        <v>0</v>
      </c>
      <c r="V151">
        <f t="shared" si="51"/>
        <v>2.5999999999999999E-3</v>
      </c>
      <c r="X151">
        <f>0.1*F46+(1-0.1)*B46</f>
        <v>1.7600000000000001E-6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1.964E-4</v>
      </c>
      <c r="H152">
        <f>I33++E33</f>
        <v>2.101985</v>
      </c>
      <c r="I152">
        <f t="shared" si="49"/>
        <v>0</v>
      </c>
      <c r="J152">
        <f t="shared" si="49"/>
        <v>1.964E-4</v>
      </c>
      <c r="K152">
        <f>I40+E40</f>
        <v>1.983498</v>
      </c>
      <c r="P152" s="58"/>
      <c r="Q152" t="s">
        <v>38</v>
      </c>
      <c r="R152">
        <f t="shared" si="50"/>
        <v>0</v>
      </c>
      <c r="S152">
        <f t="shared" si="50"/>
        <v>1.964E-4</v>
      </c>
      <c r="U152">
        <f t="shared" si="51"/>
        <v>0</v>
      </c>
      <c r="V152">
        <f t="shared" si="51"/>
        <v>1.964E-4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4.0899999999999991E-5</v>
      </c>
      <c r="H153">
        <f>I34++E34</f>
        <v>2.1082229999999997</v>
      </c>
      <c r="I153">
        <f t="shared" si="49"/>
        <v>0</v>
      </c>
      <c r="J153">
        <f t="shared" si="49"/>
        <v>4.0899999999999991E-5</v>
      </c>
      <c r="K153">
        <f>I41+E41</f>
        <v>2.02379</v>
      </c>
      <c r="P153" s="58"/>
      <c r="Q153" t="s">
        <v>39</v>
      </c>
      <c r="R153">
        <f t="shared" si="50"/>
        <v>0</v>
      </c>
      <c r="S153">
        <f t="shared" si="50"/>
        <v>4.0900000000000005E-5</v>
      </c>
      <c r="U153">
        <f t="shared" si="51"/>
        <v>0</v>
      </c>
      <c r="V153">
        <f t="shared" si="51"/>
        <v>4.0900000000000005E-5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2.5999999999999999E-3</v>
      </c>
      <c r="I157">
        <f t="shared" ref="I157:J159" si="53">0.2*G39+(1-0.2)*C39</f>
        <v>0</v>
      </c>
      <c r="J157">
        <f t="shared" si="53"/>
        <v>2.5999999999999999E-3</v>
      </c>
      <c r="L157">
        <f>0.2*F46+(1-0.2)*B46</f>
        <v>1.8200000000000002E-6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2.5999999999999999E-3</v>
      </c>
      <c r="U157">
        <f t="shared" ref="U157:V159" si="55">0.3*G39+(1-0.3)*C39</f>
        <v>0</v>
      </c>
      <c r="V157">
        <f t="shared" si="55"/>
        <v>2.5999999999999999E-3</v>
      </c>
      <c r="X157">
        <f>0.3*F46+(1-0.3)*B46</f>
        <v>1.88E-6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1.964E-4</v>
      </c>
      <c r="I158">
        <f t="shared" si="53"/>
        <v>0</v>
      </c>
      <c r="J158">
        <f t="shared" si="53"/>
        <v>1.964E-4</v>
      </c>
      <c r="P158" s="58"/>
      <c r="Q158" t="s">
        <v>38</v>
      </c>
      <c r="R158">
        <f t="shared" si="54"/>
        <v>0</v>
      </c>
      <c r="S158">
        <f t="shared" si="54"/>
        <v>1.964E-4</v>
      </c>
      <c r="U158">
        <f t="shared" si="55"/>
        <v>0</v>
      </c>
      <c r="V158">
        <f t="shared" si="55"/>
        <v>1.964E-4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4.0899999999999998E-5</v>
      </c>
      <c r="I159">
        <f t="shared" si="53"/>
        <v>0</v>
      </c>
      <c r="J159">
        <f t="shared" si="53"/>
        <v>4.0899999999999998E-5</v>
      </c>
      <c r="P159" s="58"/>
      <c r="Q159" t="s">
        <v>39</v>
      </c>
      <c r="R159">
        <f t="shared" si="54"/>
        <v>0</v>
      </c>
      <c r="S159">
        <f t="shared" si="54"/>
        <v>4.0899999999999991E-5</v>
      </c>
      <c r="U159">
        <f t="shared" si="55"/>
        <v>0</v>
      </c>
      <c r="V159">
        <f t="shared" si="55"/>
        <v>4.0899999999999991E-5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2.5999999999999999E-3</v>
      </c>
      <c r="H164">
        <f>M32+I32+E32</f>
        <v>3.0304820000000001</v>
      </c>
      <c r="I164">
        <f t="shared" ref="I164:J166" si="57">(0.05*(1-0.05)+0.05*(1-0.05))*G39+0.05*0.05*K39+(1-0.05*(1-0.05)-0.05*(1-0.05)-0.05*0.05)*C39</f>
        <v>0</v>
      </c>
      <c r="J164">
        <f t="shared" si="57"/>
        <v>2.5999999999999999E-3</v>
      </c>
      <c r="K164">
        <f>M39+I39+E39</f>
        <v>2.9404979999999998</v>
      </c>
      <c r="L164">
        <f>(0.05*(1-0.05)+0.05*(1-0.05))*F46+0.05*0.05*J46+(1-0.05*(1-0.05)-0.05*(1-0.05)-0.05*0.05)*B46</f>
        <v>1.7605000000000001E-6</v>
      </c>
      <c r="M164">
        <f>M46+I46+E46</f>
        <v>5.6564490000000003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2.6000000000000003E-3</v>
      </c>
      <c r="U164">
        <f t="shared" ref="U164:V166" si="59">(0.1*0.9+0.1*0.9)*G39+0.1*0.1*K39+(1-0.1*0.9-0.1*0.9-0.1*0.1)*C39</f>
        <v>0</v>
      </c>
      <c r="V164">
        <f t="shared" si="59"/>
        <v>2.6000000000000003E-3</v>
      </c>
      <c r="X164">
        <f>(0.1*0.9+0.1*0.9)*F46+0.1*0.1*J46+(1-0.1*0.9-0.1*0.9-0.1*0.1)*B46</f>
        <v>1.8220000000000001E-6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1.964E-4</v>
      </c>
      <c r="H165">
        <f>M33+I33+E33</f>
        <v>3.1463739999999998</v>
      </c>
      <c r="I165">
        <f t="shared" si="57"/>
        <v>0</v>
      </c>
      <c r="J165">
        <f t="shared" si="57"/>
        <v>1.964E-4</v>
      </c>
      <c r="K165">
        <f>M40+I40+E40</f>
        <v>2.9847399999999999</v>
      </c>
      <c r="O165" s="57"/>
      <c r="P165" s="58"/>
      <c r="Q165" t="s">
        <v>38</v>
      </c>
      <c r="R165">
        <f t="shared" si="58"/>
        <v>0</v>
      </c>
      <c r="S165">
        <f t="shared" si="58"/>
        <v>1.964E-4</v>
      </c>
      <c r="U165">
        <f t="shared" si="59"/>
        <v>0</v>
      </c>
      <c r="V165">
        <f t="shared" si="59"/>
        <v>1.964E-4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4.0899999999999998E-5</v>
      </c>
      <c r="H166">
        <f>M34+I34+E34</f>
        <v>3.1633069999999996</v>
      </c>
      <c r="I166">
        <f t="shared" si="57"/>
        <v>0</v>
      </c>
      <c r="J166">
        <f t="shared" si="57"/>
        <v>4.0899999999999998E-5</v>
      </c>
      <c r="K166">
        <f>M41+I41+E41</f>
        <v>3.049922</v>
      </c>
      <c r="O166" s="57"/>
      <c r="P166" s="58"/>
      <c r="Q166" t="s">
        <v>39</v>
      </c>
      <c r="R166">
        <f t="shared" si="58"/>
        <v>0</v>
      </c>
      <c r="S166">
        <f t="shared" si="58"/>
        <v>4.0900000000000005E-5</v>
      </c>
      <c r="U166">
        <f t="shared" si="59"/>
        <v>0</v>
      </c>
      <c r="V166">
        <f t="shared" si="59"/>
        <v>4.0900000000000005E-5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2.5999999999999999E-3</v>
      </c>
      <c r="I170">
        <f t="shared" ref="I170:J172" si="61">(0.2*0.8+0.2*0.8)*G39+0.2*0.2*K39+(1-0.2*0.8-0.2*0.8-0.2*0.2)*C39</f>
        <v>0</v>
      </c>
      <c r="J170">
        <f t="shared" si="61"/>
        <v>2.5999999999999999E-3</v>
      </c>
      <c r="L170">
        <f>(0.2*0.8+0.2*0.8)*F46+0.2*0.2*J46+(1-0.2*0.8-0.2*0.8-0.2*0.2)*B46</f>
        <v>1.9479999999999998E-6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2.5999999999999999E-3</v>
      </c>
      <c r="U170">
        <f t="shared" ref="U170:V172" si="63">(0.3*0.7+0.3*0.7)*G39+0.3*0.3*K39+(1-0.3*0.7-0.3*0.7-0.3*0.3)*C39</f>
        <v>0</v>
      </c>
      <c r="V170">
        <f t="shared" si="63"/>
        <v>2.5999999999999999E-3</v>
      </c>
      <c r="X170">
        <f>(0.3*0.7+0.3*0.7)*F46+0.3*0.3*J46+(1-0.3*0.7-0.3*0.7-0.3*0.3)*B46</f>
        <v>2.0780000000000003E-6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1.964E-4</v>
      </c>
      <c r="I171">
        <f t="shared" si="61"/>
        <v>0</v>
      </c>
      <c r="J171">
        <f t="shared" si="61"/>
        <v>1.964E-4</v>
      </c>
      <c r="O171" s="57"/>
      <c r="P171" s="58"/>
      <c r="Q171" t="s">
        <v>38</v>
      </c>
      <c r="R171">
        <f t="shared" si="62"/>
        <v>0</v>
      </c>
      <c r="S171">
        <f t="shared" si="62"/>
        <v>1.964E-4</v>
      </c>
      <c r="U171">
        <f t="shared" si="63"/>
        <v>0</v>
      </c>
      <c r="V171">
        <f t="shared" si="63"/>
        <v>1.964E-4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4.0899999999999998E-5</v>
      </c>
      <c r="I172">
        <f t="shared" si="61"/>
        <v>0</v>
      </c>
      <c r="J172">
        <f t="shared" si="61"/>
        <v>4.0899999999999998E-5</v>
      </c>
      <c r="O172" s="57"/>
      <c r="P172" s="58"/>
      <c r="Q172" t="s">
        <v>39</v>
      </c>
      <c r="R172">
        <f t="shared" si="62"/>
        <v>0</v>
      </c>
      <c r="S172">
        <f t="shared" si="62"/>
        <v>4.0900000000000005E-5</v>
      </c>
      <c r="U172">
        <f t="shared" si="63"/>
        <v>0</v>
      </c>
      <c r="V172">
        <f t="shared" si="63"/>
        <v>4.0900000000000005E-5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3.2500000000000006E-7</v>
      </c>
      <c r="G177">
        <f t="shared" si="64"/>
        <v>2.6013124999999995E-3</v>
      </c>
      <c r="H177">
        <f>Q32+M32+I32+E32</f>
        <v>3.928388</v>
      </c>
      <c r="I177">
        <f t="shared" ref="I177:J179" si="65">3*0.05*(1-0.05)*(1-0.05)*G39+3*0.05*0.05*(1-0.05)*K39+0.05*0.05*0.05*O39+(1-3*0.05*(1-0.05)*(1-0.05)-3*0.05*0.05*(1-0.05)-0.05*0.05*0.05)*C39</f>
        <v>3.2500000000000006E-7</v>
      </c>
      <c r="J177">
        <f t="shared" si="65"/>
        <v>2.6013124999999995E-3</v>
      </c>
      <c r="K177">
        <f>Q39+M39+I39+E39</f>
        <v>3.806063</v>
      </c>
      <c r="L177">
        <f>3*0.05*(1-0.05)*(1-0.05)*F46+3*0.05*0.05*(1-0.05)*J46+0.05*0.05*0.05*N46+(1-3*0.05*(1-0.05)*(1-0.05)-3*0.05*0.05*(1-0.05)-0.05*0.05*0.05)*B46</f>
        <v>3.1784875000000001E-6</v>
      </c>
      <c r="M177">
        <f>Q46+M46+I46+E46</f>
        <v>7.288373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2.6000000000000005E-6</v>
      </c>
      <c r="S177">
        <f t="shared" si="66"/>
        <v>2.6105E-3</v>
      </c>
      <c r="U177">
        <f t="shared" ref="U177:V179" si="67">3*0.1*(1-0.1)*(1-0.1)*G39+3*0.1*0.1*(1-0.1)*K39+0.1*0.1*0.1*O39+(1-3*0.1*(1-0.1)*(1-0.1)-3*0.1*0.1*(1-0.1)-0.1*0.1*0.1)*C39</f>
        <v>2.6000000000000005E-6</v>
      </c>
      <c r="V177">
        <f t="shared" si="67"/>
        <v>2.6105E-3</v>
      </c>
      <c r="X177">
        <f>3*0.1*(1-0.1)*(1-0.1)*F46+3*0.1*0.1*(1-0.1)*J46+0.1*0.1*0.1*N46+(1-3*0.1*(1-0.1)*(1-0.1)-3*0.1*0.1*(1-0.1)-0.1*0.1*0.1)*B46</f>
        <v>1.2981900000000004E-5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1.3125000000000004E-6</v>
      </c>
      <c r="G178">
        <f t="shared" si="64"/>
        <v>1.9790044999999998E-4</v>
      </c>
      <c r="H178">
        <f>Q33+M33+I33+E33</f>
        <v>4.0622889999999998</v>
      </c>
      <c r="I178">
        <f t="shared" si="65"/>
        <v>1.3125000000000004E-6</v>
      </c>
      <c r="J178">
        <f t="shared" si="65"/>
        <v>1.9790044999999998E-4</v>
      </c>
      <c r="K178">
        <f>Q40+M40+I40+E40</f>
        <v>3.8608189999999998</v>
      </c>
      <c r="N178" s="61"/>
      <c r="O178" s="57"/>
      <c r="P178" s="58"/>
      <c r="Q178" t="s">
        <v>38</v>
      </c>
      <c r="R178">
        <f t="shared" si="66"/>
        <v>1.0500000000000003E-5</v>
      </c>
      <c r="S178">
        <f t="shared" si="66"/>
        <v>2.084036E-4</v>
      </c>
      <c r="U178">
        <f t="shared" si="67"/>
        <v>1.0500000000000003E-5</v>
      </c>
      <c r="V178">
        <f t="shared" si="67"/>
        <v>2.084036E-4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1.3625000000000003E-6</v>
      </c>
      <c r="G179">
        <f t="shared" si="64"/>
        <v>4.2307387499999997E-5</v>
      </c>
      <c r="H179">
        <f>Q34+M34+I34+E34</f>
        <v>4.0869479999999996</v>
      </c>
      <c r="I179">
        <f t="shared" si="65"/>
        <v>1.3625000000000003E-6</v>
      </c>
      <c r="J179">
        <f t="shared" si="65"/>
        <v>4.2307387499999997E-5</v>
      </c>
      <c r="K179">
        <f>Q41+M41+I41+E41</f>
        <v>3.9929809999999999</v>
      </c>
      <c r="N179" s="61"/>
      <c r="O179" s="57"/>
      <c r="P179" s="58"/>
      <c r="Q179" t="s">
        <v>39</v>
      </c>
      <c r="R179">
        <f t="shared" si="66"/>
        <v>1.0900000000000002E-5</v>
      </c>
      <c r="S179">
        <f t="shared" si="66"/>
        <v>5.21591E-5</v>
      </c>
      <c r="U179">
        <f t="shared" si="67"/>
        <v>1.0900000000000002E-5</v>
      </c>
      <c r="V179">
        <f t="shared" si="67"/>
        <v>5.21591E-5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2.0800000000000004E-5</v>
      </c>
      <c r="G183">
        <f t="shared" si="68"/>
        <v>2.6839999999999998E-3</v>
      </c>
      <c r="I183">
        <f t="shared" ref="I183:J185" si="69">3*0.2*(1-0.2)*(1-0.2)*G39+3*0.2*0.2*(1-0.2)*K39+0.2*0.2*0.2*O39+(1-3*0.2*(1-0.2)*(1-0.2)-3*0.2*0.2*(1-0.2)-0.2*0.2*0.2)*C39</f>
        <v>2.0800000000000004E-5</v>
      </c>
      <c r="J183">
        <f t="shared" si="69"/>
        <v>2.6839999999999998E-3</v>
      </c>
      <c r="L183">
        <f>3*0.2*(1-0.2)*(1-0.2)*F46+3*0.2*0.2*(1-0.2)*J46+0.2*0.2*0.2*N46+(1-3*0.2*(1-0.2)*(1-0.2)-3*0.2*0.2*(1-0.2)-0.2*0.2*0.2)*B46</f>
        <v>9.0851200000000029E-5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7.0199999999999999E-5</v>
      </c>
      <c r="S183">
        <f t="shared" si="70"/>
        <v>2.8834999999999998E-3</v>
      </c>
      <c r="U183">
        <f t="shared" ref="U183:V185" si="71">3*0.3*(1-0.3)*(1-0.3)*G39+3*0.3*0.3*(1-0.3)*K39+0.3*0.3*0.3*O39+(1-3*0.3*(1-0.3)*(1-0.3)-3*0.3*0.3*(1-0.3)-0.3*0.3*0.3)*C39</f>
        <v>7.0199999999999999E-5</v>
      </c>
      <c r="V183">
        <f t="shared" si="71"/>
        <v>2.8834999999999998E-3</v>
      </c>
      <c r="X183">
        <f>3*0.3*(1-0.3)*(1-0.3)*F46+3*0.3*0.3*(1-0.3)*J46+0.3*0.3*0.3*N46+(1-3*0.3*(1-0.3)*(1-0.3)-3*0.3*0.3*(1-0.3)-0.3*0.3*0.3)*B46</f>
        <v>3.0188330000000002E-4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8.4000000000000022E-5</v>
      </c>
      <c r="G184">
        <f t="shared" si="68"/>
        <v>2.9242880000000001E-4</v>
      </c>
      <c r="I184">
        <f t="shared" si="69"/>
        <v>8.4000000000000022E-5</v>
      </c>
      <c r="J184">
        <f t="shared" si="69"/>
        <v>2.9242880000000001E-4</v>
      </c>
      <c r="N184" s="61"/>
      <c r="O184" s="57"/>
      <c r="P184" s="58"/>
      <c r="Q184" t="s">
        <v>38</v>
      </c>
      <c r="R184">
        <f t="shared" si="70"/>
        <v>2.8350000000000001E-4</v>
      </c>
      <c r="S184">
        <f t="shared" si="70"/>
        <v>5.2049720000000004E-4</v>
      </c>
      <c r="U184">
        <f t="shared" si="71"/>
        <v>2.8350000000000001E-4</v>
      </c>
      <c r="V184">
        <f t="shared" si="71"/>
        <v>5.2049720000000004E-4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8.7200000000000019E-5</v>
      </c>
      <c r="G185">
        <f t="shared" si="68"/>
        <v>1.3097280000000001E-4</v>
      </c>
      <c r="I185">
        <f t="shared" si="69"/>
        <v>8.7200000000000019E-5</v>
      </c>
      <c r="J185">
        <f t="shared" si="69"/>
        <v>1.3097280000000001E-4</v>
      </c>
      <c r="N185" s="61"/>
      <c r="O185" s="57"/>
      <c r="P185" s="58"/>
      <c r="Q185" t="s">
        <v>39</v>
      </c>
      <c r="R185">
        <f t="shared" si="70"/>
        <v>2.943E-4</v>
      </c>
      <c r="S185">
        <f t="shared" si="70"/>
        <v>3.4489569999999998E-4</v>
      </c>
      <c r="U185">
        <f t="shared" si="71"/>
        <v>2.943E-4</v>
      </c>
      <c r="V185">
        <f t="shared" si="71"/>
        <v>3.4489569999999998E-4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2.5999999999999999E-3</v>
      </c>
      <c r="H190">
        <f>AA32+W32</f>
        <v>2.0472359999999998</v>
      </c>
      <c r="I190">
        <f t="shared" ref="I190:J192" si="73">0.05*Y39+(1-0.05)*U39</f>
        <v>0</v>
      </c>
      <c r="J190">
        <f t="shared" si="73"/>
        <v>2.5999999999999999E-3</v>
      </c>
      <c r="K190">
        <f>AA39+W39</f>
        <v>1.958334</v>
      </c>
      <c r="L190">
        <f>0.05*X46+(1-0.05)*T46</f>
        <v>3.8744999999999996E-5</v>
      </c>
      <c r="M190">
        <f>AA46+W46</f>
        <v>3.713333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2.5999999999999999E-3</v>
      </c>
      <c r="U190">
        <f t="shared" ref="U190:V192" si="75">0.1*Y39+(1-0.1)*U39</f>
        <v>0</v>
      </c>
      <c r="V190">
        <f t="shared" si="75"/>
        <v>2.5999999999999999E-3</v>
      </c>
      <c r="X190">
        <f>0.1*X46+(1-0.1)*T46</f>
        <v>3.909E-5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5.0279999999999997E-4</v>
      </c>
      <c r="H191">
        <f>AA33+W33</f>
        <v>2.149006</v>
      </c>
      <c r="I191">
        <f t="shared" si="73"/>
        <v>0</v>
      </c>
      <c r="J191">
        <f t="shared" si="73"/>
        <v>5.0279999999999997E-4</v>
      </c>
      <c r="K191">
        <f>AA40+W40</f>
        <v>2.0328010000000001</v>
      </c>
      <c r="P191" s="58"/>
      <c r="Q191" t="s">
        <v>38</v>
      </c>
      <c r="R191">
        <f t="shared" si="74"/>
        <v>0</v>
      </c>
      <c r="S191">
        <f t="shared" si="74"/>
        <v>5.0279999999999997E-4</v>
      </c>
      <c r="U191">
        <f t="shared" si="75"/>
        <v>0</v>
      </c>
      <c r="V191">
        <f t="shared" si="75"/>
        <v>5.0279999999999997E-4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2.0459999999999999E-4</v>
      </c>
      <c r="H192">
        <f>AA34+W34</f>
        <v>2.1531450000000003</v>
      </c>
      <c r="I192">
        <f t="shared" si="73"/>
        <v>0</v>
      </c>
      <c r="J192">
        <f t="shared" si="73"/>
        <v>2.0459999999999999E-4</v>
      </c>
      <c r="K192">
        <f>AA41+W41</f>
        <v>2.0286790000000003</v>
      </c>
      <c r="P192" s="58"/>
      <c r="Q192" t="s">
        <v>39</v>
      </c>
      <c r="R192">
        <f t="shared" si="74"/>
        <v>0</v>
      </c>
      <c r="S192">
        <f t="shared" si="74"/>
        <v>2.0460000000000001E-4</v>
      </c>
      <c r="U192">
        <f t="shared" si="75"/>
        <v>0</v>
      </c>
      <c r="V192">
        <f t="shared" si="75"/>
        <v>2.0460000000000001E-4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2.5999999999999999E-3</v>
      </c>
      <c r="I196">
        <f t="shared" ref="I196:J198" si="77">0.2*Y39+(1-0.2)*U39</f>
        <v>0</v>
      </c>
      <c r="J196">
        <f t="shared" si="77"/>
        <v>2.5999999999999999E-3</v>
      </c>
      <c r="L196">
        <f>0.2*X46+(1-0.2)*T46</f>
        <v>3.9780000000000002E-5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2.5999999999999999E-3</v>
      </c>
      <c r="U196">
        <f t="shared" ref="U196:V198" si="79">0.3*Y39+(1-0.3)*U39</f>
        <v>0</v>
      </c>
      <c r="V196">
        <f t="shared" si="79"/>
        <v>2.5999999999999999E-3</v>
      </c>
      <c r="X196">
        <f>0.3*X46+(1-0.3)*T46</f>
        <v>4.0469999999999997E-5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5.0279999999999997E-4</v>
      </c>
      <c r="I197">
        <f t="shared" si="77"/>
        <v>0</v>
      </c>
      <c r="J197">
        <f t="shared" si="77"/>
        <v>5.0279999999999997E-4</v>
      </c>
      <c r="P197" s="58"/>
      <c r="Q197" t="s">
        <v>38</v>
      </c>
      <c r="R197">
        <f t="shared" si="78"/>
        <v>0</v>
      </c>
      <c r="S197">
        <f t="shared" si="78"/>
        <v>5.0279999999999997E-4</v>
      </c>
      <c r="U197">
        <f t="shared" si="79"/>
        <v>0</v>
      </c>
      <c r="V197">
        <f t="shared" si="79"/>
        <v>5.0279999999999997E-4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2.0460000000000004E-4</v>
      </c>
      <c r="I198">
        <f t="shared" si="77"/>
        <v>0</v>
      </c>
      <c r="J198">
        <f t="shared" si="77"/>
        <v>2.0460000000000004E-4</v>
      </c>
      <c r="P198" s="58"/>
      <c r="Q198" t="s">
        <v>39</v>
      </c>
      <c r="R198">
        <f t="shared" si="78"/>
        <v>0</v>
      </c>
      <c r="S198">
        <f t="shared" si="78"/>
        <v>2.0459999999999999E-4</v>
      </c>
      <c r="U198">
        <f t="shared" si="79"/>
        <v>0</v>
      </c>
      <c r="V198">
        <f t="shared" si="79"/>
        <v>2.0459999999999999E-4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2.5999999999999999E-3</v>
      </c>
      <c r="H203">
        <f>AE32+AA32+W32</f>
        <v>3.0644400000000003</v>
      </c>
      <c r="I203">
        <f t="shared" ref="I203:J205" si="81">(0.05*(1-0.05)+0.05*(1-0.05))*Y39+0.05*0.05*AC39+(1-0.05*(1-0.05)-0.05*(1-0.05)-0.05*0.05)*U39</f>
        <v>0</v>
      </c>
      <c r="J203">
        <f t="shared" si="81"/>
        <v>2.5999999999999999E-3</v>
      </c>
      <c r="K203">
        <f>AE39+AA39+W39</f>
        <v>2.9522300000000001</v>
      </c>
      <c r="L203">
        <f>(0.05*(1-0.05)+0.05*(1-0.05))*X46+0.05*0.05*AB46+(1-0.05*(1-0.05)-0.05*(1-0.05)-0.05*0.05)*T46</f>
        <v>3.9094249999999999E-5</v>
      </c>
      <c r="M203">
        <f>AE46+AA46+W46</f>
        <v>5.5870390000000008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2.6000000000000003E-3</v>
      </c>
      <c r="U203">
        <f t="shared" ref="U203:V205" si="83">(0.1*0.9+0.1*0.9)*Y39+0.1*0.1*AC39+(1-0.1*0.9-0.1*0.9-0.1*0.1)*U39</f>
        <v>0</v>
      </c>
      <c r="V203">
        <f t="shared" si="83"/>
        <v>2.6000000000000003E-3</v>
      </c>
      <c r="X203">
        <f>(0.1*0.9+0.1*0.9)*X46+0.1*0.1*AB46+(1-0.1*0.9-0.1*0.9-0.1*0.1)*T46</f>
        <v>3.9796999999999999E-5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5.0279999999999997E-4</v>
      </c>
      <c r="H204">
        <f>AE33+AA33+W33</f>
        <v>3.2039039999999996</v>
      </c>
      <c r="I204">
        <f t="shared" si="81"/>
        <v>0</v>
      </c>
      <c r="J204">
        <f t="shared" si="81"/>
        <v>5.0279999999999997E-4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5.0280000000000008E-4</v>
      </c>
      <c r="U204">
        <f t="shared" si="83"/>
        <v>0</v>
      </c>
      <c r="V204">
        <f t="shared" si="83"/>
        <v>5.0280000000000008E-4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2.0460000000000004E-4</v>
      </c>
      <c r="H205">
        <f>AE34+AA34+W34</f>
        <v>3.206747</v>
      </c>
      <c r="I205">
        <f t="shared" si="81"/>
        <v>0</v>
      </c>
      <c r="J205">
        <f t="shared" si="81"/>
        <v>2.0460000000000004E-4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2.0460000000000004E-4</v>
      </c>
      <c r="U205">
        <f t="shared" si="83"/>
        <v>0</v>
      </c>
      <c r="V205">
        <f t="shared" si="83"/>
        <v>2.0460000000000004E-4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2.5999999999999999E-3</v>
      </c>
      <c r="I209">
        <f t="shared" ref="I209:J211" si="85">(0.2*0.8+0.2*0.8)*Y39+0.2*0.2*AC39+(1-0.2*0.8-0.2*0.8-0.2*0.2)*U39</f>
        <v>0</v>
      </c>
      <c r="J209">
        <f t="shared" si="85"/>
        <v>2.5999999999999999E-3</v>
      </c>
      <c r="L209">
        <f>(0.2*0.8+0.2*0.8)*X46+0.2*0.2*AB46+(1-0.2*0.8-0.2*0.8-0.2*0.2)*T46</f>
        <v>4.1227999999999999E-5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2.5999999999999999E-3</v>
      </c>
      <c r="U209">
        <f t="shared" ref="U209:V211" si="87">(0.3*0.7+0.3*0.7)*Y39+0.3*0.3*AC39+(1-0.3*0.7-0.3*0.7-0.3*0.3)*U39</f>
        <v>0</v>
      </c>
      <c r="V209">
        <f t="shared" si="87"/>
        <v>2.5999999999999999E-3</v>
      </c>
      <c r="X209">
        <f>(0.3*0.7+0.3*0.7)*X46+0.3*0.3*AB46+(1-0.3*0.7-0.3*0.7-0.3*0.3)*T46</f>
        <v>4.2693000000000006E-5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5.0279999999999997E-4</v>
      </c>
      <c r="I210">
        <f t="shared" si="85"/>
        <v>0</v>
      </c>
      <c r="J210">
        <f t="shared" si="85"/>
        <v>5.0279999999999997E-4</v>
      </c>
      <c r="O210" s="57"/>
      <c r="P210" s="58"/>
      <c r="Q210" t="s">
        <v>38</v>
      </c>
      <c r="R210">
        <f t="shared" si="86"/>
        <v>0</v>
      </c>
      <c r="S210">
        <f t="shared" si="86"/>
        <v>5.0279999999999997E-4</v>
      </c>
      <c r="U210">
        <f t="shared" si="87"/>
        <v>0</v>
      </c>
      <c r="V210">
        <f t="shared" si="87"/>
        <v>5.0279999999999997E-4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2.0460000000000001E-4</v>
      </c>
      <c r="I211">
        <f t="shared" si="85"/>
        <v>0</v>
      </c>
      <c r="J211">
        <f t="shared" si="85"/>
        <v>2.0460000000000001E-4</v>
      </c>
      <c r="O211" s="57"/>
      <c r="P211" s="58"/>
      <c r="Q211" t="s">
        <v>39</v>
      </c>
      <c r="R211">
        <f t="shared" si="86"/>
        <v>0</v>
      </c>
      <c r="S211">
        <f t="shared" si="86"/>
        <v>2.0460000000000004E-4</v>
      </c>
      <c r="U211">
        <f t="shared" si="87"/>
        <v>0</v>
      </c>
      <c r="V211">
        <f t="shared" si="87"/>
        <v>2.0460000000000004E-4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3.2500000000000006E-7</v>
      </c>
      <c r="G216">
        <f t="shared" si="88"/>
        <v>2.6013124999999995E-3</v>
      </c>
      <c r="H216">
        <f>AI32+AE32+AA32+W32</f>
        <v>3.9573590000000003</v>
      </c>
      <c r="I216">
        <f t="shared" ref="I216:J218" si="89">3*0.05*(1-0.05)*(1-0.05)*Y39+3*0.05*0.05*(1-0.05)*AC39+0.05*0.05*0.05*AG39+(1-3*0.05*(1-0.05)*(1-0.05)-3*0.05*0.05*(1-0.05)-0.05*0.05*0.05)*U39</f>
        <v>3.2500000000000006E-7</v>
      </c>
      <c r="J216">
        <f t="shared" si="89"/>
        <v>2.6013124999999995E-3</v>
      </c>
      <c r="K216">
        <f>AI39+AE39+AA39+W39</f>
        <v>3.8504329999999998</v>
      </c>
      <c r="L216">
        <f>3*0.05*(1-0.05)*(1-0.05)*X46+3*0.05*0.05*(1-0.05)*AB46+0.05*0.05*0.05*AF46+(1-3*0.05*(1-0.05)*(1-0.05)-3*0.05*0.05*(1-0.05)-0.05*0.05*0.05)*T46</f>
        <v>4.0552224999999996E-5</v>
      </c>
      <c r="M216">
        <f>AI46+AE46+AA46+W46</f>
        <v>7.2292810000000003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2.6000000000000005E-6</v>
      </c>
      <c r="S216">
        <f t="shared" si="90"/>
        <v>2.6105E-3</v>
      </c>
      <c r="U216">
        <f t="shared" ref="U216:V218" si="91">3*0.1*(1-0.1)*(1-0.1)*Y39+3*0.1*0.1*(1-0.1)*AC39+0.1*0.1*0.1*AG39+(1-3*0.1*(1-0.1)*(1-0.1)-3*0.1*0.1*(1-0.1)-0.1*0.1*0.1)*U39</f>
        <v>2.6000000000000005E-6</v>
      </c>
      <c r="V216">
        <f t="shared" si="91"/>
        <v>2.6105E-3</v>
      </c>
      <c r="X216">
        <f>3*0.1*(1-0.1)*(1-0.1)*X46+3*0.1*0.1*(1-0.1)*AB46+0.1*0.1*0.1*AF46+(1-3*0.1*(1-0.1)*(1-0.1)-3*0.1*0.1*(1-0.1)-0.1*0.1*0.1)*T46</f>
        <v>4.9356799999999995E-5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8.0000000000000018E-7</v>
      </c>
      <c r="G217">
        <f t="shared" si="88"/>
        <v>5.040871499999999E-4</v>
      </c>
      <c r="H217">
        <f>AI33+AE33+AA33+W33</f>
        <v>4.121804</v>
      </c>
      <c r="I217">
        <f t="shared" si="89"/>
        <v>8.2500000000000015E-7</v>
      </c>
      <c r="J217">
        <f t="shared" si="89"/>
        <v>5.0407464999999998E-4</v>
      </c>
      <c r="K217">
        <f>AI40+AE40+AA40+W40</f>
        <v>3.9120619999999997</v>
      </c>
      <c r="N217" s="61"/>
      <c r="O217" s="57"/>
      <c r="P217" s="58"/>
      <c r="Q217" t="s">
        <v>38</v>
      </c>
      <c r="R217">
        <f t="shared" si="90"/>
        <v>6.4000000000000014E-6</v>
      </c>
      <c r="S217">
        <f t="shared" si="90"/>
        <v>5.1309719999999997E-4</v>
      </c>
      <c r="U217">
        <f t="shared" si="91"/>
        <v>6.6000000000000012E-6</v>
      </c>
      <c r="V217">
        <f t="shared" si="91"/>
        <v>5.1299719999999991E-4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1.0250000000000004E-6</v>
      </c>
      <c r="G218">
        <f t="shared" si="88"/>
        <v>2.0576192499999999E-4</v>
      </c>
      <c r="H218">
        <f>AI34+AE34+AA34+W34</f>
        <v>4.1291910000000005</v>
      </c>
      <c r="I218">
        <f t="shared" si="89"/>
        <v>1.0250000000000004E-6</v>
      </c>
      <c r="J218">
        <f t="shared" si="89"/>
        <v>2.0576192499999999E-4</v>
      </c>
      <c r="K218">
        <f>AI41+AE41+AA41+W41</f>
        <v>4.0002360000000001</v>
      </c>
      <c r="N218" s="61"/>
      <c r="O218" s="57"/>
      <c r="P218" s="58"/>
      <c r="Q218" t="s">
        <v>39</v>
      </c>
      <c r="R218">
        <f t="shared" si="90"/>
        <v>8.2000000000000028E-6</v>
      </c>
      <c r="S218">
        <f t="shared" si="90"/>
        <v>2.138954E-4</v>
      </c>
      <c r="U218">
        <f t="shared" si="91"/>
        <v>8.2000000000000028E-6</v>
      </c>
      <c r="V218">
        <f t="shared" si="91"/>
        <v>2.138954E-4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2.0800000000000004E-5</v>
      </c>
      <c r="G222">
        <f t="shared" si="92"/>
        <v>2.6839999999999998E-3</v>
      </c>
      <c r="I222">
        <f t="shared" ref="I222:J224" si="93">3*0.2*(1-0.2)*(1-0.2)*Y39+3*0.2*0.2*(1-0.2)*AC39+0.2*0.2*0.2*AG39+(1-3*0.2*(1-0.2)*(1-0.2)-3*0.2*0.2*(1-0.2)-0.2*0.2*0.2)*U39</f>
        <v>2.0800000000000004E-5</v>
      </c>
      <c r="J222">
        <f t="shared" si="93"/>
        <v>2.6839999999999998E-3</v>
      </c>
      <c r="L222">
        <f>3*0.2*(1-0.2)*(1-0.2)*X46+3*0.2*0.2*(1-0.2)*AB46+0.2*0.2*0.2*AF46+(1-3*0.2*(1-0.2)*(1-0.2)-3*0.2*0.2*(1-0.2)-0.2*0.2*0.2)*T46</f>
        <v>1.1343040000000002E-4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7.0199999999999999E-5</v>
      </c>
      <c r="S222">
        <f t="shared" si="94"/>
        <v>2.8834999999999998E-3</v>
      </c>
      <c r="U222">
        <f t="shared" ref="U222:V224" si="95">3*0.3*(1-0.3)*(1-0.3)*Y39+3*0.3*0.3*(1-0.3)*AC39+0.3*0.3*0.3*AG39+(1-3*0.3*(1-0.3)*(1-0.3)-3*0.3*0.3*(1-0.3)-0.3*0.3*0.3)*U39</f>
        <v>7.0199999999999999E-5</v>
      </c>
      <c r="V222">
        <f t="shared" si="95"/>
        <v>2.8834999999999998E-3</v>
      </c>
      <c r="X222">
        <f>3*0.3*(1-0.3)*(1-0.3)*X46+3*0.3*0.3*(1-0.3)*AB46+0.3*0.3*0.3*AF46+(1-3*0.3*(1-0.3)*(1-0.3)-3*0.3*0.3*(1-0.3)-0.3*0.3*0.3)*T46</f>
        <v>2.8363559999999995E-4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5.1200000000000011E-5</v>
      </c>
      <c r="G223">
        <f t="shared" si="92"/>
        <v>5.8517759999999997E-4</v>
      </c>
      <c r="I223">
        <f t="shared" si="93"/>
        <v>5.2800000000000009E-5</v>
      </c>
      <c r="J223">
        <f t="shared" si="93"/>
        <v>5.8437760000000006E-4</v>
      </c>
      <c r="N223" s="61"/>
      <c r="O223" s="57"/>
      <c r="P223" s="58"/>
      <c r="Q223" t="s">
        <v>38</v>
      </c>
      <c r="R223">
        <f t="shared" si="94"/>
        <v>1.728E-4</v>
      </c>
      <c r="S223">
        <f t="shared" si="94"/>
        <v>7.8082439999999998E-4</v>
      </c>
      <c r="U223">
        <f t="shared" si="95"/>
        <v>1.7819999999999999E-4</v>
      </c>
      <c r="V223">
        <f t="shared" si="95"/>
        <v>7.7812439999999997E-4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6.5600000000000022E-5</v>
      </c>
      <c r="G224">
        <f t="shared" si="92"/>
        <v>2.7896320000000003E-4</v>
      </c>
      <c r="I224">
        <f t="shared" si="93"/>
        <v>6.5600000000000022E-5</v>
      </c>
      <c r="J224">
        <f t="shared" si="93"/>
        <v>2.7896320000000003E-4</v>
      </c>
      <c r="N224" s="61"/>
      <c r="O224" s="57"/>
      <c r="P224" s="58"/>
      <c r="Q224" t="s">
        <v>39</v>
      </c>
      <c r="R224">
        <f t="shared" si="94"/>
        <v>2.2140000000000001E-4</v>
      </c>
      <c r="S224">
        <f t="shared" si="94"/>
        <v>4.5557580000000006E-4</v>
      </c>
      <c r="U224">
        <f t="shared" si="95"/>
        <v>2.2140000000000001E-4</v>
      </c>
      <c r="V224">
        <f t="shared" si="95"/>
        <v>4.5557580000000006E-4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2.5999999999999999E-3</v>
      </c>
      <c r="H229">
        <f>I52+E52</f>
        <v>2.048581</v>
      </c>
      <c r="I229">
        <f t="shared" ref="I229:J231" si="97">0.05*G59+(1-0.05)*C59</f>
        <v>0</v>
      </c>
      <c r="J229">
        <f t="shared" si="97"/>
        <v>2.5999999999999999E-3</v>
      </c>
      <c r="K229">
        <f>I59+E59</f>
        <v>1.8980670000000002</v>
      </c>
      <c r="L229">
        <f>0.05*G66+(1-0.05)*B66</f>
        <v>4.2512499999999994E-4</v>
      </c>
      <c r="M229">
        <f>I66+E66</f>
        <v>3.747414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2.5999999999999999E-3</v>
      </c>
      <c r="U229">
        <f t="shared" ref="U229:V231" si="99">0.1*G59+(1-0.1)*C59</f>
        <v>0</v>
      </c>
      <c r="V229">
        <f t="shared" si="99"/>
        <v>2.5999999999999999E-3</v>
      </c>
      <c r="X229">
        <f>0.1*G66+(1-0.1)*B66</f>
        <v>4.2715E-4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1.2999999999999999E-3</v>
      </c>
      <c r="H230">
        <f>I53+E53</f>
        <v>2.0777580000000002</v>
      </c>
      <c r="I230">
        <f t="shared" si="97"/>
        <v>0</v>
      </c>
      <c r="J230">
        <f t="shared" si="97"/>
        <v>1.2999999999999999E-3</v>
      </c>
      <c r="K230">
        <f>I60+E60</f>
        <v>1.9907569999999999</v>
      </c>
      <c r="P230" s="58"/>
      <c r="Q230" t="s">
        <v>38</v>
      </c>
      <c r="R230">
        <f t="shared" si="98"/>
        <v>0</v>
      </c>
      <c r="S230">
        <f t="shared" si="98"/>
        <v>1.2999999999999999E-3</v>
      </c>
      <c r="U230">
        <f t="shared" si="99"/>
        <v>0</v>
      </c>
      <c r="V230">
        <f t="shared" si="99"/>
        <v>1.2999999999999999E-3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8.2868500000000001E-4</v>
      </c>
      <c r="H231">
        <f>I54+E54</f>
        <v>2.1116619999999999</v>
      </c>
      <c r="I231">
        <f t="shared" si="97"/>
        <v>0</v>
      </c>
      <c r="J231">
        <f t="shared" si="97"/>
        <v>8.2686499999999998E-4</v>
      </c>
      <c r="K231">
        <f>I61+E61</f>
        <v>2.0289239999999999</v>
      </c>
      <c r="P231" s="58"/>
      <c r="Q231" t="s">
        <v>39</v>
      </c>
      <c r="R231">
        <f t="shared" si="98"/>
        <v>0</v>
      </c>
      <c r="S231">
        <f t="shared" si="98"/>
        <v>8.3146999999999995E-4</v>
      </c>
      <c r="U231">
        <f t="shared" si="99"/>
        <v>0</v>
      </c>
      <c r="V231">
        <f t="shared" si="99"/>
        <v>8.2782999999999999E-4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2.5999999999999999E-3</v>
      </c>
      <c r="I235">
        <f t="shared" ref="I235:J237" si="101">0.2*G59+(1-0.2)*C59</f>
        <v>0</v>
      </c>
      <c r="J235">
        <f t="shared" si="101"/>
        <v>2.5999999999999999E-3</v>
      </c>
      <c r="L235">
        <f>0.2*G66+(1-0.2)*B66</f>
        <v>4.3120000000000002E-4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2.5999999999999999E-3</v>
      </c>
      <c r="U235">
        <f t="shared" ref="U235:V237" si="103">0.3*G59+(1-0.3)*C59</f>
        <v>0</v>
      </c>
      <c r="V235">
        <f t="shared" si="103"/>
        <v>2.5999999999999999E-3</v>
      </c>
      <c r="X235">
        <f>0.3*G66+(1-0.3)*B66</f>
        <v>4.3524999999999998E-4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1.2999999999999999E-3</v>
      </c>
      <c r="I236">
        <f t="shared" si="101"/>
        <v>0</v>
      </c>
      <c r="J236">
        <f t="shared" si="101"/>
        <v>1.2999999999999999E-3</v>
      </c>
      <c r="P236" s="58"/>
      <c r="Q236" t="s">
        <v>38</v>
      </c>
      <c r="R236">
        <f t="shared" si="102"/>
        <v>0</v>
      </c>
      <c r="S236">
        <f t="shared" si="102"/>
        <v>1.2999999999999999E-3</v>
      </c>
      <c r="U236">
        <f t="shared" si="103"/>
        <v>0</v>
      </c>
      <c r="V236">
        <f t="shared" si="103"/>
        <v>1.2999999999999999E-3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8.3704000000000005E-4</v>
      </c>
      <c r="I237">
        <f t="shared" si="101"/>
        <v>0</v>
      </c>
      <c r="J237">
        <f t="shared" si="101"/>
        <v>8.2976000000000013E-4</v>
      </c>
      <c r="P237" s="58"/>
      <c r="Q237" t="s">
        <v>39</v>
      </c>
      <c r="R237">
        <f t="shared" si="102"/>
        <v>0</v>
      </c>
      <c r="S237">
        <f t="shared" si="102"/>
        <v>8.4260999999999993E-4</v>
      </c>
      <c r="U237">
        <f t="shared" si="103"/>
        <v>0</v>
      </c>
      <c r="V237">
        <f t="shared" si="103"/>
        <v>8.3168999999999995E-4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2.5999999999999999E-3</v>
      </c>
      <c r="H242">
        <f>M52+I52+E52</f>
        <v>3.0998390000000002</v>
      </c>
      <c r="I242">
        <f t="shared" ref="I242:J244" si="105">(0.05*(1-0.05)+0.05*(1-0.05))*G59+0.05*0.05*K59+(1-0.05*(1-0.05)-0.05*(1-0.05)-0.05*0.05)*C59</f>
        <v>0</v>
      </c>
      <c r="J242">
        <f t="shared" si="105"/>
        <v>2.5999999999999999E-3</v>
      </c>
      <c r="K242">
        <f>M59+I59+E59</f>
        <v>2.8878980000000003</v>
      </c>
      <c r="L242">
        <f>(0.05*(1-0.05)+0.05*(1-0.05))*G66+0.05*0.05*J66+(1-0.05*(1-0.05)-0.05*(1-0.05)-0.05*0.05)*B66</f>
        <v>4.2714825000000006E-4</v>
      </c>
      <c r="M242">
        <f>M66+I66+E66</f>
        <v>5.601356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2.6000000000000003E-3</v>
      </c>
      <c r="U242">
        <f t="shared" ref="U242:V244" si="107">(0.1*0.9+0.1*0.9)*G59+0.1*0.1*K59+(1-0.1*0.9-0.1*0.9-0.1*0.1)*C59</f>
        <v>0</v>
      </c>
      <c r="V242">
        <f t="shared" si="107"/>
        <v>2.6000000000000003E-3</v>
      </c>
      <c r="X242">
        <f>(0.1*0.9+0.1*0.9)*G66+0.1*0.1*J66+(1-0.1*0.9-0.1*0.9-0.1*0.1)*B66</f>
        <v>4.3119300000000002E-4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1.2999999999999999E-3</v>
      </c>
      <c r="H243">
        <f>M53+I53+E53</f>
        <v>3.141381</v>
      </c>
      <c r="I243">
        <f t="shared" si="105"/>
        <v>0</v>
      </c>
      <c r="J243">
        <f t="shared" si="105"/>
        <v>1.2999999999999999E-3</v>
      </c>
      <c r="K243">
        <f>M60+I60+E60</f>
        <v>2.9844879999999998</v>
      </c>
      <c r="O243" s="57"/>
      <c r="P243" s="58"/>
      <c r="Q243" t="s">
        <v>38</v>
      </c>
      <c r="R243">
        <f t="shared" si="106"/>
        <v>0</v>
      </c>
      <c r="S243">
        <f t="shared" si="106"/>
        <v>1.3000000000000002E-3</v>
      </c>
      <c r="U243">
        <f t="shared" si="107"/>
        <v>0</v>
      </c>
      <c r="V243">
        <f t="shared" si="107"/>
        <v>1.3000000000000002E-3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8.3133075000000006E-4</v>
      </c>
      <c r="H244">
        <f>M54+I54+E54</f>
        <v>3.162528</v>
      </c>
      <c r="I244">
        <f t="shared" si="105"/>
        <v>0</v>
      </c>
      <c r="J244">
        <f t="shared" si="105"/>
        <v>8.2787275000000004E-4</v>
      </c>
      <c r="K244">
        <f>M61+I61+E61</f>
        <v>3.0535350000000001</v>
      </c>
      <c r="O244" s="57"/>
      <c r="P244" s="58"/>
      <c r="Q244" t="s">
        <v>39</v>
      </c>
      <c r="R244">
        <f t="shared" si="106"/>
        <v>0</v>
      </c>
      <c r="S244">
        <f t="shared" si="106"/>
        <v>8.3648300000000006E-4</v>
      </c>
      <c r="U244">
        <f t="shared" si="107"/>
        <v>0</v>
      </c>
      <c r="V244">
        <f t="shared" si="107"/>
        <v>8.2993100000000001E-4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2.5999999999999999E-3</v>
      </c>
      <c r="I248">
        <f t="shared" ref="I248:J250" si="109">(0.2*0.8+0.2*0.8)*G59+0.2*0.2*K59+(1-0.2*0.8-0.2*0.8-0.2*0.2)*C59</f>
        <v>0</v>
      </c>
      <c r="J248">
        <f t="shared" si="109"/>
        <v>2.5999999999999999E-3</v>
      </c>
      <c r="L248">
        <f>(0.2*0.8+0.2*0.8)*G66+0.2*0.2*J66+(1-0.2*0.8-0.2*0.8-0.2*0.2)*B66</f>
        <v>4.3927199999999999E-4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2.5999999999999999E-3</v>
      </c>
      <c r="U248">
        <f t="shared" ref="U248:V250" si="111">(0.3*0.7+0.3*0.7)*G59+0.3*0.3*K59+(1-0.3*0.7-0.3*0.7-0.3*0.3)*C59</f>
        <v>0</v>
      </c>
      <c r="V248">
        <f t="shared" si="111"/>
        <v>2.5999999999999999E-3</v>
      </c>
      <c r="X248">
        <f>(0.3*0.7+0.3*0.7)*G66+0.3*0.3*J66+(1-0.3*0.7-0.3*0.7-0.3*0.3)*B66</f>
        <v>4.4733700000000002E-4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1.2999999999999999E-3</v>
      </c>
      <c r="I249">
        <f t="shared" si="109"/>
        <v>0</v>
      </c>
      <c r="J249">
        <f t="shared" si="109"/>
        <v>1.2999999999999999E-3</v>
      </c>
      <c r="O249" s="57"/>
      <c r="P249" s="58"/>
      <c r="Q249" t="s">
        <v>38</v>
      </c>
      <c r="R249">
        <f t="shared" si="110"/>
        <v>0</v>
      </c>
      <c r="S249">
        <f t="shared" si="110"/>
        <v>1.2999999999999999E-3</v>
      </c>
      <c r="U249">
        <f t="shared" si="111"/>
        <v>0</v>
      </c>
      <c r="V249">
        <f t="shared" si="111"/>
        <v>1.2999999999999999E-3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8.4595199999999997E-4</v>
      </c>
      <c r="I250">
        <f t="shared" si="109"/>
        <v>0</v>
      </c>
      <c r="J250">
        <f t="shared" si="109"/>
        <v>8.3430399999999991E-4</v>
      </c>
      <c r="O250" s="57"/>
      <c r="P250" s="58"/>
      <c r="Q250" t="s">
        <v>39</v>
      </c>
      <c r="R250">
        <f t="shared" si="110"/>
        <v>0</v>
      </c>
      <c r="S250">
        <f t="shared" si="110"/>
        <v>8.5430700000000011E-4</v>
      </c>
      <c r="U250">
        <f t="shared" si="111"/>
        <v>0</v>
      </c>
      <c r="V250">
        <f t="shared" si="111"/>
        <v>8.3901900000000009E-4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3.2500000000000006E-7</v>
      </c>
      <c r="G255">
        <f t="shared" si="112"/>
        <v>2.6013124999999995E-3</v>
      </c>
      <c r="H255">
        <f>Q52+M52+I52+E52</f>
        <v>3.9996549999999997</v>
      </c>
      <c r="I255">
        <f t="shared" ref="I255:J257" si="113">3*0.05*(1-0.05)*(1-0.05)*G59+3*0.05*0.05*(1-0.05)*K59+0.05*0.05*0.05*O59+(1-3*0.05*(1-0.05)*(1-0.05)-3*0.05*0.05*(1-0.05)-0.05*0.05*0.05)*C59</f>
        <v>3.2500000000000006E-7</v>
      </c>
      <c r="J255">
        <f t="shared" si="113"/>
        <v>2.6013124999999995E-3</v>
      </c>
      <c r="K255">
        <f>Q59+M59+I59+E59</f>
        <v>3.7597940000000003</v>
      </c>
      <c r="L255">
        <f>3*0.05*(1-0.05)*(1-0.05)*G66+3*0.05*0.05*(1-0.05)*J66+0.05*0.05*0.05*N66+(1-3*0.05*(1-0.05)*(1-0.05)-3*0.05*0.05*(1-0.05)-0.05*0.05*0.05)*B66</f>
        <v>4.2980193749999994E-4</v>
      </c>
      <c r="M255">
        <f>Q66+M66+I66+E66</f>
        <v>7.309247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2.6000000000000005E-6</v>
      </c>
      <c r="S255">
        <f t="shared" si="114"/>
        <v>2.6105E-3</v>
      </c>
      <c r="U255">
        <f t="shared" ref="U255:V257" si="115">3*0.1*(1-0.1)*(1-0.1)*G59+3*0.1*0.1*(1-0.1)*K59+0.1*0.1*0.1*O59+(1-3*0.1*(1-0.1)*(1-0.1)-3*0.1*0.1*(1-0.1)-0.1*0.1*0.1)*C59</f>
        <v>2.6000000000000005E-6</v>
      </c>
      <c r="V255">
        <f t="shared" si="115"/>
        <v>2.6105E-3</v>
      </c>
      <c r="X255">
        <f>3*0.1*(1-0.1)*(1-0.1)*G66+3*0.1*0.1*(1-0.1)*J66+0.1*0.1*0.1*N66+(1-3*0.1*(1-0.1)*(1-0.1)-3*0.1*0.1*(1-0.1)-0.1*0.1*0.1)*B66</f>
        <v>4.4028649999999997E-4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4.5000000000000009E-7</v>
      </c>
      <c r="G256">
        <f t="shared" si="112"/>
        <v>1.3007499999999998E-3</v>
      </c>
      <c r="H256">
        <f>Q53+M53+I53+E53</f>
        <v>4.0589370000000002</v>
      </c>
      <c r="I256">
        <f t="shared" si="113"/>
        <v>4.875000000000001E-7</v>
      </c>
      <c r="J256">
        <f t="shared" si="113"/>
        <v>1.3007249999999998E-3</v>
      </c>
      <c r="K256">
        <f>Q60+M60+I60+E60</f>
        <v>3.8672599999999999</v>
      </c>
      <c r="N256" s="61"/>
      <c r="O256" s="57"/>
      <c r="P256" s="58"/>
      <c r="Q256" t="s">
        <v>38</v>
      </c>
      <c r="R256">
        <f t="shared" si="114"/>
        <v>3.6000000000000007E-6</v>
      </c>
      <c r="S256">
        <f t="shared" si="114"/>
        <v>1.3059999999999999E-3</v>
      </c>
      <c r="U256">
        <f t="shared" si="115"/>
        <v>3.9000000000000008E-6</v>
      </c>
      <c r="V256">
        <f t="shared" si="115"/>
        <v>1.3057999999999998E-3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5.875000000000002E-7</v>
      </c>
      <c r="G257">
        <f t="shared" si="112"/>
        <v>8.3453401249999979E-4</v>
      </c>
      <c r="H257">
        <f>Q54+M54+I54+E54</f>
        <v>4.0924250000000004</v>
      </c>
      <c r="I257">
        <f t="shared" si="113"/>
        <v>6.1250000000000017E-7</v>
      </c>
      <c r="J257">
        <f t="shared" si="113"/>
        <v>8.2955636249999981E-4</v>
      </c>
      <c r="K257">
        <f>Q61+M61+I61+E61</f>
        <v>4.0336189999999998</v>
      </c>
      <c r="N257" s="61"/>
      <c r="O257" s="57"/>
      <c r="P257" s="58"/>
      <c r="Q257" t="s">
        <v>39</v>
      </c>
      <c r="R257">
        <f t="shared" si="114"/>
        <v>4.7000000000000016E-6</v>
      </c>
      <c r="S257">
        <f t="shared" si="114"/>
        <v>8.4651309999999994E-4</v>
      </c>
      <c r="U257">
        <f t="shared" si="115"/>
        <v>4.9000000000000014E-6</v>
      </c>
      <c r="V257">
        <f t="shared" si="115"/>
        <v>8.3726790000000003E-4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2.0800000000000004E-5</v>
      </c>
      <c r="G261">
        <f t="shared" si="116"/>
        <v>2.6839999999999998E-3</v>
      </c>
      <c r="I261">
        <f t="shared" ref="I261:J263" si="117">3*0.2*(1-0.2)*(1-0.2)*G59+3*0.2*0.2*(1-0.2)*K59+0.2*0.2*0.2*O59+(1-3*0.2*(1-0.2)*(1-0.2)-3*0.2*0.2*(1-0.2)-0.2*0.2*0.2)*C59</f>
        <v>2.0800000000000004E-5</v>
      </c>
      <c r="J261">
        <f t="shared" si="117"/>
        <v>2.6839999999999998E-3</v>
      </c>
      <c r="L261">
        <f>3*0.2*(1-0.2)*(1-0.2)*G66+3*0.2*0.2*(1-0.2)*J66+0.2*0.2*0.2*N66+(1-3*0.2*(1-0.2)*(1-0.2)-3*0.2*0.2*(1-0.2)-0.2*0.2*0.2)*B66</f>
        <v>4.8777599999999999E-4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7.0199999999999999E-5</v>
      </c>
      <c r="S261">
        <f t="shared" si="118"/>
        <v>2.8834999999999998E-3</v>
      </c>
      <c r="U261">
        <f t="shared" ref="U261:V263" si="119">3*0.3*(1-0.3)*(1-0.3)*G59+3*0.3*0.3*(1-0.3)*K59+0.3*0.3*0.3*O59+(1-3*0.3*(1-0.3)*(1-0.3)-3*0.3*0.3*(1-0.3)-0.3*0.3*0.3)*C59</f>
        <v>7.0199999999999999E-5</v>
      </c>
      <c r="V261">
        <f t="shared" si="119"/>
        <v>2.8834999999999998E-3</v>
      </c>
      <c r="X261">
        <f>3*0.3*(1-0.3)*(1-0.3)*G66+3*0.3*0.3*(1-0.3)*J66+0.3*0.3*0.3*N66+(1-3*0.3*(1-0.3)*(1-0.3)-3*0.3*0.3*(1-0.3)-0.3*0.3*0.3)*B66</f>
        <v>5.9591349999999995E-4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2.8800000000000005E-5</v>
      </c>
      <c r="G262">
        <f t="shared" si="116"/>
        <v>1.3479999999999998E-3</v>
      </c>
      <c r="I262">
        <f t="shared" si="117"/>
        <v>3.1200000000000006E-5</v>
      </c>
      <c r="J262">
        <f t="shared" si="117"/>
        <v>1.3463999999999998E-3</v>
      </c>
      <c r="N262" s="61"/>
      <c r="O262" s="57"/>
      <c r="P262" s="58"/>
      <c r="Q262" t="s">
        <v>38</v>
      </c>
      <c r="R262">
        <f t="shared" si="118"/>
        <v>9.7199999999999991E-5</v>
      </c>
      <c r="S262">
        <f t="shared" si="118"/>
        <v>1.462E-3</v>
      </c>
      <c r="U262">
        <f t="shared" si="119"/>
        <v>1.053E-4</v>
      </c>
      <c r="V262">
        <f t="shared" si="119"/>
        <v>1.4566E-3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3.7600000000000013E-5</v>
      </c>
      <c r="G263">
        <f t="shared" si="116"/>
        <v>8.9722879999999986E-4</v>
      </c>
      <c r="I263">
        <f t="shared" si="117"/>
        <v>3.9200000000000011E-5</v>
      </c>
      <c r="J263">
        <f t="shared" si="117"/>
        <v>8.8005119999999993E-4</v>
      </c>
      <c r="N263" s="61"/>
      <c r="O263" s="57"/>
      <c r="P263" s="58"/>
      <c r="Q263" t="s">
        <v>39</v>
      </c>
      <c r="R263">
        <f t="shared" si="118"/>
        <v>1.2689999999999999E-4</v>
      </c>
      <c r="S263">
        <f t="shared" si="118"/>
        <v>1.0114917E-3</v>
      </c>
      <c r="U263">
        <f t="shared" si="119"/>
        <v>1.3229999999999999E-4</v>
      </c>
      <c r="V263">
        <f t="shared" si="119"/>
        <v>9.8463930000000015E-4</v>
      </c>
    </row>
  </sheetData>
  <mergeCells count="345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F916-586D-46EA-A3EB-A5E26EAD4540}">
  <sheetPr>
    <tabColor rgb="FFC00000"/>
  </sheetPr>
  <dimension ref="A1:AJ263"/>
  <sheetViews>
    <sheetView topLeftCell="B1" zoomScale="55" zoomScaleNormal="55" workbookViewId="0">
      <selection activeCell="P1" sqref="P1:AJ5"/>
    </sheetView>
  </sheetViews>
  <sheetFormatPr defaultColWidth="9" defaultRowHeight="14.4" x14ac:dyDescent="0.25"/>
  <cols>
    <col min="2" max="2" width="12.109375" customWidth="1"/>
    <col min="4" max="4" width="14.88671875" customWidth="1"/>
    <col min="5" max="5" width="10.109375" customWidth="1"/>
    <col min="6" max="6" width="10.44140625" bestFit="1" customWidth="1"/>
    <col min="7" max="7" width="13.6640625" customWidth="1"/>
    <col min="8" max="8" width="13.21875" customWidth="1"/>
    <col min="9" max="9" width="12.44140625" customWidth="1"/>
    <col min="10" max="10" width="10.44140625" bestFit="1" customWidth="1"/>
    <col min="12" max="12" width="11.5546875" customWidth="1"/>
    <col min="13" max="13" width="9.109375" bestFit="1" customWidth="1"/>
    <col min="14" max="14" width="10.88671875" customWidth="1"/>
    <col min="17" max="17" width="9.109375" bestFit="1" customWidth="1"/>
    <col min="19" max="19" width="12.21875" customWidth="1"/>
    <col min="23" max="23" width="13.33203125" customWidth="1"/>
    <col min="24" max="24" width="10.44140625" bestFit="1" customWidth="1"/>
    <col min="27" max="27" width="13.44140625" customWidth="1"/>
    <col min="28" max="28" width="10.44140625" bestFit="1" customWidth="1"/>
    <col min="29" max="29" width="16.77734375" customWidth="1"/>
    <col min="31" max="31" width="9.109375" bestFit="1" customWidth="1"/>
    <col min="32" max="32" width="10.44140625" bestFit="1" customWidth="1"/>
    <col min="33" max="33" width="17.5546875" customWidth="1"/>
    <col min="35" max="35" width="9.109375" bestFit="1" customWidth="1"/>
    <col min="37" max="37" width="12.88671875" customWidth="1"/>
    <col min="41" max="41" width="15.5546875" customWidth="1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27" t="s">
        <v>256</v>
      </c>
      <c r="Q1" s="27"/>
      <c r="R1" s="27"/>
      <c r="S1" s="27"/>
      <c r="T1" s="27"/>
      <c r="U1" s="27" t="s">
        <v>257</v>
      </c>
      <c r="V1" s="27"/>
      <c r="W1" s="27"/>
      <c r="X1" s="27"/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27" t="s">
        <v>258</v>
      </c>
      <c r="Q2" s="27"/>
      <c r="R2" s="27"/>
      <c r="S2" s="27"/>
      <c r="T2" s="27"/>
      <c r="U2" s="27" t="s">
        <v>259</v>
      </c>
      <c r="V2" s="27"/>
      <c r="W2" s="27"/>
      <c r="X2" s="27"/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27" t="s">
        <v>260</v>
      </c>
      <c r="Q3" s="27"/>
      <c r="R3" s="27"/>
      <c r="S3" s="27"/>
      <c r="T3" s="27"/>
      <c r="U3" s="27" t="s">
        <v>261</v>
      </c>
      <c r="V3" s="27"/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27" t="s">
        <v>262</v>
      </c>
      <c r="Q4" s="27"/>
      <c r="R4" s="27"/>
      <c r="S4" s="27"/>
      <c r="T4" s="27"/>
      <c r="U4" s="27" t="s">
        <v>263</v>
      </c>
      <c r="V4" s="27"/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27" t="s">
        <v>264</v>
      </c>
      <c r="Q5" s="27"/>
      <c r="R5" s="27"/>
      <c r="S5" s="27"/>
      <c r="T5" s="27"/>
      <c r="U5" s="27" t="s">
        <v>265</v>
      </c>
      <c r="V5" s="27"/>
      <c r="W5" s="27" t="s">
        <v>266</v>
      </c>
      <c r="Y5" s="66" t="s">
        <v>267</v>
      </c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</row>
    <row r="7" spans="1:36" x14ac:dyDescent="0.25">
      <c r="A7" s="1" t="s">
        <v>6</v>
      </c>
      <c r="S7" s="1" t="s">
        <v>7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spans="1:36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6" x14ac:dyDescent="0.25">
      <c r="A9" s="59" t="s">
        <v>12</v>
      </c>
      <c r="B9" s="52" t="s">
        <v>55</v>
      </c>
      <c r="C9" s="52"/>
      <c r="D9" s="52"/>
      <c r="E9" s="52"/>
      <c r="F9" s="63" t="s">
        <v>56</v>
      </c>
      <c r="G9" s="63"/>
      <c r="H9" s="63"/>
      <c r="I9" s="63"/>
      <c r="J9" s="63" t="s">
        <v>57</v>
      </c>
      <c r="K9" s="63"/>
      <c r="L9" s="63"/>
      <c r="M9" s="63"/>
      <c r="N9" s="63" t="s">
        <v>58</v>
      </c>
      <c r="O9" s="63"/>
      <c r="P9" s="63"/>
      <c r="Q9" s="63"/>
      <c r="S9" s="59" t="s">
        <v>12</v>
      </c>
      <c r="T9" s="52" t="s">
        <v>55</v>
      </c>
      <c r="U9" s="52"/>
      <c r="V9" s="52"/>
      <c r="W9" s="52"/>
      <c r="X9" s="63" t="s">
        <v>56</v>
      </c>
      <c r="Y9" s="63"/>
      <c r="Z9" s="63"/>
      <c r="AA9" s="63"/>
      <c r="AB9" s="63" t="s">
        <v>57</v>
      </c>
      <c r="AC9" s="63"/>
      <c r="AD9" s="63"/>
      <c r="AE9" s="63"/>
      <c r="AF9" s="63" t="s">
        <v>58</v>
      </c>
      <c r="AG9" s="63"/>
      <c r="AH9" s="63"/>
      <c r="AI9" s="63"/>
    </row>
    <row r="10" spans="1:36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6" x14ac:dyDescent="0.25">
      <c r="A11" s="59"/>
      <c r="B11" t="s">
        <v>20</v>
      </c>
      <c r="C11">
        <v>0</v>
      </c>
      <c r="D11">
        <v>2.2800000000000001E-2</v>
      </c>
      <c r="E11">
        <v>1.2297199999999999</v>
      </c>
      <c r="F11" s="25" t="s">
        <v>20</v>
      </c>
      <c r="G11" s="25">
        <v>0</v>
      </c>
      <c r="H11" s="25">
        <v>2.2800000000000001E-2</v>
      </c>
      <c r="I11" s="25">
        <v>1.146258</v>
      </c>
      <c r="J11" s="25" t="s">
        <v>20</v>
      </c>
      <c r="K11" s="25">
        <v>0</v>
      </c>
      <c r="L11" s="25">
        <v>2.2800000000000001E-2</v>
      </c>
      <c r="M11" s="25">
        <v>1.019757</v>
      </c>
      <c r="N11" s="25" t="s">
        <v>20</v>
      </c>
      <c r="O11" s="25">
        <v>0</v>
      </c>
      <c r="P11" s="25">
        <v>2.2800000000000001E-2</v>
      </c>
      <c r="Q11" s="25">
        <v>1.0682640000000001</v>
      </c>
      <c r="S11" s="59"/>
      <c r="T11" t="s">
        <v>20</v>
      </c>
      <c r="U11">
        <v>0</v>
      </c>
      <c r="V11">
        <v>2.2800000000000001E-2</v>
      </c>
      <c r="W11">
        <v>1.064767</v>
      </c>
      <c r="X11" s="25" t="s">
        <v>20</v>
      </c>
      <c r="Y11" s="25">
        <v>0</v>
      </c>
      <c r="Z11" s="25">
        <v>2.2800000000000001E-2</v>
      </c>
      <c r="AA11" s="25">
        <v>1.0244420000000001</v>
      </c>
      <c r="AB11" s="25" t="s">
        <v>20</v>
      </c>
      <c r="AC11" s="25">
        <v>0</v>
      </c>
      <c r="AD11" s="25">
        <v>2.2800000000000001E-2</v>
      </c>
      <c r="AE11" s="25">
        <v>1.032597</v>
      </c>
      <c r="AF11" s="25" t="s">
        <v>20</v>
      </c>
      <c r="AG11" s="25">
        <v>0</v>
      </c>
      <c r="AH11" s="25">
        <v>2.2800000000000001E-2</v>
      </c>
      <c r="AI11" s="25">
        <v>1.0367980000000001</v>
      </c>
    </row>
    <row r="12" spans="1:36" x14ac:dyDescent="0.25">
      <c r="A12" s="59"/>
      <c r="B12" t="s">
        <v>21</v>
      </c>
      <c r="C12">
        <v>0</v>
      </c>
      <c r="D12">
        <v>8.7180000000000005E-4</v>
      </c>
      <c r="E12">
        <v>1.105885</v>
      </c>
      <c r="F12" s="25" t="s">
        <v>21</v>
      </c>
      <c r="G12" s="25">
        <v>0</v>
      </c>
      <c r="H12" s="25">
        <v>8.7180000000000005E-4</v>
      </c>
      <c r="I12" s="25">
        <v>1.0987389999999999</v>
      </c>
      <c r="J12" s="25" t="s">
        <v>21</v>
      </c>
      <c r="K12" s="25">
        <v>0</v>
      </c>
      <c r="L12" s="25">
        <v>8.7180000000000005E-4</v>
      </c>
      <c r="M12" s="25">
        <v>1.07544</v>
      </c>
      <c r="N12" s="25" t="s">
        <v>21</v>
      </c>
      <c r="O12" s="25">
        <v>0</v>
      </c>
      <c r="P12" s="25">
        <v>8.7180000000000005E-4</v>
      </c>
      <c r="Q12" s="25">
        <v>1.0482210000000001</v>
      </c>
      <c r="S12" s="59"/>
      <c r="T12" t="s">
        <v>21</v>
      </c>
      <c r="U12">
        <v>0</v>
      </c>
      <c r="V12">
        <v>2E-3</v>
      </c>
      <c r="W12">
        <v>1.1204069999999999</v>
      </c>
      <c r="X12" s="25" t="s">
        <v>21</v>
      </c>
      <c r="Y12" s="25">
        <v>0</v>
      </c>
      <c r="Z12" s="25">
        <v>2E-3</v>
      </c>
      <c r="AA12" s="25">
        <v>1.0483579999999999</v>
      </c>
      <c r="AB12" s="25" t="s">
        <v>21</v>
      </c>
      <c r="AC12" s="25">
        <v>0</v>
      </c>
      <c r="AD12" s="25">
        <v>2E-3</v>
      </c>
      <c r="AE12" s="25">
        <v>1.037399</v>
      </c>
      <c r="AF12" s="25" t="s">
        <v>21</v>
      </c>
      <c r="AG12" s="25">
        <v>0</v>
      </c>
      <c r="AH12" s="25">
        <v>2E-3</v>
      </c>
      <c r="AI12" s="25">
        <v>1.0471220000000001</v>
      </c>
    </row>
    <row r="13" spans="1:36" x14ac:dyDescent="0.25">
      <c r="A13" s="59"/>
      <c r="B13" t="s">
        <v>22</v>
      </c>
      <c r="C13">
        <v>0</v>
      </c>
      <c r="D13">
        <v>5.007E-5</v>
      </c>
      <c r="E13">
        <v>1.1689989999999999</v>
      </c>
      <c r="F13" s="25" t="s">
        <v>22</v>
      </c>
      <c r="G13" s="25">
        <v>0</v>
      </c>
      <c r="H13" s="25">
        <v>5.007E-5</v>
      </c>
      <c r="I13" s="25">
        <v>1.142989</v>
      </c>
      <c r="J13" s="25" t="s">
        <v>22</v>
      </c>
      <c r="K13" s="25">
        <v>0</v>
      </c>
      <c r="L13" s="25">
        <v>5.007E-5</v>
      </c>
      <c r="M13" s="25">
        <v>1.0604910000000001</v>
      </c>
      <c r="N13" s="25" t="s">
        <v>22</v>
      </c>
      <c r="O13" s="25">
        <v>0</v>
      </c>
      <c r="P13" s="25">
        <v>5.007E-5</v>
      </c>
      <c r="Q13" s="25">
        <v>1.072565</v>
      </c>
      <c r="S13" s="59"/>
      <c r="T13" t="s">
        <v>22</v>
      </c>
      <c r="U13">
        <v>0</v>
      </c>
      <c r="V13">
        <v>3.5790000000000003E-4</v>
      </c>
      <c r="W13">
        <v>1.1661790000000001</v>
      </c>
      <c r="X13" s="25" t="s">
        <v>22</v>
      </c>
      <c r="Y13" s="25">
        <v>0</v>
      </c>
      <c r="Z13" s="25">
        <v>3.5790000000000003E-4</v>
      </c>
      <c r="AA13" s="25">
        <v>1.0636289999999999</v>
      </c>
      <c r="AB13" s="25" t="s">
        <v>22</v>
      </c>
      <c r="AC13" s="25">
        <v>0</v>
      </c>
      <c r="AD13" s="25">
        <v>3.5790000000000003E-4</v>
      </c>
      <c r="AE13" s="25">
        <v>1.1194839999999999</v>
      </c>
      <c r="AF13" s="25" t="s">
        <v>22</v>
      </c>
      <c r="AG13" s="25">
        <v>0</v>
      </c>
      <c r="AH13" s="25">
        <v>3.5790000000000003E-4</v>
      </c>
      <c r="AI13" s="25">
        <v>1.0714269999999999</v>
      </c>
    </row>
    <row r="14" spans="1:36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6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6" x14ac:dyDescent="0.25">
      <c r="A16" s="64" t="s">
        <v>23</v>
      </c>
      <c r="B16" s="52" t="s">
        <v>55</v>
      </c>
      <c r="C16" s="52"/>
      <c r="D16" s="52"/>
      <c r="E16" s="52"/>
      <c r="F16" s="63" t="s">
        <v>56</v>
      </c>
      <c r="G16" s="63"/>
      <c r="H16" s="63"/>
      <c r="I16" s="63"/>
      <c r="J16" s="63" t="s">
        <v>57</v>
      </c>
      <c r="K16" s="63"/>
      <c r="L16" s="63"/>
      <c r="M16" s="63"/>
      <c r="N16" s="63" t="s">
        <v>58</v>
      </c>
      <c r="O16" s="63"/>
      <c r="P16" s="63"/>
      <c r="Q16" s="63"/>
      <c r="S16" s="64" t="s">
        <v>23</v>
      </c>
      <c r="T16" s="52" t="s">
        <v>55</v>
      </c>
      <c r="U16" s="52"/>
      <c r="V16" s="52"/>
      <c r="W16" s="52"/>
      <c r="X16" s="63" t="s">
        <v>56</v>
      </c>
      <c r="Y16" s="63"/>
      <c r="Z16" s="63"/>
      <c r="AA16" s="63"/>
      <c r="AB16" s="63" t="s">
        <v>57</v>
      </c>
      <c r="AC16" s="63"/>
      <c r="AD16" s="63"/>
      <c r="AE16" s="63"/>
      <c r="AF16" s="63" t="s">
        <v>58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F17" s="25"/>
      <c r="G17" s="25" t="s">
        <v>17</v>
      </c>
      <c r="H17" s="25" t="s">
        <v>18</v>
      </c>
      <c r="I17" s="25" t="s">
        <v>19</v>
      </c>
      <c r="J17" s="25"/>
      <c r="K17" s="25" t="s">
        <v>17</v>
      </c>
      <c r="L17" s="25" t="s">
        <v>18</v>
      </c>
      <c r="M17" s="25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X17" s="25"/>
      <c r="Y17" s="25" t="s">
        <v>17</v>
      </c>
      <c r="Z17" s="25" t="s">
        <v>18</v>
      </c>
      <c r="AA17" s="25" t="s">
        <v>19</v>
      </c>
      <c r="AB17" s="25"/>
      <c r="AC17" s="25" t="s">
        <v>17</v>
      </c>
      <c r="AD17" s="25" t="s">
        <v>18</v>
      </c>
      <c r="AE17" s="25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>
        <v>0</v>
      </c>
      <c r="D18">
        <v>2.2800000000000001E-2</v>
      </c>
      <c r="E18">
        <v>1.2618130000000001</v>
      </c>
      <c r="F18" s="25" t="s">
        <v>20</v>
      </c>
      <c r="G18" s="25">
        <v>0</v>
      </c>
      <c r="H18" s="25">
        <v>2.2800000000000001E-2</v>
      </c>
      <c r="I18" s="25">
        <v>1.0608919999999999</v>
      </c>
      <c r="J18" s="25" t="s">
        <v>20</v>
      </c>
      <c r="K18" s="25">
        <v>0</v>
      </c>
      <c r="L18" s="25">
        <v>2.2800000000000001E-2</v>
      </c>
      <c r="M18" s="25">
        <v>1.0608919999999999</v>
      </c>
      <c r="N18" s="25" t="s">
        <v>20</v>
      </c>
      <c r="O18" s="25">
        <v>0</v>
      </c>
      <c r="P18" s="25">
        <v>2.2800000000000001E-2</v>
      </c>
      <c r="Q18" s="25">
        <v>1.037547</v>
      </c>
      <c r="S18" s="64"/>
      <c r="T18" t="s">
        <v>20</v>
      </c>
      <c r="U18">
        <v>0</v>
      </c>
      <c r="V18">
        <v>2.2800000000000001E-2</v>
      </c>
      <c r="W18">
        <v>1.0251399999999999</v>
      </c>
      <c r="X18" s="25" t="s">
        <v>20</v>
      </c>
      <c r="Y18" s="25">
        <v>0</v>
      </c>
      <c r="Z18" s="25">
        <v>2.2800000000000001E-2</v>
      </c>
      <c r="AA18" s="25">
        <v>1.0816939999999999</v>
      </c>
      <c r="AB18" s="25" t="s">
        <v>20</v>
      </c>
      <c r="AC18" s="25">
        <v>0</v>
      </c>
      <c r="AD18" s="25">
        <v>2.2800000000000001E-2</v>
      </c>
      <c r="AE18" s="25">
        <v>1.0496810000000001</v>
      </c>
      <c r="AF18" s="25" t="s">
        <v>20</v>
      </c>
      <c r="AG18" s="25">
        <v>0</v>
      </c>
      <c r="AH18" s="25">
        <v>2.2800000000000001E-2</v>
      </c>
      <c r="AI18" s="25">
        <v>1.0638529999999999</v>
      </c>
    </row>
    <row r="19" spans="1:35" x14ac:dyDescent="0.25">
      <c r="A19" s="64"/>
      <c r="B19" t="s">
        <v>21</v>
      </c>
      <c r="C19">
        <v>0</v>
      </c>
      <c r="D19">
        <v>8.7180000000000005E-4</v>
      </c>
      <c r="E19">
        <v>1.0442070000000001</v>
      </c>
      <c r="F19" s="25" t="s">
        <v>21</v>
      </c>
      <c r="G19" s="25">
        <v>0</v>
      </c>
      <c r="H19" s="25">
        <v>8.7180000000000005E-4</v>
      </c>
      <c r="I19" s="25">
        <v>1.0628949999999999</v>
      </c>
      <c r="J19" s="25" t="s">
        <v>21</v>
      </c>
      <c r="K19" s="25">
        <v>0</v>
      </c>
      <c r="L19" s="25">
        <v>8.7180000000000005E-4</v>
      </c>
      <c r="M19" s="25">
        <v>1.0628949999999999</v>
      </c>
      <c r="N19" s="25" t="s">
        <v>21</v>
      </c>
      <c r="O19" s="25">
        <v>0</v>
      </c>
      <c r="P19" s="25">
        <v>8.7180000000000005E-4</v>
      </c>
      <c r="Q19" s="25">
        <v>1.088754</v>
      </c>
      <c r="S19" s="64"/>
      <c r="T19" t="s">
        <v>21</v>
      </c>
      <c r="U19">
        <v>0</v>
      </c>
      <c r="V19">
        <v>2E-3</v>
      </c>
      <c r="W19">
        <v>1.082487</v>
      </c>
      <c r="X19" s="25" t="s">
        <v>21</v>
      </c>
      <c r="Y19" s="25">
        <v>0</v>
      </c>
      <c r="Z19" s="25">
        <v>2E-3</v>
      </c>
      <c r="AA19" s="25">
        <v>1.0547059999999999</v>
      </c>
      <c r="AB19" s="25" t="s">
        <v>21</v>
      </c>
      <c r="AC19" s="25">
        <v>0</v>
      </c>
      <c r="AD19" s="25">
        <v>2E-3</v>
      </c>
      <c r="AE19" s="25">
        <v>1.0619080000000001</v>
      </c>
      <c r="AF19" s="25" t="s">
        <v>21</v>
      </c>
      <c r="AG19" s="25">
        <v>0</v>
      </c>
      <c r="AH19" s="25">
        <v>2E-3</v>
      </c>
      <c r="AI19" s="25">
        <v>1.2257229999999999</v>
      </c>
    </row>
    <row r="20" spans="1:35" x14ac:dyDescent="0.25">
      <c r="A20" s="64"/>
      <c r="B20" t="s">
        <v>22</v>
      </c>
      <c r="C20">
        <v>0</v>
      </c>
      <c r="D20">
        <v>5.007E-5</v>
      </c>
      <c r="E20">
        <v>1.058926</v>
      </c>
      <c r="F20" s="25" t="s">
        <v>22</v>
      </c>
      <c r="G20" s="25">
        <v>0</v>
      </c>
      <c r="H20" s="25">
        <v>5.007E-5</v>
      </c>
      <c r="I20" s="25">
        <v>1.0827119999999999</v>
      </c>
      <c r="J20" s="25" t="s">
        <v>22</v>
      </c>
      <c r="K20" s="25">
        <v>0</v>
      </c>
      <c r="L20" s="25">
        <v>5.007E-5</v>
      </c>
      <c r="M20" s="25">
        <v>1.0827119999999999</v>
      </c>
      <c r="N20" s="25" t="s">
        <v>22</v>
      </c>
      <c r="O20" s="25">
        <v>0</v>
      </c>
      <c r="P20" s="25">
        <v>5.007E-5</v>
      </c>
      <c r="Q20" s="25">
        <v>1.093043</v>
      </c>
      <c r="S20" s="64"/>
      <c r="T20" t="s">
        <v>22</v>
      </c>
      <c r="U20">
        <v>0</v>
      </c>
      <c r="V20">
        <v>3.5790000000000003E-4</v>
      </c>
      <c r="W20">
        <v>1.1279939999999999</v>
      </c>
      <c r="X20" s="25" t="s">
        <v>22</v>
      </c>
      <c r="Y20" s="25">
        <v>0</v>
      </c>
      <c r="Z20" s="25">
        <v>3.5790000000000003E-4</v>
      </c>
      <c r="AA20" s="25">
        <v>1.082676</v>
      </c>
      <c r="AB20" s="25" t="s">
        <v>22</v>
      </c>
      <c r="AC20" s="25">
        <v>0</v>
      </c>
      <c r="AD20" s="25">
        <v>3.5790000000000003E-4</v>
      </c>
      <c r="AE20" s="25">
        <v>1.1233299999999999</v>
      </c>
      <c r="AF20" s="25" t="s">
        <v>22</v>
      </c>
      <c r="AG20" s="25">
        <v>0</v>
      </c>
      <c r="AH20" s="25">
        <v>3.5790000000000003E-4</v>
      </c>
      <c r="AI20" s="25">
        <v>1.0907169999999999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55</v>
      </c>
      <c r="C23" s="52"/>
      <c r="D23" s="52"/>
      <c r="E23" s="52"/>
      <c r="F23" s="63" t="s">
        <v>56</v>
      </c>
      <c r="G23" s="63"/>
      <c r="H23" s="63"/>
      <c r="I23" s="63"/>
      <c r="J23" s="63" t="s">
        <v>57</v>
      </c>
      <c r="K23" s="63"/>
      <c r="L23" s="63"/>
      <c r="M23" s="63"/>
      <c r="N23" s="63" t="s">
        <v>58</v>
      </c>
      <c r="O23" s="63"/>
      <c r="P23" s="63"/>
      <c r="Q23" s="63"/>
      <c r="S23" s="60" t="s">
        <v>24</v>
      </c>
      <c r="T23" s="52" t="s">
        <v>55</v>
      </c>
      <c r="U23" s="52"/>
      <c r="V23" s="52"/>
      <c r="W23" s="52"/>
      <c r="X23" s="63" t="s">
        <v>56</v>
      </c>
      <c r="Y23" s="63"/>
      <c r="Z23" s="63"/>
      <c r="AA23" s="63"/>
      <c r="AB23" s="63" t="s">
        <v>57</v>
      </c>
      <c r="AC23" s="63"/>
      <c r="AD23" s="63"/>
      <c r="AE23" s="63"/>
      <c r="AF23" s="63" t="s">
        <v>58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 s="52">
        <v>0</v>
      </c>
      <c r="C25" s="52"/>
      <c r="D25" s="52"/>
      <c r="E25">
        <v>2.377748</v>
      </c>
      <c r="F25" s="63">
        <v>0</v>
      </c>
      <c r="G25" s="63"/>
      <c r="H25" s="63"/>
      <c r="I25" s="25">
        <v>2.1754229999999999</v>
      </c>
      <c r="J25" s="63">
        <v>0</v>
      </c>
      <c r="K25" s="63"/>
      <c r="L25" s="63"/>
      <c r="M25" s="25">
        <v>2.0418660000000002</v>
      </c>
      <c r="N25" s="63">
        <v>0</v>
      </c>
      <c r="O25" s="63"/>
      <c r="P25" s="63"/>
      <c r="Q25" s="25">
        <v>2.0216409999999998</v>
      </c>
      <c r="S25" s="60"/>
      <c r="T25" s="32">
        <v>2.7E-6</v>
      </c>
      <c r="W25">
        <v>2.2412529999999999</v>
      </c>
      <c r="X25" s="39">
        <v>3.4999999999999999E-6</v>
      </c>
      <c r="Y25" s="25"/>
      <c r="Z25" s="25"/>
      <c r="AA25" s="25">
        <v>2.0174639999999999</v>
      </c>
      <c r="AB25" s="39">
        <v>7.5000000000000002E-6</v>
      </c>
      <c r="AC25" s="25"/>
      <c r="AD25" s="25"/>
      <c r="AE25" s="25">
        <v>2.2661859999999998</v>
      </c>
      <c r="AF25" s="39">
        <v>9.0000000000000002E-6</v>
      </c>
      <c r="AG25" s="25"/>
      <c r="AH25" s="25"/>
      <c r="AI25" s="25">
        <v>2.280999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55</v>
      </c>
      <c r="C30" s="52"/>
      <c r="D30" s="52"/>
      <c r="E30" s="52"/>
      <c r="F30" s="63" t="s">
        <v>56</v>
      </c>
      <c r="G30" s="63"/>
      <c r="H30" s="63"/>
      <c r="I30" s="63"/>
      <c r="J30" s="63" t="s">
        <v>57</v>
      </c>
      <c r="K30" s="63"/>
      <c r="L30" s="63"/>
      <c r="M30" s="63"/>
      <c r="N30" s="63" t="s">
        <v>58</v>
      </c>
      <c r="O30" s="63"/>
      <c r="P30" s="63"/>
      <c r="Q30" s="63"/>
      <c r="S30" s="59" t="s">
        <v>12</v>
      </c>
      <c r="T30" s="52" t="s">
        <v>55</v>
      </c>
      <c r="U30" s="52"/>
      <c r="V30" s="52"/>
      <c r="W30" s="52"/>
      <c r="X30" s="63" t="s">
        <v>56</v>
      </c>
      <c r="Y30" s="63"/>
      <c r="Z30" s="63"/>
      <c r="AA30" s="63"/>
      <c r="AB30" s="63" t="s">
        <v>57</v>
      </c>
      <c r="AC30" s="63"/>
      <c r="AD30" s="63"/>
      <c r="AE30" s="63"/>
      <c r="AF30" s="63" t="s">
        <v>58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0.977966</v>
      </c>
      <c r="F32" s="25" t="s">
        <v>20</v>
      </c>
      <c r="G32" s="25">
        <v>0</v>
      </c>
      <c r="H32" s="25">
        <v>2.2800000000000001E-2</v>
      </c>
      <c r="I32" s="25">
        <v>1.0391360000000001</v>
      </c>
      <c r="J32" s="25" t="s">
        <v>20</v>
      </c>
      <c r="K32" s="25">
        <v>0</v>
      </c>
      <c r="L32" s="25">
        <v>2.2800000000000001E-2</v>
      </c>
      <c r="M32" s="25">
        <v>1.024521</v>
      </c>
      <c r="N32" s="25" t="s">
        <v>20</v>
      </c>
      <c r="O32" s="25">
        <v>0</v>
      </c>
      <c r="P32" s="25">
        <v>2.2800000000000001E-2</v>
      </c>
      <c r="Q32" s="25">
        <v>1.0586850000000001</v>
      </c>
      <c r="S32" s="59"/>
      <c r="T32" t="s">
        <v>20</v>
      </c>
      <c r="U32">
        <v>0</v>
      </c>
      <c r="V32">
        <v>2.2800000000000001E-2</v>
      </c>
      <c r="W32">
        <v>1.080921</v>
      </c>
      <c r="X32" s="25" t="s">
        <v>20</v>
      </c>
      <c r="Y32" s="25">
        <v>0</v>
      </c>
      <c r="Z32" s="25">
        <v>2.2800000000000001E-2</v>
      </c>
      <c r="AA32" s="25">
        <v>1.04142</v>
      </c>
      <c r="AB32" s="25" t="s">
        <v>20</v>
      </c>
      <c r="AC32" s="25">
        <v>0</v>
      </c>
      <c r="AD32" s="25">
        <v>2.2800000000000001E-2</v>
      </c>
      <c r="AE32" s="25">
        <v>1.059609</v>
      </c>
      <c r="AF32" s="25" t="s">
        <v>20</v>
      </c>
      <c r="AG32" s="25">
        <v>0</v>
      </c>
      <c r="AH32" s="25">
        <v>2.2800000000000001E-2</v>
      </c>
      <c r="AI32" s="25">
        <v>1.0962190000000001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1.152566</v>
      </c>
      <c r="F33" s="25" t="s">
        <v>21</v>
      </c>
      <c r="G33" s="25">
        <v>0</v>
      </c>
      <c r="H33" s="25">
        <v>4.1000000000000003E-3</v>
      </c>
      <c r="I33" s="25">
        <v>1.05217</v>
      </c>
      <c r="J33" s="25" t="s">
        <v>21</v>
      </c>
      <c r="K33" s="25">
        <v>0</v>
      </c>
      <c r="L33" s="25">
        <v>4.1000000000000003E-3</v>
      </c>
      <c r="M33" s="25">
        <v>1.0645230000000001</v>
      </c>
      <c r="N33" s="25" t="s">
        <v>21</v>
      </c>
      <c r="O33" s="25">
        <v>0</v>
      </c>
      <c r="P33" s="25">
        <v>4.1000000000000003E-3</v>
      </c>
      <c r="Q33" s="25">
        <v>1.0478879999999999</v>
      </c>
      <c r="S33" s="59"/>
      <c r="T33" t="s">
        <v>21</v>
      </c>
      <c r="U33">
        <v>0</v>
      </c>
      <c r="V33">
        <v>7.4000000000000003E-3</v>
      </c>
      <c r="W33">
        <v>1.1190279999999999</v>
      </c>
      <c r="X33" s="25" t="s">
        <v>21</v>
      </c>
      <c r="Y33" s="25">
        <v>0</v>
      </c>
      <c r="Z33" s="25">
        <v>7.4000000000000003E-3</v>
      </c>
      <c r="AA33" s="25">
        <v>1.071404</v>
      </c>
      <c r="AB33" s="25" t="s">
        <v>21</v>
      </c>
      <c r="AC33" s="25">
        <v>0</v>
      </c>
      <c r="AD33" s="25">
        <v>7.4000000000000003E-3</v>
      </c>
      <c r="AE33" s="25">
        <v>1.047871</v>
      </c>
      <c r="AF33" s="25" t="s">
        <v>21</v>
      </c>
      <c r="AG33" s="25">
        <v>0</v>
      </c>
      <c r="AH33" s="25">
        <v>7.4000000000000003E-3</v>
      </c>
      <c r="AI33" s="25">
        <v>1.041385</v>
      </c>
    </row>
    <row r="34" spans="1:35" x14ac:dyDescent="0.25">
      <c r="A34" s="59"/>
      <c r="B34" t="s">
        <v>22</v>
      </c>
      <c r="C34">
        <v>0</v>
      </c>
      <c r="D34">
        <v>1.4E-3</v>
      </c>
      <c r="E34">
        <v>1.141724</v>
      </c>
      <c r="F34" s="25" t="s">
        <v>22</v>
      </c>
      <c r="G34" s="25">
        <v>0</v>
      </c>
      <c r="H34" s="25">
        <v>1.4E-3</v>
      </c>
      <c r="I34" s="25">
        <v>1.268546</v>
      </c>
      <c r="J34" s="25" t="s">
        <v>22</v>
      </c>
      <c r="K34" s="25">
        <v>0</v>
      </c>
      <c r="L34" s="25">
        <v>1.4E-3</v>
      </c>
      <c r="M34" s="25">
        <v>1.051528</v>
      </c>
      <c r="N34" s="25" t="s">
        <v>22</v>
      </c>
      <c r="O34" s="25">
        <v>0</v>
      </c>
      <c r="P34" s="25">
        <v>1.4E-3</v>
      </c>
      <c r="Q34" s="25">
        <v>1.076319</v>
      </c>
      <c r="S34" s="59"/>
      <c r="T34" t="s">
        <v>22</v>
      </c>
      <c r="U34">
        <v>0</v>
      </c>
      <c r="V34">
        <v>3.5999999999999999E-3</v>
      </c>
      <c r="W34">
        <v>1.152682</v>
      </c>
      <c r="X34" s="25" t="s">
        <v>22</v>
      </c>
      <c r="Y34" s="25">
        <v>0</v>
      </c>
      <c r="Z34" s="25">
        <v>3.8999999999999998E-3</v>
      </c>
      <c r="AA34" s="25">
        <v>1.0620700000000001</v>
      </c>
      <c r="AB34" s="25" t="s">
        <v>22</v>
      </c>
      <c r="AC34" s="25">
        <v>0</v>
      </c>
      <c r="AD34" s="25">
        <v>3.8999999999999998E-3</v>
      </c>
      <c r="AE34" s="25">
        <v>1.075172</v>
      </c>
      <c r="AF34" s="25" t="s">
        <v>22</v>
      </c>
      <c r="AG34" s="25">
        <v>0</v>
      </c>
      <c r="AH34" s="25">
        <v>3.8999999999999998E-3</v>
      </c>
      <c r="AI34" s="25">
        <v>1.5836300000000001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5"/>
      <c r="AG36" s="25"/>
      <c r="AH36" s="25"/>
      <c r="AI36" s="25"/>
    </row>
    <row r="37" spans="1:35" x14ac:dyDescent="0.25">
      <c r="A37" s="64" t="s">
        <v>23</v>
      </c>
      <c r="B37" s="52" t="s">
        <v>55</v>
      </c>
      <c r="C37" s="52"/>
      <c r="D37" s="52"/>
      <c r="E37" s="52"/>
      <c r="F37" s="63" t="s">
        <v>56</v>
      </c>
      <c r="G37" s="63"/>
      <c r="H37" s="63"/>
      <c r="I37" s="63"/>
      <c r="J37" s="63" t="s">
        <v>57</v>
      </c>
      <c r="K37" s="63"/>
      <c r="L37" s="63"/>
      <c r="M37" s="63"/>
      <c r="N37" s="63" t="s">
        <v>58</v>
      </c>
      <c r="O37" s="63"/>
      <c r="P37" s="63"/>
      <c r="Q37" s="63"/>
      <c r="S37" s="64" t="s">
        <v>23</v>
      </c>
      <c r="T37" s="52" t="s">
        <v>55</v>
      </c>
      <c r="U37" s="52"/>
      <c r="V37" s="52"/>
      <c r="W37" s="52"/>
      <c r="X37" s="63" t="s">
        <v>56</v>
      </c>
      <c r="Y37" s="63"/>
      <c r="Z37" s="63"/>
      <c r="AA37" s="63"/>
      <c r="AB37" s="63" t="s">
        <v>57</v>
      </c>
      <c r="AC37" s="63"/>
      <c r="AD37" s="63"/>
      <c r="AE37" s="63"/>
      <c r="AF37" s="63" t="s">
        <v>58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F38" s="25"/>
      <c r="G38" s="25" t="s">
        <v>17</v>
      </c>
      <c r="H38" s="25" t="s">
        <v>18</v>
      </c>
      <c r="I38" s="25" t="s">
        <v>19</v>
      </c>
      <c r="J38" s="25"/>
      <c r="K38" s="25" t="s">
        <v>17</v>
      </c>
      <c r="L38" s="25" t="s">
        <v>18</v>
      </c>
      <c r="M38" s="25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X38" s="25"/>
      <c r="Y38" s="25" t="s">
        <v>17</v>
      </c>
      <c r="Z38" s="25" t="s">
        <v>18</v>
      </c>
      <c r="AA38" s="25" t="s">
        <v>19</v>
      </c>
      <c r="AB38" s="25"/>
      <c r="AC38" s="25" t="s">
        <v>17</v>
      </c>
      <c r="AD38" s="25" t="s">
        <v>18</v>
      </c>
      <c r="AE38" s="25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>
        <v>0</v>
      </c>
      <c r="D39">
        <v>2.2800000000000001E-2</v>
      </c>
      <c r="E39">
        <v>1.0775790000000001</v>
      </c>
      <c r="F39" s="25" t="s">
        <v>20</v>
      </c>
      <c r="G39" s="25">
        <v>0</v>
      </c>
      <c r="H39" s="25">
        <v>2.2800000000000001E-2</v>
      </c>
      <c r="I39" s="25">
        <v>1.077159</v>
      </c>
      <c r="J39" s="25" t="s">
        <v>20</v>
      </c>
      <c r="K39" s="25">
        <v>0</v>
      </c>
      <c r="L39" s="25">
        <v>2.2800000000000001E-2</v>
      </c>
      <c r="M39" s="25">
        <v>1.0062420000000001</v>
      </c>
      <c r="N39" s="25" t="s">
        <v>20</v>
      </c>
      <c r="O39" s="25">
        <v>0</v>
      </c>
      <c r="P39" s="25">
        <v>2.2800000000000001E-2</v>
      </c>
      <c r="Q39" s="25">
        <v>0.96857199999999999</v>
      </c>
      <c r="S39" s="64"/>
      <c r="T39" t="s">
        <v>20</v>
      </c>
      <c r="U39">
        <v>0</v>
      </c>
      <c r="V39">
        <v>2.2800000000000001E-2</v>
      </c>
      <c r="W39">
        <v>1.0578970000000001</v>
      </c>
      <c r="X39" s="25" t="s">
        <v>20</v>
      </c>
      <c r="Y39" s="25">
        <v>0</v>
      </c>
      <c r="Z39" s="25">
        <v>2.2800000000000001E-2</v>
      </c>
      <c r="AA39" s="25">
        <v>0.99956599999999995</v>
      </c>
      <c r="AB39" s="25" t="s">
        <v>20</v>
      </c>
      <c r="AC39" s="25">
        <v>0</v>
      </c>
      <c r="AD39" s="25">
        <v>2.2800000000000001E-2</v>
      </c>
      <c r="AE39" s="25">
        <v>0.98855599999999999</v>
      </c>
      <c r="AF39" s="25" t="s">
        <v>20</v>
      </c>
      <c r="AG39" s="25">
        <v>0</v>
      </c>
      <c r="AH39" s="25">
        <v>2.2800000000000001E-2</v>
      </c>
      <c r="AI39" s="25">
        <v>0.98334699999999997</v>
      </c>
    </row>
    <row r="40" spans="1:35" x14ac:dyDescent="0.25">
      <c r="A40" s="64"/>
      <c r="B40" t="s">
        <v>21</v>
      </c>
      <c r="C40">
        <v>0</v>
      </c>
      <c r="D40">
        <v>4.1000000000000003E-3</v>
      </c>
      <c r="E40">
        <v>1.0457700000000001</v>
      </c>
      <c r="F40" s="25" t="s">
        <v>21</v>
      </c>
      <c r="G40" s="25">
        <v>0</v>
      </c>
      <c r="H40" s="25">
        <v>4.1000000000000003E-3</v>
      </c>
      <c r="I40" s="25">
        <v>1.097429</v>
      </c>
      <c r="J40" s="25" t="s">
        <v>21</v>
      </c>
      <c r="K40" s="25">
        <v>0</v>
      </c>
      <c r="L40" s="25">
        <v>4.1000000000000003E-3</v>
      </c>
      <c r="M40" s="25">
        <v>0.98228899999999997</v>
      </c>
      <c r="N40" s="25" t="s">
        <v>21</v>
      </c>
      <c r="O40" s="25">
        <v>0</v>
      </c>
      <c r="P40" s="25">
        <v>4.1000000000000003E-3</v>
      </c>
      <c r="Q40" s="25">
        <v>1.0023230000000001</v>
      </c>
      <c r="S40" s="64"/>
      <c r="T40" t="s">
        <v>21</v>
      </c>
      <c r="U40">
        <v>0</v>
      </c>
      <c r="V40">
        <v>7.4000000000000003E-3</v>
      </c>
      <c r="W40">
        <v>1.0436270000000001</v>
      </c>
      <c r="X40" s="25" t="s">
        <v>21</v>
      </c>
      <c r="Y40" s="25">
        <v>0</v>
      </c>
      <c r="Z40" s="25">
        <v>7.4000000000000003E-3</v>
      </c>
      <c r="AA40" s="25">
        <v>0.986425</v>
      </c>
      <c r="AB40" s="25" t="s">
        <v>21</v>
      </c>
      <c r="AC40" s="25">
        <v>0</v>
      </c>
      <c r="AD40" s="25">
        <v>7.4000000000000003E-3</v>
      </c>
      <c r="AE40" s="25">
        <v>1.0225230000000001</v>
      </c>
      <c r="AF40" s="25" t="s">
        <v>21</v>
      </c>
      <c r="AG40" s="25">
        <v>0</v>
      </c>
      <c r="AH40" s="25">
        <v>7.4000000000000003E-3</v>
      </c>
      <c r="AI40" s="25">
        <v>0.98872700000000002</v>
      </c>
    </row>
    <row r="41" spans="1:35" x14ac:dyDescent="0.25">
      <c r="A41" s="64"/>
      <c r="B41" t="s">
        <v>22</v>
      </c>
      <c r="C41">
        <v>0</v>
      </c>
      <c r="D41">
        <v>1.4E-3</v>
      </c>
      <c r="E41">
        <v>1.0826849999999999</v>
      </c>
      <c r="F41" s="25" t="s">
        <v>22</v>
      </c>
      <c r="G41" s="25">
        <v>0</v>
      </c>
      <c r="H41" s="25">
        <v>1.4E-3</v>
      </c>
      <c r="I41" s="25">
        <v>1.1073090000000001</v>
      </c>
      <c r="J41" s="25" t="s">
        <v>22</v>
      </c>
      <c r="K41" s="25">
        <v>0</v>
      </c>
      <c r="L41" s="25">
        <v>1.4E-3</v>
      </c>
      <c r="M41" s="25">
        <v>0.99436800000000003</v>
      </c>
      <c r="N41" s="25" t="s">
        <v>22</v>
      </c>
      <c r="O41" s="25">
        <v>0</v>
      </c>
      <c r="P41" s="25">
        <v>1.4E-3</v>
      </c>
      <c r="Q41" s="25">
        <v>1.0388550000000001</v>
      </c>
      <c r="S41" s="64"/>
      <c r="T41" t="s">
        <v>22</v>
      </c>
      <c r="U41">
        <v>0</v>
      </c>
      <c r="V41">
        <v>3.5999999999999999E-3</v>
      </c>
      <c r="W41">
        <v>1.097758</v>
      </c>
      <c r="X41" s="25" t="s">
        <v>22</v>
      </c>
      <c r="Y41" s="25">
        <v>0</v>
      </c>
      <c r="Z41" s="25">
        <v>3.7000000000000002E-3</v>
      </c>
      <c r="AA41" s="25">
        <v>1.0237700000000001</v>
      </c>
      <c r="AB41" s="25" t="s">
        <v>22</v>
      </c>
      <c r="AC41" s="25">
        <v>0</v>
      </c>
      <c r="AD41" s="25">
        <v>3.8999999999999998E-3</v>
      </c>
      <c r="AE41" s="25">
        <v>1.0117039999999999</v>
      </c>
      <c r="AF41" s="25" t="s">
        <v>22</v>
      </c>
      <c r="AG41" s="25">
        <v>0</v>
      </c>
      <c r="AH41" s="25">
        <v>3.8999999999999998E-3</v>
      </c>
      <c r="AI41" s="25">
        <v>1.0199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5"/>
      <c r="Y42" s="25"/>
      <c r="Z42" s="25"/>
      <c r="AA42" s="25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55</v>
      </c>
      <c r="C44" s="52"/>
      <c r="D44" s="52"/>
      <c r="E44" s="52"/>
      <c r="F44" s="63" t="s">
        <v>56</v>
      </c>
      <c r="G44" s="63"/>
      <c r="H44" s="63"/>
      <c r="I44" s="63"/>
      <c r="J44" s="63" t="s">
        <v>57</v>
      </c>
      <c r="K44" s="63"/>
      <c r="L44" s="63"/>
      <c r="M44" s="63"/>
      <c r="N44" s="63" t="s">
        <v>58</v>
      </c>
      <c r="O44" s="63"/>
      <c r="P44" s="63"/>
      <c r="Q44" s="63"/>
      <c r="S44" s="60" t="s">
        <v>24</v>
      </c>
      <c r="T44" s="52" t="s">
        <v>55</v>
      </c>
      <c r="U44" s="52"/>
      <c r="V44" s="52"/>
      <c r="W44" s="52"/>
      <c r="X44" s="63" t="s">
        <v>56</v>
      </c>
      <c r="Y44" s="63"/>
      <c r="Z44" s="63"/>
      <c r="AA44" s="63"/>
      <c r="AB44" s="63" t="s">
        <v>57</v>
      </c>
      <c r="AC44" s="63"/>
      <c r="AD44" s="63"/>
      <c r="AE44" s="63"/>
      <c r="AF44" s="63" t="s">
        <v>58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1.0289999999999999E-4</v>
      </c>
      <c r="E46">
        <v>2.303579</v>
      </c>
      <c r="F46" s="39">
        <v>1.2010000000000001E-4</v>
      </c>
      <c r="G46" s="25"/>
      <c r="H46" s="25"/>
      <c r="I46" s="25">
        <v>2.2410619999999999</v>
      </c>
      <c r="J46" s="39">
        <v>1.515E-4</v>
      </c>
      <c r="K46" s="25"/>
      <c r="L46" s="25"/>
      <c r="M46" s="25">
        <v>2.0069689999999998</v>
      </c>
      <c r="N46" s="39">
        <v>1.9650000000000001E-4</v>
      </c>
      <c r="O46" s="25"/>
      <c r="P46" s="25"/>
      <c r="Q46" s="25">
        <v>1.9451830000000001</v>
      </c>
      <c r="S46" s="60"/>
      <c r="T46" s="32">
        <v>9.4300000000000004E-4</v>
      </c>
      <c r="W46">
        <v>2.3908079999999998</v>
      </c>
      <c r="X46" s="25">
        <v>1.1000000000000001E-3</v>
      </c>
      <c r="Y46" s="25"/>
      <c r="Z46" s="25"/>
      <c r="AA46" s="25">
        <v>1.972129</v>
      </c>
      <c r="AB46" s="25">
        <v>1.2999999999999999E-3</v>
      </c>
      <c r="AC46" s="25"/>
      <c r="AD46" s="25"/>
      <c r="AE46" s="25">
        <v>1.9974019999999999</v>
      </c>
      <c r="AF46" s="39">
        <v>1.5E-3</v>
      </c>
      <c r="AG46" s="25"/>
      <c r="AH46" s="25"/>
      <c r="AI46" s="25">
        <v>2.3896809999999999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35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35" x14ac:dyDescent="0.25">
      <c r="A50" s="59" t="s">
        <v>12</v>
      </c>
      <c r="B50" s="52" t="s">
        <v>55</v>
      </c>
      <c r="C50" s="52"/>
      <c r="D50" s="52"/>
      <c r="E50" s="52"/>
      <c r="F50" s="63" t="s">
        <v>56</v>
      </c>
      <c r="G50" s="63"/>
      <c r="H50" s="63"/>
      <c r="I50" s="63"/>
      <c r="J50" s="63" t="s">
        <v>57</v>
      </c>
      <c r="K50" s="63"/>
      <c r="L50" s="63"/>
      <c r="M50" s="63"/>
      <c r="N50" s="63" t="s">
        <v>58</v>
      </c>
      <c r="O50" s="63"/>
      <c r="P50" s="63"/>
      <c r="Q50" s="63"/>
    </row>
    <row r="51" spans="1:35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35" x14ac:dyDescent="0.25">
      <c r="A52" s="59"/>
      <c r="B52" t="s">
        <v>20</v>
      </c>
      <c r="C52">
        <v>0</v>
      </c>
      <c r="D52">
        <v>2.2800000000000001E-2</v>
      </c>
      <c r="E52">
        <v>1.14818</v>
      </c>
      <c r="F52" s="25" t="s">
        <v>20</v>
      </c>
      <c r="G52" s="25">
        <v>0</v>
      </c>
      <c r="H52" s="25">
        <v>2.2800000000000001E-2</v>
      </c>
      <c r="I52" s="25">
        <v>1.0277099999999999</v>
      </c>
      <c r="J52" s="25" t="s">
        <v>20</v>
      </c>
      <c r="K52" s="25">
        <v>0</v>
      </c>
      <c r="L52" s="25">
        <v>2.2800000000000001E-2</v>
      </c>
      <c r="M52" s="25">
        <v>1.036532</v>
      </c>
      <c r="N52" s="25" t="s">
        <v>20</v>
      </c>
      <c r="O52" s="25">
        <v>0</v>
      </c>
      <c r="P52" s="25">
        <v>2.2800000000000001E-2</v>
      </c>
      <c r="Q52" s="25">
        <v>1.0268729999999999</v>
      </c>
    </row>
    <row r="53" spans="1:35" x14ac:dyDescent="0.25">
      <c r="A53" s="59"/>
      <c r="B53" t="s">
        <v>21</v>
      </c>
      <c r="C53">
        <v>0</v>
      </c>
      <c r="D53">
        <v>1.37E-2</v>
      </c>
      <c r="E53">
        <v>1.134306</v>
      </c>
      <c r="F53" s="25" t="s">
        <v>21</v>
      </c>
      <c r="G53" s="25">
        <v>0</v>
      </c>
      <c r="H53" s="25">
        <v>1.37E-2</v>
      </c>
      <c r="I53" s="25">
        <v>1.0352509999999999</v>
      </c>
      <c r="J53" s="25" t="s">
        <v>21</v>
      </c>
      <c r="K53" s="25">
        <v>0</v>
      </c>
      <c r="L53" s="25">
        <v>1.37E-2</v>
      </c>
      <c r="M53" s="25">
        <v>1.040616</v>
      </c>
      <c r="N53" s="25" t="s">
        <v>21</v>
      </c>
      <c r="O53" s="25">
        <v>0</v>
      </c>
      <c r="P53" s="25">
        <v>1.37E-2</v>
      </c>
      <c r="Q53" s="25">
        <v>1.0390079999999999</v>
      </c>
    </row>
    <row r="54" spans="1:35" x14ac:dyDescent="0.25">
      <c r="A54" s="59"/>
      <c r="B54" t="s">
        <v>22</v>
      </c>
      <c r="C54">
        <v>0</v>
      </c>
      <c r="D54">
        <v>1.01E-2</v>
      </c>
      <c r="E54">
        <v>1.1013809999999999</v>
      </c>
      <c r="F54" s="25" t="s">
        <v>22</v>
      </c>
      <c r="G54" s="25">
        <v>0</v>
      </c>
      <c r="H54" s="25">
        <v>1.0699999999999999E-2</v>
      </c>
      <c r="I54" s="25">
        <v>1.0595110000000001</v>
      </c>
      <c r="J54" s="25" t="s">
        <v>22</v>
      </c>
      <c r="K54" s="25">
        <v>0</v>
      </c>
      <c r="L54" s="25">
        <v>1.0699999999999999E-2</v>
      </c>
      <c r="M54" s="25">
        <v>1.06996</v>
      </c>
      <c r="N54" s="25" t="s">
        <v>22</v>
      </c>
      <c r="O54" s="25">
        <v>0</v>
      </c>
      <c r="P54" s="25">
        <v>1.0699999999999999E-2</v>
      </c>
      <c r="Q54" s="25">
        <v>1.091216</v>
      </c>
    </row>
    <row r="55" spans="1:35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35" x14ac:dyDescent="0.25"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V56" s="25"/>
    </row>
    <row r="57" spans="1:35" x14ac:dyDescent="0.25">
      <c r="A57" s="64" t="s">
        <v>23</v>
      </c>
      <c r="B57" s="52" t="s">
        <v>55</v>
      </c>
      <c r="C57" s="52"/>
      <c r="D57" s="52"/>
      <c r="E57" s="52"/>
      <c r="F57" s="65" t="s">
        <v>56</v>
      </c>
      <c r="G57" s="65"/>
      <c r="H57" s="65"/>
      <c r="I57" s="65"/>
      <c r="J57" s="65" t="s">
        <v>57</v>
      </c>
      <c r="K57" s="65"/>
      <c r="L57" s="65"/>
      <c r="M57" s="65"/>
      <c r="N57" s="65" t="s">
        <v>58</v>
      </c>
      <c r="O57" s="65"/>
      <c r="P57" s="65"/>
      <c r="Q57" s="65"/>
    </row>
    <row r="58" spans="1:35" x14ac:dyDescent="0.25">
      <c r="A58" s="64"/>
      <c r="C58" t="s">
        <v>17</v>
      </c>
      <c r="D58" t="s">
        <v>18</v>
      </c>
      <c r="E58" t="s">
        <v>19</v>
      </c>
      <c r="F58" s="38"/>
      <c r="G58" s="38" t="s">
        <v>17</v>
      </c>
      <c r="H58" s="38" t="s">
        <v>18</v>
      </c>
      <c r="I58" s="38" t="s">
        <v>19</v>
      </c>
      <c r="J58" s="38"/>
      <c r="K58" s="38" t="s">
        <v>17</v>
      </c>
      <c r="L58" s="38" t="s">
        <v>18</v>
      </c>
      <c r="M58" s="38" t="s">
        <v>19</v>
      </c>
      <c r="N58" s="38"/>
      <c r="O58" s="38" t="s">
        <v>17</v>
      </c>
      <c r="P58" s="38" t="s">
        <v>18</v>
      </c>
      <c r="Q58" s="38" t="s">
        <v>19</v>
      </c>
    </row>
    <row r="59" spans="1:35" x14ac:dyDescent="0.25">
      <c r="A59" s="64"/>
      <c r="B59" t="s">
        <v>20</v>
      </c>
      <c r="C59">
        <v>0</v>
      </c>
      <c r="D59">
        <v>2.2800000000000001E-2</v>
      </c>
      <c r="E59">
        <v>1.024953</v>
      </c>
      <c r="F59" s="38" t="s">
        <v>20</v>
      </c>
      <c r="G59" s="38">
        <v>0</v>
      </c>
      <c r="H59" s="38">
        <v>2.2800000000000001E-2</v>
      </c>
      <c r="I59" s="38">
        <v>1.0914600000000001</v>
      </c>
      <c r="J59" s="38" t="s">
        <v>20</v>
      </c>
      <c r="K59" s="38">
        <v>0</v>
      </c>
      <c r="L59" s="38">
        <v>2.2800000000000001E-2</v>
      </c>
      <c r="M59" s="38">
        <v>1.002364</v>
      </c>
      <c r="N59" s="38" t="s">
        <v>20</v>
      </c>
      <c r="O59" s="38">
        <v>0</v>
      </c>
      <c r="P59" s="38">
        <v>2.2800000000000001E-2</v>
      </c>
      <c r="Q59" s="38">
        <v>1001641</v>
      </c>
    </row>
    <row r="60" spans="1:35" x14ac:dyDescent="0.25">
      <c r="A60" s="64"/>
      <c r="B60" t="s">
        <v>21</v>
      </c>
      <c r="C60">
        <v>0</v>
      </c>
      <c r="D60">
        <v>1.37E-2</v>
      </c>
      <c r="E60">
        <v>1.2890699999999999</v>
      </c>
      <c r="F60" s="38" t="s">
        <v>21</v>
      </c>
      <c r="G60" s="38">
        <v>0</v>
      </c>
      <c r="H60" s="38">
        <v>1.37E-2</v>
      </c>
      <c r="I60" s="38">
        <v>1.164161</v>
      </c>
      <c r="J60" s="38" t="s">
        <v>21</v>
      </c>
      <c r="K60" s="38">
        <v>0</v>
      </c>
      <c r="L60" s="38">
        <v>1.37E-2</v>
      </c>
      <c r="M60" s="38">
        <v>1.0065139999999999</v>
      </c>
      <c r="N60" s="38" t="s">
        <v>21</v>
      </c>
      <c r="O60" s="38">
        <v>0</v>
      </c>
      <c r="P60" s="38">
        <v>1.37E-2</v>
      </c>
      <c r="Q60" s="38">
        <v>1.2311099999999999</v>
      </c>
    </row>
    <row r="61" spans="1:35" x14ac:dyDescent="0.25">
      <c r="A61" s="64"/>
      <c r="B61" t="s">
        <v>22</v>
      </c>
      <c r="C61">
        <v>0</v>
      </c>
      <c r="D61">
        <v>1.01E-2</v>
      </c>
      <c r="E61">
        <v>1.1050169999999999</v>
      </c>
      <c r="F61" s="38" t="s">
        <v>22</v>
      </c>
      <c r="G61" s="38">
        <v>0</v>
      </c>
      <c r="H61" s="38">
        <v>1.0699999999999999E-2</v>
      </c>
      <c r="I61" s="38">
        <v>1.165411</v>
      </c>
      <c r="J61" s="38" t="s">
        <v>22</v>
      </c>
      <c r="K61" s="38">
        <v>0</v>
      </c>
      <c r="L61" s="38">
        <v>1.0699999999999999E-2</v>
      </c>
      <c r="M61" s="38">
        <v>1.1156140000000001</v>
      </c>
      <c r="N61" s="38" t="s">
        <v>22</v>
      </c>
      <c r="O61" s="38">
        <v>0</v>
      </c>
      <c r="P61" s="38">
        <v>1.0699999999999999E-2</v>
      </c>
      <c r="Q61" s="38">
        <v>1.616501</v>
      </c>
      <c r="S61" s="67" t="s">
        <v>268</v>
      </c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</row>
    <row r="62" spans="1:35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35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35" x14ac:dyDescent="0.25">
      <c r="A64" s="60" t="s">
        <v>24</v>
      </c>
      <c r="B64" s="52" t="s">
        <v>55</v>
      </c>
      <c r="C64" s="52"/>
      <c r="D64" s="52"/>
      <c r="E64" s="52"/>
      <c r="F64" s="63" t="s">
        <v>56</v>
      </c>
      <c r="G64" s="63"/>
      <c r="H64" s="63"/>
      <c r="I64" s="63"/>
      <c r="J64" s="63" t="s">
        <v>57</v>
      </c>
      <c r="K64" s="63"/>
      <c r="L64" s="63"/>
      <c r="M64" s="63"/>
      <c r="N64" s="63" t="s">
        <v>58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>
        <v>5.7000000000000002E-3</v>
      </c>
      <c r="E66">
        <v>2.33148</v>
      </c>
      <c r="F66" s="25"/>
      <c r="G66" s="25">
        <v>6.1000000000000004E-3</v>
      </c>
      <c r="H66" s="25"/>
      <c r="I66" s="25">
        <v>1.9250959999999999</v>
      </c>
      <c r="J66" s="25">
        <v>6.4999999999999997E-3</v>
      </c>
      <c r="K66" s="25"/>
      <c r="L66" s="25"/>
      <c r="M66" s="25">
        <v>1.963776</v>
      </c>
      <c r="N66" s="39">
        <v>7.3000000000000001E-3</v>
      </c>
      <c r="O66" s="25"/>
      <c r="P66" s="25"/>
      <c r="Q66" s="25">
        <v>2.0343969999999998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2.3759779999999999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2.322705</v>
      </c>
      <c r="L73">
        <f>0.05*F25+(1-0.05)*B25</f>
        <v>0</v>
      </c>
      <c r="M73">
        <f>I25+E25</f>
        <v>4.5531709999999999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2.2046239999999999</v>
      </c>
      <c r="I74">
        <f t="shared" si="1"/>
        <v>0</v>
      </c>
      <c r="J74">
        <f t="shared" si="1"/>
        <v>8.7180000000000005E-4</v>
      </c>
      <c r="K74">
        <f>I19+E19</f>
        <v>2.1071020000000003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2.3119879999999999</v>
      </c>
      <c r="I75">
        <f t="shared" si="1"/>
        <v>0</v>
      </c>
      <c r="J75">
        <f t="shared" si="1"/>
        <v>5.007E-5</v>
      </c>
      <c r="K75">
        <f>I20+E20</f>
        <v>2.1416379999999999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3.3957349999999997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3.383597</v>
      </c>
      <c r="L86">
        <f>(0.05*(1-0.05)+0.05*(1-0.05))*F25+0.05*0.05*J25+(1-0.05*(1-0.05)-0.05*(1-0.05)-0.05*0.05)*B25</f>
        <v>0</v>
      </c>
      <c r="M86">
        <f>M25+I25+E25</f>
        <v>6.5950369999999996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3.2800639999999994</v>
      </c>
      <c r="I87">
        <f t="shared" si="9"/>
        <v>0</v>
      </c>
      <c r="J87">
        <f t="shared" si="9"/>
        <v>8.7180000000000005E-4</v>
      </c>
      <c r="K87">
        <f>M19+I19+E19</f>
        <v>3.169997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3.3724789999999998</v>
      </c>
      <c r="I88">
        <f t="shared" si="9"/>
        <v>0</v>
      </c>
      <c r="J88">
        <f t="shared" si="9"/>
        <v>5.0070000000000007E-5</v>
      </c>
      <c r="K88">
        <f>M20+I20+E20</f>
        <v>3.2243499999999998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4.4639990000000003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4.421144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8.6166780000000003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4.3282850000000002</v>
      </c>
      <c r="I100">
        <f t="shared" si="17"/>
        <v>0</v>
      </c>
      <c r="J100">
        <f t="shared" si="17"/>
        <v>8.7179999999999994E-4</v>
      </c>
      <c r="K100">
        <f>Q19+M19+E19+I19</f>
        <v>4.2587510000000002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4.4450439999999993</v>
      </c>
      <c r="I101">
        <f t="shared" si="17"/>
        <v>0</v>
      </c>
      <c r="J101">
        <f t="shared" si="17"/>
        <v>5.0069999999999993E-5</v>
      </c>
      <c r="K101">
        <f>Q20+M20+E20+I20</f>
        <v>4.3173929999999991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2.0892090000000003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2.1068340000000001</v>
      </c>
      <c r="L112">
        <f>0.05*X25+(1-0.05)*T25</f>
        <v>2.74E-6</v>
      </c>
      <c r="M112">
        <f>AA25+W25</f>
        <v>4.2587169999999999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2.7800000000000001E-6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2.1687649999999996</v>
      </c>
      <c r="I113">
        <f t="shared" si="25"/>
        <v>0</v>
      </c>
      <c r="J113">
        <f t="shared" si="25"/>
        <v>2E-3</v>
      </c>
      <c r="K113">
        <f>AA19+W19</f>
        <v>2.1371929999999999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2.2298080000000002</v>
      </c>
      <c r="I114">
        <f t="shared" si="25"/>
        <v>0</v>
      </c>
      <c r="J114">
        <f t="shared" si="25"/>
        <v>3.5789999999999997E-4</v>
      </c>
      <c r="K114">
        <f>AA20+W20</f>
        <v>2.2106699999999999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2.8600000000000001E-6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2.9399999999999998E-6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3.1218060000000003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3.1565150000000002</v>
      </c>
      <c r="L125">
        <f>(0.05*(1-0.05)+0.05*(1-0.05))*X25+0.05*0.05*AB25+(1-0.05*(1-0.05)-0.05*(1-0.05)-0.05*0.05)*T25</f>
        <v>2.7880000000000002E-6</v>
      </c>
      <c r="M125">
        <f>AE25+AA25+W25</f>
        <v>6.5249030000000001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2.892E-6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3.2061640000000002</v>
      </c>
      <c r="I126">
        <f t="shared" si="33"/>
        <v>0</v>
      </c>
      <c r="J126">
        <f t="shared" si="33"/>
        <v>2E-3</v>
      </c>
      <c r="K126">
        <f>AE19+AA19+W19</f>
        <v>3.1991010000000002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3.3492919999999997</v>
      </c>
      <c r="I127">
        <f t="shared" si="33"/>
        <v>0</v>
      </c>
      <c r="J127">
        <f t="shared" si="33"/>
        <v>3.5790000000000003E-4</v>
      </c>
      <c r="K127">
        <f>AE20+AA20+W20</f>
        <v>3.3339999999999996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3.1480000000000002E-6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3.4680000000000001E-6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4.1586040000000004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4.2203680000000006</v>
      </c>
      <c r="L138">
        <f>3*0.05*(1-0.05)*(1-0.05)*X25+3*0.05*0.05*(1-0.05)*AB25+0.05*0.05*0.05*AF25+(1-3*0.05*(1-0.05)*(1-0.05)-3*0.05*0.05*(1-0.05)-0.05*0.05*0.05)*T25</f>
        <v>2.8432874999999995E-6</v>
      </c>
      <c r="M138">
        <f>AI25+AE25+AA25+W25</f>
        <v>8.8059019999999997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3.0302999999999996E-6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4.2532860000000001</v>
      </c>
      <c r="I139">
        <f t="shared" si="41"/>
        <v>0</v>
      </c>
      <c r="J139">
        <f t="shared" si="41"/>
        <v>2E-3</v>
      </c>
      <c r="K139">
        <f>AI19+AE19+AA19+W19</f>
        <v>4.4248240000000001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4.4207190000000001</v>
      </c>
      <c r="I140">
        <f t="shared" si="41"/>
        <v>0</v>
      </c>
      <c r="J140">
        <f t="shared" si="41"/>
        <v>3.5789999999999997E-4</v>
      </c>
      <c r="K140">
        <f>AI20+AE20+AA20+W20</f>
        <v>4.4247170000000002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3.5184000000000001E-6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4.1300999999999996E-6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2.017102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2.154738</v>
      </c>
      <c r="L151">
        <f>0.05*F46+(1-0.05)*B46</f>
        <v>1.0376E-4</v>
      </c>
      <c r="M151">
        <f>I46+E46</f>
        <v>4.5446410000000004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1.0462E-4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2.204736</v>
      </c>
      <c r="I152">
        <f t="shared" si="49"/>
        <v>0</v>
      </c>
      <c r="J152">
        <f t="shared" si="49"/>
        <v>4.1000000000000003E-3</v>
      </c>
      <c r="K152">
        <f>I40+E40</f>
        <v>2.1431990000000001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1.4E-3</v>
      </c>
      <c r="H153">
        <f>I34++E34</f>
        <v>2.4102699999999997</v>
      </c>
      <c r="I153">
        <f t="shared" si="49"/>
        <v>0</v>
      </c>
      <c r="J153">
        <f t="shared" si="49"/>
        <v>1.4E-3</v>
      </c>
      <c r="K153">
        <f>I41+E41</f>
        <v>2.189994</v>
      </c>
      <c r="P153" s="58"/>
      <c r="Q153" t="s">
        <v>39</v>
      </c>
      <c r="R153">
        <f t="shared" si="50"/>
        <v>0</v>
      </c>
      <c r="S153">
        <f t="shared" si="50"/>
        <v>1.4E-3</v>
      </c>
      <c r="U153">
        <f t="shared" si="51"/>
        <v>0</v>
      </c>
      <c r="V153">
        <f t="shared" si="51"/>
        <v>1.4E-3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1.0634E-4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1.0805999999999999E-4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1.4000000000000002E-3</v>
      </c>
      <c r="I159">
        <f t="shared" si="53"/>
        <v>0</v>
      </c>
      <c r="J159">
        <f t="shared" si="53"/>
        <v>1.4000000000000002E-3</v>
      </c>
      <c r="P159" s="58"/>
      <c r="Q159" t="s">
        <v>39</v>
      </c>
      <c r="R159">
        <f t="shared" si="54"/>
        <v>0</v>
      </c>
      <c r="S159">
        <f t="shared" si="54"/>
        <v>1.4E-3</v>
      </c>
      <c r="U159">
        <f t="shared" si="55"/>
        <v>0</v>
      </c>
      <c r="V159">
        <f t="shared" si="55"/>
        <v>1.4E-3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3.041623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3.1609800000000003</v>
      </c>
      <c r="L164">
        <f>(0.05*(1-0.05)+0.05*(1-0.05))*F46+0.05*0.05*J46+(1-0.05*(1-0.05)-0.05*(1-0.05)-0.05*0.05)*B46</f>
        <v>1.0465550000000001E-4</v>
      </c>
      <c r="M164">
        <f>M46+I46+E46</f>
        <v>6.5516099999999993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1.06482E-4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3.2692589999999999</v>
      </c>
      <c r="I165">
        <f t="shared" si="57"/>
        <v>0</v>
      </c>
      <c r="J165">
        <f t="shared" si="57"/>
        <v>4.1000000000000012E-3</v>
      </c>
      <c r="K165">
        <f>M40+I40+E40</f>
        <v>3.1254879999999998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1.4000000000000002E-3</v>
      </c>
      <c r="H166">
        <f>M34+I34+E34</f>
        <v>3.4617979999999999</v>
      </c>
      <c r="I166">
        <f t="shared" si="57"/>
        <v>0</v>
      </c>
      <c r="J166">
        <f t="shared" si="57"/>
        <v>1.4000000000000002E-3</v>
      </c>
      <c r="K166">
        <f>M41+I41+E41</f>
        <v>3.1843620000000001</v>
      </c>
      <c r="O166" s="57"/>
      <c r="P166" s="58"/>
      <c r="Q166" t="s">
        <v>39</v>
      </c>
      <c r="R166">
        <f t="shared" si="58"/>
        <v>0</v>
      </c>
      <c r="S166">
        <f t="shared" si="58"/>
        <v>1.4000000000000002E-3</v>
      </c>
      <c r="U166">
        <f t="shared" si="59"/>
        <v>0</v>
      </c>
      <c r="V166">
        <f t="shared" si="59"/>
        <v>1.4000000000000002E-3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1.1034799999999999E-4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1.1449800000000001E-4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1.4E-3</v>
      </c>
      <c r="I172">
        <f t="shared" si="61"/>
        <v>0</v>
      </c>
      <c r="J172">
        <f t="shared" si="61"/>
        <v>1.4E-3</v>
      </c>
      <c r="O172" s="57"/>
      <c r="P172" s="58"/>
      <c r="Q172" t="s">
        <v>39</v>
      </c>
      <c r="R172">
        <f t="shared" si="62"/>
        <v>0</v>
      </c>
      <c r="S172">
        <f t="shared" si="62"/>
        <v>1.4000000000000002E-3</v>
      </c>
      <c r="U172">
        <f t="shared" si="63"/>
        <v>0</v>
      </c>
      <c r="V172">
        <f t="shared" si="63"/>
        <v>1.4000000000000002E-3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4.1003080000000001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4.1295520000000003</v>
      </c>
      <c r="L177">
        <f>3*0.05*(1-0.05)*(1-0.05)*F46+3*0.05*0.05*(1-0.05)*J46+0.05*0.05*0.05*N46+(1-3*0.05*(1-0.05)*(1-0.05)-3*0.05*0.05*(1-0.05)-0.05*0.05*0.05)*B46</f>
        <v>1.05586425E-4</v>
      </c>
      <c r="M177">
        <f>Q46+M46+I46+E46</f>
        <v>8.4967930000000003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1.0848539999999999E-4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4.3171470000000003</v>
      </c>
      <c r="I178">
        <f t="shared" si="65"/>
        <v>0</v>
      </c>
      <c r="J178">
        <f t="shared" si="65"/>
        <v>4.0999999999999995E-3</v>
      </c>
      <c r="K178">
        <f>Q40+M40+I40+E40</f>
        <v>4.1278110000000003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1.4E-3</v>
      </c>
      <c r="H179">
        <f>Q34+M34+I34+E34</f>
        <v>4.5381169999999997</v>
      </c>
      <c r="I179">
        <f t="shared" si="65"/>
        <v>0</v>
      </c>
      <c r="J179">
        <f t="shared" si="65"/>
        <v>1.4E-3</v>
      </c>
      <c r="K179">
        <f>Q41+M41+I41+E41</f>
        <v>4.223217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1.3999999999999998E-3</v>
      </c>
      <c r="U179">
        <f t="shared" si="67"/>
        <v>0</v>
      </c>
      <c r="V179">
        <f t="shared" si="67"/>
        <v>1.3999999999999998E-3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1.1491919999999999E-4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1.221978E-4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1.4E-3</v>
      </c>
      <c r="I185">
        <f t="shared" si="69"/>
        <v>0</v>
      </c>
      <c r="J185">
        <f t="shared" si="69"/>
        <v>1.4E-3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1.4E-3</v>
      </c>
      <c r="U185">
        <f t="shared" si="71"/>
        <v>0</v>
      </c>
      <c r="V185">
        <f t="shared" si="71"/>
        <v>1.4E-3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2.122341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2.0574630000000003</v>
      </c>
      <c r="L190">
        <f>0.05*X46+(1-0.05)*T46</f>
        <v>9.5085000000000005E-4</v>
      </c>
      <c r="M190">
        <f>AA46+W46</f>
        <v>4.3629369999999996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9.5870000000000005E-4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2.1904319999999999</v>
      </c>
      <c r="I191">
        <f t="shared" si="73"/>
        <v>0</v>
      </c>
      <c r="J191">
        <f t="shared" si="73"/>
        <v>7.3999999999999995E-3</v>
      </c>
      <c r="K191">
        <f>AA40+W40</f>
        <v>2.030052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7.4000000000000003E-3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3.6149999999999997E-3</v>
      </c>
      <c r="H192">
        <f>AA34+W34</f>
        <v>2.2147519999999998</v>
      </c>
      <c r="I192">
        <f t="shared" si="73"/>
        <v>0</v>
      </c>
      <c r="J192">
        <f t="shared" si="73"/>
        <v>3.6049999999999997E-3</v>
      </c>
      <c r="K192">
        <f>AA41+W41</f>
        <v>2.1215280000000001</v>
      </c>
      <c r="P192" s="58"/>
      <c r="Q192" t="s">
        <v>39</v>
      </c>
      <c r="R192">
        <f t="shared" si="74"/>
        <v>0</v>
      </c>
      <c r="S192">
        <f t="shared" si="74"/>
        <v>3.63E-3</v>
      </c>
      <c r="U192">
        <f t="shared" si="75"/>
        <v>0</v>
      </c>
      <c r="V192">
        <f t="shared" si="75"/>
        <v>3.6099999999999999E-3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9.7440000000000016E-4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9.9009999999999983E-4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7.4000000000000012E-3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7.4000000000000003E-3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3.6600000000000001E-3</v>
      </c>
      <c r="I198">
        <f t="shared" si="77"/>
        <v>0</v>
      </c>
      <c r="J198">
        <f t="shared" si="77"/>
        <v>3.6200000000000004E-3</v>
      </c>
      <c r="P198" s="58"/>
      <c r="Q198" t="s">
        <v>39</v>
      </c>
      <c r="R198">
        <f t="shared" si="78"/>
        <v>0</v>
      </c>
      <c r="S198">
        <f t="shared" si="78"/>
        <v>3.6899999999999997E-3</v>
      </c>
      <c r="U198">
        <f t="shared" si="79"/>
        <v>0</v>
      </c>
      <c r="V198">
        <f t="shared" si="79"/>
        <v>3.6299999999999995E-3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3.1819500000000001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3.0460190000000003</v>
      </c>
      <c r="L203">
        <f>(0.05*(1-0.05)+0.05*(1-0.05))*X46+0.05*0.05*AB46+(1-0.05*(1-0.05)-0.05*(1-0.05)-0.05*0.05)*T46</f>
        <v>9.5880750000000006E-4</v>
      </c>
      <c r="M203">
        <f>AE46+AA46+W46</f>
        <v>6.3603389999999997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9.748300000000001E-4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3.2383030000000002</v>
      </c>
      <c r="I204">
        <f t="shared" si="81"/>
        <v>0</v>
      </c>
      <c r="J204">
        <f t="shared" si="81"/>
        <v>7.4000000000000012E-3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7.4000000000000012E-3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3.6292500000000001E-3</v>
      </c>
      <c r="H205">
        <f>AE34+AA34+W34</f>
        <v>3.2899240000000001</v>
      </c>
      <c r="I205">
        <f t="shared" si="81"/>
        <v>0</v>
      </c>
      <c r="J205">
        <f t="shared" si="81"/>
        <v>3.6102500000000002E-3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3.6570000000000001E-3</v>
      </c>
      <c r="U205">
        <f t="shared" si="83"/>
        <v>0</v>
      </c>
      <c r="V205">
        <f t="shared" si="83"/>
        <v>3.6210000000000001E-3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1.00752E-3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1.0410700000000001E-3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7.4000000000000003E-3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7.4000000000000003E-3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3.7079999999999999E-3</v>
      </c>
      <c r="I211">
        <f t="shared" si="85"/>
        <v>0</v>
      </c>
      <c r="J211">
        <f t="shared" si="85"/>
        <v>3.6440000000000001E-3</v>
      </c>
      <c r="O211" s="57"/>
      <c r="P211" s="58"/>
      <c r="Q211" t="s">
        <v>39</v>
      </c>
      <c r="R211">
        <f t="shared" si="86"/>
        <v>0</v>
      </c>
      <c r="S211">
        <f t="shared" si="86"/>
        <v>3.7530000000000003E-3</v>
      </c>
      <c r="U211">
        <f t="shared" si="87"/>
        <v>0</v>
      </c>
      <c r="V211">
        <f t="shared" si="87"/>
        <v>3.6690000000000004E-3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4.2781690000000001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4.0293659999999996</v>
      </c>
      <c r="L216">
        <f>3*0.05*(1-0.05)*(1-0.05)*X46+3*0.05*0.05*(1-0.05)*AB46+0.05*0.05*0.05*AF46+(1-3*0.05*(1-0.05)*(1-0.05)-3*0.05*0.05*(1-0.05)-0.05*0.05*0.05)*T46</f>
        <v>9.6686712499999988E-4</v>
      </c>
      <c r="M216">
        <f>AI46+AE46+AA46+W46</f>
        <v>8.7500199999999992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9.9134700000000006E-4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4.2796880000000002</v>
      </c>
      <c r="I217">
        <f t="shared" si="89"/>
        <v>0</v>
      </c>
      <c r="J217">
        <f t="shared" si="89"/>
        <v>7.4000000000000003E-3</v>
      </c>
      <c r="K217">
        <f>AI40+AE40+AA40+W40</f>
        <v>4.0413019999999999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7.4000000000000003E-3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3.6427874999999995E-3</v>
      </c>
      <c r="H218">
        <f>AI34+AE34+AA34+W34</f>
        <v>4.8735540000000004</v>
      </c>
      <c r="I218">
        <f t="shared" si="89"/>
        <v>0</v>
      </c>
      <c r="J218">
        <f t="shared" si="89"/>
        <v>3.6157124999999998E-3</v>
      </c>
      <c r="K218">
        <f>AI41+AE41+AA41+W41</f>
        <v>4.1531319999999994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3.6812999999999998E-3</v>
      </c>
      <c r="U218">
        <f t="shared" si="91"/>
        <v>0</v>
      </c>
      <c r="V218">
        <f t="shared" si="91"/>
        <v>3.6327E-3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1.042016E-3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1.0947489999999999E-3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7.4000000000000003E-3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7.4000000000000012E-3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3.7463999999999996E-3</v>
      </c>
      <c r="I224">
        <f t="shared" si="93"/>
        <v>0</v>
      </c>
      <c r="J224">
        <f t="shared" si="93"/>
        <v>3.6696000000000003E-3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3.7970999999999999E-3</v>
      </c>
      <c r="U224">
        <f t="shared" si="95"/>
        <v>0</v>
      </c>
      <c r="V224">
        <f t="shared" si="95"/>
        <v>3.7089000000000002E-3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2.1758899999999999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2.1164130000000001</v>
      </c>
      <c r="L229">
        <f>0.05*G66+(1-0.05)*B66</f>
        <v>5.7199999999999994E-3</v>
      </c>
      <c r="M229">
        <f>I66+E66</f>
        <v>4.2565759999999999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5.7400000000000003E-3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2.1695570000000002</v>
      </c>
      <c r="I230">
        <f t="shared" si="97"/>
        <v>0</v>
      </c>
      <c r="J230">
        <f t="shared" si="97"/>
        <v>1.37E-2</v>
      </c>
      <c r="K230">
        <f>I60+E60</f>
        <v>2.4532309999999997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1.37E-2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1.013E-2</v>
      </c>
      <c r="H231">
        <f>I54+E54</f>
        <v>2.160892</v>
      </c>
      <c r="I231">
        <f t="shared" si="97"/>
        <v>0</v>
      </c>
      <c r="J231">
        <f t="shared" si="97"/>
        <v>1.013E-2</v>
      </c>
      <c r="K231">
        <f>I61+E61</f>
        <v>2.2704279999999999</v>
      </c>
      <c r="P231" s="58"/>
      <c r="Q231" t="s">
        <v>39</v>
      </c>
      <c r="R231">
        <f t="shared" si="98"/>
        <v>0</v>
      </c>
      <c r="S231">
        <f t="shared" si="98"/>
        <v>1.0159999999999999E-2</v>
      </c>
      <c r="U231">
        <f t="shared" si="99"/>
        <v>0</v>
      </c>
      <c r="V231">
        <f t="shared" si="99"/>
        <v>1.0159999999999999E-2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5.7800000000000004E-3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5.8199999999999997E-3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1.37E-2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1.37E-2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1.022E-2</v>
      </c>
      <c r="I237">
        <f t="shared" si="101"/>
        <v>0</v>
      </c>
      <c r="J237">
        <f t="shared" si="101"/>
        <v>1.022E-2</v>
      </c>
      <c r="P237" s="58"/>
      <c r="Q237" t="s">
        <v>39</v>
      </c>
      <c r="R237">
        <f t="shared" si="102"/>
        <v>0</v>
      </c>
      <c r="S237">
        <f t="shared" si="102"/>
        <v>1.0279999999999999E-2</v>
      </c>
      <c r="U237">
        <f t="shared" si="103"/>
        <v>0</v>
      </c>
      <c r="V237">
        <f t="shared" si="103"/>
        <v>1.0279999999999999E-2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3.2124220000000001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3.1187770000000001</v>
      </c>
      <c r="L242">
        <f>(0.05*(1-0.05)+0.05*(1-0.05))*G66+0.05*0.05*J66+(1-0.05*(1-0.05)-0.05*(1-0.05)-0.05*0.05)*B66</f>
        <v>5.7400000000000003E-3</v>
      </c>
      <c r="M242">
        <f>M66+I66+E66</f>
        <v>6.2203520000000001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5.7800000000000004E-3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3.2101729999999997</v>
      </c>
      <c r="I243">
        <f t="shared" si="105"/>
        <v>0</v>
      </c>
      <c r="J243">
        <f t="shared" si="105"/>
        <v>1.3700000000000002E-2</v>
      </c>
      <c r="K243">
        <f>M60+I60+E60</f>
        <v>3.4597449999999998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1.37E-2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1.0158500000000001E-2</v>
      </c>
      <c r="H244">
        <f>M54+I54+E54</f>
        <v>3.2308520000000001</v>
      </c>
      <c r="I244">
        <f t="shared" si="105"/>
        <v>0</v>
      </c>
      <c r="J244">
        <f t="shared" si="105"/>
        <v>1.0158500000000001E-2</v>
      </c>
      <c r="K244">
        <f>M61+I61+E61</f>
        <v>3.3860419999999998</v>
      </c>
      <c r="O244" s="57"/>
      <c r="P244" s="58"/>
      <c r="Q244" t="s">
        <v>39</v>
      </c>
      <c r="R244">
        <f t="shared" si="106"/>
        <v>0</v>
      </c>
      <c r="S244">
        <f t="shared" si="106"/>
        <v>1.0214000000000001E-2</v>
      </c>
      <c r="U244">
        <f t="shared" si="107"/>
        <v>0</v>
      </c>
      <c r="V244">
        <f t="shared" si="107"/>
        <v>1.0214000000000001E-2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5.8600000000000006E-3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5.9400000000000008E-3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1.37E-2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1.37E-2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1.0315999999999999E-2</v>
      </c>
      <c r="I250">
        <f t="shared" si="109"/>
        <v>0</v>
      </c>
      <c r="J250">
        <f t="shared" si="109"/>
        <v>1.0315999999999999E-2</v>
      </c>
      <c r="O250" s="57"/>
      <c r="P250" s="58"/>
      <c r="Q250" t="s">
        <v>39</v>
      </c>
      <c r="R250">
        <f t="shared" si="110"/>
        <v>0</v>
      </c>
      <c r="S250">
        <f t="shared" si="110"/>
        <v>1.0406000000000002E-2</v>
      </c>
      <c r="U250">
        <f t="shared" si="111"/>
        <v>0</v>
      </c>
      <c r="V250">
        <f t="shared" si="111"/>
        <v>1.0406000000000002E-2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4.2392950000000003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1001644.118777</v>
      </c>
      <c r="L255">
        <f>3*0.05*(1-0.05)*(1-0.05)*G66+3*0.05*0.05*(1-0.05)*J66+0.05*0.05*0.05*N66+(1-3*0.05*(1-0.05)*(1-0.05)-3*0.05*0.05*(1-0.05)-0.05*0.05*0.05)*B66</f>
        <v>5.7600499999999992E-3</v>
      </c>
      <c r="M255">
        <f>Q66+M66+I66+E66</f>
        <v>8.2547490000000003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5.8204000000000007E-3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4.2491810000000001</v>
      </c>
      <c r="I256">
        <f t="shared" si="113"/>
        <v>0</v>
      </c>
      <c r="J256">
        <f t="shared" si="113"/>
        <v>1.3699999999999999E-2</v>
      </c>
      <c r="K256">
        <f>Q60+M60+I60+E60</f>
        <v>4.690855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1.37E-2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1.0185574999999999E-2</v>
      </c>
      <c r="H257">
        <f>Q54+M54+I54+E54</f>
        <v>4.3220679999999998</v>
      </c>
      <c r="I257">
        <f t="shared" si="113"/>
        <v>0</v>
      </c>
      <c r="J257">
        <f t="shared" si="113"/>
        <v>1.0185574999999999E-2</v>
      </c>
      <c r="K257">
        <f>Q61+M61+I61+E61</f>
        <v>5.0025430000000002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1.02626E-2</v>
      </c>
      <c r="U257">
        <f t="shared" si="115"/>
        <v>0</v>
      </c>
      <c r="V257">
        <f t="shared" si="115"/>
        <v>1.02626E-2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5.9432E-3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6.0708000000000012E-3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1.37E-2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1.37E-2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1.0392799999999999E-2</v>
      </c>
      <c r="I263">
        <f t="shared" si="117"/>
        <v>0</v>
      </c>
      <c r="J263">
        <f t="shared" si="117"/>
        <v>1.0392799999999999E-2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1.0494199999999999E-2</v>
      </c>
      <c r="U263">
        <f t="shared" si="119"/>
        <v>0</v>
      </c>
      <c r="V263">
        <f t="shared" si="119"/>
        <v>1.0494199999999999E-2</v>
      </c>
    </row>
  </sheetData>
  <mergeCells count="347">
    <mergeCell ref="Y5:AJ5"/>
    <mergeCell ref="S61:AI61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topLeftCell="E1" zoomScale="70" zoomScaleNormal="70" workbookViewId="0">
      <selection activeCell="T58" sqref="T5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59</v>
      </c>
      <c r="C9" s="52"/>
      <c r="D9" s="52"/>
      <c r="E9" s="52"/>
      <c r="F9" s="52" t="s">
        <v>60</v>
      </c>
      <c r="G9" s="52"/>
      <c r="H9" s="52"/>
      <c r="I9" s="52"/>
      <c r="J9" s="52" t="s">
        <v>61</v>
      </c>
      <c r="K9" s="52"/>
      <c r="L9" s="52"/>
      <c r="M9" s="52"/>
      <c r="N9" s="63" t="s">
        <v>53</v>
      </c>
      <c r="O9" s="63"/>
      <c r="P9" s="63"/>
      <c r="Q9" s="63"/>
      <c r="S9" s="59" t="s">
        <v>12</v>
      </c>
      <c r="T9" s="52" t="s">
        <v>59</v>
      </c>
      <c r="U9" s="52"/>
      <c r="V9" s="52"/>
      <c r="W9" s="52"/>
      <c r="X9" s="52" t="s">
        <v>60</v>
      </c>
      <c r="Y9" s="52"/>
      <c r="Z9" s="52"/>
      <c r="AA9" s="52"/>
      <c r="AB9" s="52" t="s">
        <v>61</v>
      </c>
      <c r="AC9" s="52"/>
      <c r="AD9" s="52"/>
      <c r="AE9" s="52"/>
      <c r="AF9" s="63" t="s">
        <v>53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1.082454</v>
      </c>
      <c r="F11" t="s">
        <v>20</v>
      </c>
      <c r="G11" s="29">
        <v>0</v>
      </c>
      <c r="H11" s="29">
        <v>2.2800000000000001E-2</v>
      </c>
      <c r="I11" s="29">
        <v>0.99256299999999997</v>
      </c>
      <c r="J11" t="s">
        <v>20</v>
      </c>
      <c r="K11" s="29">
        <v>0</v>
      </c>
      <c r="L11" s="29">
        <v>2.2800000000000001E-2</v>
      </c>
      <c r="M11" s="29">
        <v>1.080193</v>
      </c>
      <c r="N11" s="25" t="s">
        <v>20</v>
      </c>
      <c r="O11" s="31">
        <v>0</v>
      </c>
      <c r="P11" s="31">
        <v>2.2800000000000001E-2</v>
      </c>
      <c r="Q11" s="25">
        <v>1.046454</v>
      </c>
      <c r="S11" s="59"/>
      <c r="T11" t="s">
        <v>20</v>
      </c>
      <c r="U11" s="29">
        <v>0</v>
      </c>
      <c r="V11" s="29">
        <v>2.2800000000000001E-2</v>
      </c>
      <c r="W11" s="29">
        <v>1.098706</v>
      </c>
      <c r="X11" t="s">
        <v>20</v>
      </c>
      <c r="Y11" s="29">
        <v>0</v>
      </c>
      <c r="Z11" s="29">
        <v>2.2800000000000001E-2</v>
      </c>
      <c r="AA11" s="29">
        <v>0.98891700000000005</v>
      </c>
      <c r="AB11" t="s">
        <v>20</v>
      </c>
      <c r="AC11" s="29">
        <v>0</v>
      </c>
      <c r="AD11" s="29">
        <v>2.2800000000000001E-2</v>
      </c>
      <c r="AE11" s="29">
        <v>1.0912310000000001</v>
      </c>
      <c r="AF11" s="25" t="s">
        <v>20</v>
      </c>
      <c r="AG11" s="31">
        <v>0</v>
      </c>
      <c r="AH11" s="31">
        <v>2.2800000000000001E-2</v>
      </c>
      <c r="AI11" s="25">
        <v>1.0465279999999999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1.1088249999999999</v>
      </c>
      <c r="F12" t="s">
        <v>21</v>
      </c>
      <c r="G12" s="29">
        <v>0</v>
      </c>
      <c r="H12" s="29">
        <v>8.7180000000000005E-4</v>
      </c>
      <c r="I12" s="29">
        <v>1.13595</v>
      </c>
      <c r="J12" t="s">
        <v>21</v>
      </c>
      <c r="K12" s="29">
        <v>0</v>
      </c>
      <c r="L12" s="29">
        <v>8.7180000000000005E-4</v>
      </c>
      <c r="M12" s="29">
        <v>1.146261</v>
      </c>
      <c r="N12" s="25" t="s">
        <v>21</v>
      </c>
      <c r="O12" s="31">
        <v>0</v>
      </c>
      <c r="P12" s="31">
        <v>8.7180000000000005E-4</v>
      </c>
      <c r="Q12" s="25">
        <v>1.037326</v>
      </c>
      <c r="S12" s="59"/>
      <c r="T12" t="s">
        <v>21</v>
      </c>
      <c r="U12" s="29">
        <v>0</v>
      </c>
      <c r="V12" s="29">
        <v>2E-3</v>
      </c>
      <c r="W12" s="29">
        <v>1.1102879999999999</v>
      </c>
      <c r="X12" t="s">
        <v>21</v>
      </c>
      <c r="Y12" s="29">
        <v>0</v>
      </c>
      <c r="Z12" s="29">
        <v>2E-3</v>
      </c>
      <c r="AA12" s="29">
        <v>1.107801</v>
      </c>
      <c r="AB12" t="s">
        <v>21</v>
      </c>
      <c r="AC12" s="29">
        <v>0</v>
      </c>
      <c r="AD12" s="29">
        <v>2E-3</v>
      </c>
      <c r="AE12" s="29">
        <v>1.115664</v>
      </c>
      <c r="AF12" s="25" t="s">
        <v>21</v>
      </c>
      <c r="AG12" s="31">
        <v>0</v>
      </c>
      <c r="AH12" s="31">
        <v>2E-3</v>
      </c>
      <c r="AI12" s="25">
        <v>1.0395859999999999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1.1403449999999999</v>
      </c>
      <c r="F13" t="s">
        <v>22</v>
      </c>
      <c r="G13" s="29">
        <v>0</v>
      </c>
      <c r="H13" s="29">
        <v>5.007E-5</v>
      </c>
      <c r="I13" s="29">
        <v>1.124957</v>
      </c>
      <c r="J13" t="s">
        <v>22</v>
      </c>
      <c r="K13" s="29">
        <v>0</v>
      </c>
      <c r="L13" s="29">
        <v>5.007E-5</v>
      </c>
      <c r="M13" s="29">
        <v>1.156361</v>
      </c>
      <c r="N13" s="25" t="s">
        <v>22</v>
      </c>
      <c r="O13" s="31">
        <v>0</v>
      </c>
      <c r="P13" s="31">
        <v>5.007E-5</v>
      </c>
      <c r="Q13" s="25">
        <v>1.0751489999999999</v>
      </c>
      <c r="S13" s="59"/>
      <c r="T13" t="s">
        <v>22</v>
      </c>
      <c r="U13" s="29">
        <v>0</v>
      </c>
      <c r="V13" s="29">
        <v>3.5790000000000003E-4</v>
      </c>
      <c r="W13" s="29">
        <v>1.1321270000000001</v>
      </c>
      <c r="X13" t="s">
        <v>22</v>
      </c>
      <c r="Y13" s="29">
        <v>0</v>
      </c>
      <c r="Z13" s="29">
        <v>3.5790000000000003E-4</v>
      </c>
      <c r="AA13" s="29">
        <v>1.160083</v>
      </c>
      <c r="AB13" t="s">
        <v>22</v>
      </c>
      <c r="AC13" s="29">
        <v>0</v>
      </c>
      <c r="AD13" s="29">
        <v>3.5790000000000003E-4</v>
      </c>
      <c r="AE13" s="29">
        <v>1.1290560000000001</v>
      </c>
      <c r="AF13" s="25" t="s">
        <v>22</v>
      </c>
      <c r="AG13" s="31">
        <v>0</v>
      </c>
      <c r="AH13" s="31">
        <v>3.5790000000000003E-4</v>
      </c>
      <c r="AI13" s="25">
        <v>1.0641240000000001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5"/>
      <c r="O15" s="25"/>
      <c r="P15" s="25"/>
      <c r="Q15" s="25"/>
      <c r="AF15" s="27"/>
      <c r="AG15" s="27"/>
      <c r="AH15" s="27"/>
      <c r="AI15" s="27"/>
    </row>
    <row r="16" spans="1:35" x14ac:dyDescent="0.25">
      <c r="A16" s="64" t="s">
        <v>23</v>
      </c>
      <c r="B16" s="52" t="s">
        <v>59</v>
      </c>
      <c r="C16" s="52"/>
      <c r="D16" s="52"/>
      <c r="E16" s="52"/>
      <c r="F16" s="52" t="s">
        <v>60</v>
      </c>
      <c r="G16" s="52"/>
      <c r="H16" s="52"/>
      <c r="I16" s="52"/>
      <c r="J16" s="52" t="s">
        <v>61</v>
      </c>
      <c r="K16" s="52"/>
      <c r="L16" s="52"/>
      <c r="M16" s="52"/>
      <c r="N16" s="63" t="s">
        <v>53</v>
      </c>
      <c r="O16" s="63"/>
      <c r="P16" s="63"/>
      <c r="Q16" s="63"/>
      <c r="S16" s="64" t="s">
        <v>23</v>
      </c>
      <c r="T16" s="52" t="s">
        <v>59</v>
      </c>
      <c r="U16" s="52"/>
      <c r="V16" s="52"/>
      <c r="W16" s="52"/>
      <c r="X16" s="52" t="s">
        <v>60</v>
      </c>
      <c r="Y16" s="52"/>
      <c r="Z16" s="52"/>
      <c r="AA16" s="52"/>
      <c r="AB16" s="52" t="s">
        <v>61</v>
      </c>
      <c r="AC16" s="52"/>
      <c r="AD16" s="52"/>
      <c r="AE16" s="52"/>
      <c r="AF16" s="63" t="s">
        <v>53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 s="29">
        <v>0</v>
      </c>
      <c r="D18" s="29">
        <v>2.2800000000000001E-2</v>
      </c>
      <c r="E18" s="29">
        <v>1.1087359999999999</v>
      </c>
      <c r="F18" t="s">
        <v>20</v>
      </c>
      <c r="G18" s="29">
        <v>0</v>
      </c>
      <c r="H18" s="29">
        <v>2.2800000000000001E-2</v>
      </c>
      <c r="I18" s="29">
        <v>0.94481700000000002</v>
      </c>
      <c r="J18" t="s">
        <v>20</v>
      </c>
      <c r="K18" s="29">
        <v>0</v>
      </c>
      <c r="L18" s="29">
        <v>2.2800000000000001E-2</v>
      </c>
      <c r="M18" s="29">
        <v>1.0533809999999999</v>
      </c>
      <c r="N18" s="25" t="s">
        <v>20</v>
      </c>
      <c r="O18" s="31">
        <v>0</v>
      </c>
      <c r="P18" s="31">
        <v>2.2800000000000001E-2</v>
      </c>
      <c r="Q18" s="25">
        <v>1.0694900000000001</v>
      </c>
      <c r="S18" s="64"/>
      <c r="T18" t="s">
        <v>20</v>
      </c>
      <c r="U18" s="29">
        <v>0</v>
      </c>
      <c r="V18" s="29">
        <v>2.2800000000000001E-2</v>
      </c>
      <c r="W18" s="29">
        <v>0.93938699999999997</v>
      </c>
      <c r="X18" t="s">
        <v>20</v>
      </c>
      <c r="Y18" s="29">
        <v>0</v>
      </c>
      <c r="Z18" s="29">
        <v>2.2800000000000001E-2</v>
      </c>
      <c r="AA18" s="29">
        <v>0.95935000000000004</v>
      </c>
      <c r="AB18" t="s">
        <v>20</v>
      </c>
      <c r="AC18" s="29">
        <v>0</v>
      </c>
      <c r="AD18" s="29">
        <v>2.2800000000000001E-2</v>
      </c>
      <c r="AE18" s="29">
        <v>1.045312</v>
      </c>
      <c r="AF18" s="25" t="s">
        <v>20</v>
      </c>
      <c r="AG18" s="31">
        <v>0</v>
      </c>
      <c r="AH18" s="31">
        <v>2.2800000000000001E-2</v>
      </c>
      <c r="AI18" s="25">
        <v>0.98426499999999995</v>
      </c>
    </row>
    <row r="19" spans="1:35" x14ac:dyDescent="0.25">
      <c r="A19" s="64"/>
      <c r="B19" t="s">
        <v>21</v>
      </c>
      <c r="C19" s="29">
        <v>0</v>
      </c>
      <c r="D19" s="29">
        <v>8.7180000000000005E-4</v>
      </c>
      <c r="E19" s="29">
        <v>1.1002780000000001</v>
      </c>
      <c r="F19" t="s">
        <v>21</v>
      </c>
      <c r="G19" s="29">
        <v>0</v>
      </c>
      <c r="H19" s="29">
        <v>8.7180000000000005E-4</v>
      </c>
      <c r="I19" s="29">
        <v>1.088414</v>
      </c>
      <c r="J19" t="s">
        <v>21</v>
      </c>
      <c r="K19" s="29">
        <v>0</v>
      </c>
      <c r="L19" s="29">
        <v>8.7180000000000005E-4</v>
      </c>
      <c r="M19" s="29">
        <v>1.0710230000000001</v>
      </c>
      <c r="N19" s="25" t="s">
        <v>21</v>
      </c>
      <c r="O19" s="31">
        <v>0</v>
      </c>
      <c r="P19" s="31">
        <v>8.7180000000000005E-4</v>
      </c>
      <c r="Q19" s="25">
        <v>1.002262</v>
      </c>
      <c r="S19" s="64"/>
      <c r="T19" t="s">
        <v>21</v>
      </c>
      <c r="U19" s="29">
        <v>0</v>
      </c>
      <c r="V19" s="29">
        <v>2E-3</v>
      </c>
      <c r="W19" s="29">
        <v>1.088122</v>
      </c>
      <c r="X19" t="s">
        <v>21</v>
      </c>
      <c r="Y19" s="29">
        <v>0</v>
      </c>
      <c r="Z19" s="29">
        <v>2E-3</v>
      </c>
      <c r="AA19" s="29">
        <v>1.105931</v>
      </c>
      <c r="AB19" t="s">
        <v>21</v>
      </c>
      <c r="AC19" s="29">
        <v>0</v>
      </c>
      <c r="AD19" s="29">
        <v>2E-3</v>
      </c>
      <c r="AE19" s="29">
        <v>1.094239</v>
      </c>
      <c r="AF19" s="25" t="s">
        <v>21</v>
      </c>
      <c r="AG19" s="31">
        <v>0</v>
      </c>
      <c r="AH19" s="31">
        <v>2E-3</v>
      </c>
      <c r="AI19" s="25">
        <v>1.022905</v>
      </c>
    </row>
    <row r="20" spans="1:35" x14ac:dyDescent="0.25">
      <c r="A20" s="64"/>
      <c r="B20" t="s">
        <v>22</v>
      </c>
      <c r="C20" s="29">
        <v>0</v>
      </c>
      <c r="D20" s="29">
        <v>5.007E-5</v>
      </c>
      <c r="E20" s="29">
        <v>1.133003</v>
      </c>
      <c r="F20" t="s">
        <v>22</v>
      </c>
      <c r="G20" s="29">
        <v>0</v>
      </c>
      <c r="H20" s="29">
        <v>5.007E-5</v>
      </c>
      <c r="I20" s="29">
        <v>1.1325499999999999</v>
      </c>
      <c r="J20" t="s">
        <v>22</v>
      </c>
      <c r="K20" s="29">
        <v>0</v>
      </c>
      <c r="L20" s="29">
        <v>5.007E-5</v>
      </c>
      <c r="M20" s="29">
        <v>1.118825</v>
      </c>
      <c r="N20" s="25" t="s">
        <v>22</v>
      </c>
      <c r="O20" s="31">
        <v>0</v>
      </c>
      <c r="P20" s="31">
        <v>5.007E-5</v>
      </c>
      <c r="Q20" s="25">
        <v>1.048316</v>
      </c>
      <c r="S20" s="64"/>
      <c r="T20" t="s">
        <v>22</v>
      </c>
      <c r="U20" s="29">
        <v>0</v>
      </c>
      <c r="V20" s="29">
        <v>3.5790000000000003E-4</v>
      </c>
      <c r="W20" s="29">
        <v>1.1142099999999999</v>
      </c>
      <c r="X20" t="s">
        <v>22</v>
      </c>
      <c r="Y20" s="29">
        <v>0</v>
      </c>
      <c r="Z20" s="29">
        <v>3.5790000000000003E-4</v>
      </c>
      <c r="AA20" s="29">
        <v>1.1532260000000001</v>
      </c>
      <c r="AB20" t="s">
        <v>22</v>
      </c>
      <c r="AC20" s="29">
        <v>0</v>
      </c>
      <c r="AD20" s="29">
        <v>3.5790000000000003E-4</v>
      </c>
      <c r="AE20" s="29">
        <v>1.1183449999999999</v>
      </c>
      <c r="AF20" s="25" t="s">
        <v>22</v>
      </c>
      <c r="AG20" s="31">
        <v>0</v>
      </c>
      <c r="AH20" s="31">
        <v>3.5790000000000003E-4</v>
      </c>
      <c r="AI20" s="25">
        <v>1.0534619999999999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52" t="s">
        <v>59</v>
      </c>
      <c r="C23" s="52"/>
      <c r="D23" s="52"/>
      <c r="E23" s="52"/>
      <c r="F23" s="52" t="s">
        <v>60</v>
      </c>
      <c r="G23" s="52"/>
      <c r="H23" s="52"/>
      <c r="I23" s="52"/>
      <c r="J23" s="52" t="s">
        <v>61</v>
      </c>
      <c r="K23" s="52"/>
      <c r="L23" s="52"/>
      <c r="M23" s="52"/>
      <c r="N23" s="63" t="s">
        <v>53</v>
      </c>
      <c r="O23" s="63"/>
      <c r="P23" s="63"/>
      <c r="Q23" s="63"/>
      <c r="S23" s="60" t="s">
        <v>24</v>
      </c>
      <c r="T23" s="52" t="s">
        <v>59</v>
      </c>
      <c r="U23" s="52"/>
      <c r="V23" s="52"/>
      <c r="W23" s="52"/>
      <c r="X23" s="52" t="s">
        <v>60</v>
      </c>
      <c r="Y23" s="52"/>
      <c r="Z23" s="52"/>
      <c r="AA23" s="52"/>
      <c r="AB23" s="52" t="s">
        <v>61</v>
      </c>
      <c r="AC23" s="52"/>
      <c r="AD23" s="52"/>
      <c r="AE23" s="52"/>
      <c r="AF23" s="63" t="s">
        <v>53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 s="52">
        <v>0</v>
      </c>
      <c r="C25" s="52"/>
      <c r="D25" s="52"/>
      <c r="E25" s="29">
        <v>2.5333960000000002</v>
      </c>
      <c r="F25" s="52">
        <v>0</v>
      </c>
      <c r="G25" s="52"/>
      <c r="H25" s="52"/>
      <c r="I25" s="29">
        <v>2.3348360000000001</v>
      </c>
      <c r="J25" s="52">
        <v>0</v>
      </c>
      <c r="K25" s="52"/>
      <c r="L25" s="52"/>
      <c r="M25" s="29">
        <v>2.3214589999999999</v>
      </c>
      <c r="N25" s="63">
        <v>0</v>
      </c>
      <c r="O25" s="63"/>
      <c r="P25" s="63"/>
      <c r="Q25" s="25">
        <v>3.2326450000000002</v>
      </c>
      <c r="S25" s="60"/>
      <c r="T25" s="33">
        <v>1.5E-6</v>
      </c>
      <c r="W25" s="29">
        <v>2.2866710000000001</v>
      </c>
      <c r="X25" s="33">
        <v>2.5000000000000002E-6</v>
      </c>
      <c r="AA25" s="29">
        <v>2.2903159999999998</v>
      </c>
      <c r="AB25" s="33">
        <v>2.2000000000000001E-6</v>
      </c>
      <c r="AE25" s="29">
        <v>2.3382550000000002</v>
      </c>
      <c r="AF25" s="39">
        <v>5.5999999999999997E-6</v>
      </c>
      <c r="AG25" s="25"/>
      <c r="AH25" s="25"/>
      <c r="AI25" s="25">
        <v>2.5370539999999999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5"/>
      <c r="O28" s="25"/>
      <c r="P28" s="25"/>
      <c r="Q28" s="25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59</v>
      </c>
      <c r="C30" s="52"/>
      <c r="D30" s="52"/>
      <c r="E30" s="52"/>
      <c r="F30" s="52" t="s">
        <v>60</v>
      </c>
      <c r="G30" s="52"/>
      <c r="H30" s="52"/>
      <c r="I30" s="52"/>
      <c r="J30" s="52" t="s">
        <v>61</v>
      </c>
      <c r="K30" s="52"/>
      <c r="L30" s="52"/>
      <c r="M30" s="52"/>
      <c r="N30" s="63" t="s">
        <v>53</v>
      </c>
      <c r="O30" s="63"/>
      <c r="P30" s="63"/>
      <c r="Q30" s="63"/>
      <c r="S30" s="59" t="s">
        <v>12</v>
      </c>
      <c r="T30" s="52" t="s">
        <v>59</v>
      </c>
      <c r="U30" s="52"/>
      <c r="V30" s="52"/>
      <c r="W30" s="52"/>
      <c r="X30" s="52" t="s">
        <v>60</v>
      </c>
      <c r="Y30" s="52"/>
      <c r="Z30" s="52"/>
      <c r="AA30" s="52"/>
      <c r="AB30" s="52" t="s">
        <v>61</v>
      </c>
      <c r="AC30" s="52"/>
      <c r="AD30" s="52"/>
      <c r="AE30" s="52"/>
      <c r="AF30" s="63" t="s">
        <v>53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1.102975</v>
      </c>
      <c r="F32" t="s">
        <v>20</v>
      </c>
      <c r="G32" s="29">
        <v>0</v>
      </c>
      <c r="H32" s="29">
        <v>2.2800000000000001E-2</v>
      </c>
      <c r="I32" s="29">
        <v>1.237193</v>
      </c>
      <c r="J32" t="s">
        <v>20</v>
      </c>
      <c r="K32" s="29">
        <v>0</v>
      </c>
      <c r="L32" s="29">
        <v>2.2800000000000001E-2</v>
      </c>
      <c r="M32" s="29">
        <v>1.1076790000000001</v>
      </c>
      <c r="N32" s="25" t="s">
        <v>20</v>
      </c>
      <c r="O32" s="31">
        <v>0</v>
      </c>
      <c r="P32" s="31">
        <v>2.2800000000000001E-2</v>
      </c>
      <c r="Q32" s="25">
        <v>1.0321389999999999</v>
      </c>
      <c r="S32" s="59"/>
      <c r="T32" t="s">
        <v>20</v>
      </c>
      <c r="U32" s="29">
        <v>0</v>
      </c>
      <c r="V32" s="29">
        <v>2.2800000000000001E-2</v>
      </c>
      <c r="W32" s="29">
        <v>0.987066</v>
      </c>
      <c r="X32" t="s">
        <v>20</v>
      </c>
      <c r="Y32" s="29">
        <v>0</v>
      </c>
      <c r="Z32" s="29">
        <v>2.2800000000000001E-2</v>
      </c>
      <c r="AA32" s="29">
        <v>0.98223099999999997</v>
      </c>
      <c r="AB32" t="s">
        <v>20</v>
      </c>
      <c r="AC32" s="29">
        <v>0</v>
      </c>
      <c r="AD32" s="29">
        <v>2.2800000000000001E-2</v>
      </c>
      <c r="AE32" s="29">
        <v>1.11805</v>
      </c>
      <c r="AF32" s="25" t="s">
        <v>20</v>
      </c>
      <c r="AG32" s="31">
        <v>0</v>
      </c>
      <c r="AH32" s="31">
        <v>2.2800000000000001E-2</v>
      </c>
      <c r="AI32" s="25">
        <v>1.124762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1.1172679999999999</v>
      </c>
      <c r="F33" t="s">
        <v>21</v>
      </c>
      <c r="G33" s="29">
        <v>0</v>
      </c>
      <c r="H33" s="29">
        <v>4.1000000000000003E-3</v>
      </c>
      <c r="I33" s="29">
        <v>1.098495</v>
      </c>
      <c r="J33" t="s">
        <v>21</v>
      </c>
      <c r="K33" s="29">
        <v>0</v>
      </c>
      <c r="L33" s="29">
        <v>4.1000000000000003E-3</v>
      </c>
      <c r="M33" s="29">
        <v>1.1039099999999999</v>
      </c>
      <c r="N33" s="25" t="s">
        <v>21</v>
      </c>
      <c r="O33" s="31">
        <v>0</v>
      </c>
      <c r="P33" s="31">
        <v>4.1000000000000003E-3</v>
      </c>
      <c r="Q33" s="25">
        <v>1.0623199999999999</v>
      </c>
      <c r="S33" s="59"/>
      <c r="T33" t="s">
        <v>21</v>
      </c>
      <c r="U33" s="29">
        <v>0</v>
      </c>
      <c r="V33" s="29">
        <v>7.4000000000000003E-3</v>
      </c>
      <c r="W33" s="29">
        <v>1.108573</v>
      </c>
      <c r="X33" t="s">
        <v>21</v>
      </c>
      <c r="Y33" s="29">
        <v>0</v>
      </c>
      <c r="Z33" s="29">
        <v>7.4000000000000003E-3</v>
      </c>
      <c r="AA33" s="29">
        <v>1.146779</v>
      </c>
      <c r="AB33" t="s">
        <v>21</v>
      </c>
      <c r="AC33" s="29">
        <v>0</v>
      </c>
      <c r="AD33" s="29">
        <v>7.4000000000000003E-3</v>
      </c>
      <c r="AE33" s="29">
        <v>1.1455059999999999</v>
      </c>
      <c r="AF33" s="25" t="s">
        <v>21</v>
      </c>
      <c r="AG33" s="31">
        <v>0</v>
      </c>
      <c r="AH33" s="31">
        <v>7.4000000000000003E-3</v>
      </c>
      <c r="AI33" s="25">
        <v>1.0449459999999999</v>
      </c>
    </row>
    <row r="34" spans="1:35" x14ac:dyDescent="0.25">
      <c r="A34" s="59"/>
      <c r="B34" t="s">
        <v>22</v>
      </c>
      <c r="C34" s="29">
        <v>0</v>
      </c>
      <c r="D34" s="29">
        <v>1.4E-3</v>
      </c>
      <c r="E34" s="29">
        <v>1.251064</v>
      </c>
      <c r="F34" t="s">
        <v>22</v>
      </c>
      <c r="G34" s="29">
        <v>0</v>
      </c>
      <c r="H34" s="29">
        <v>1.4E-3</v>
      </c>
      <c r="I34" s="29">
        <v>1.1274759999999999</v>
      </c>
      <c r="J34" t="s">
        <v>22</v>
      </c>
      <c r="K34" s="29">
        <v>0</v>
      </c>
      <c r="L34" s="29">
        <v>1.4E-3</v>
      </c>
      <c r="M34" s="29">
        <v>1.1335900000000001</v>
      </c>
      <c r="N34" s="25" t="s">
        <v>22</v>
      </c>
      <c r="O34" s="31">
        <v>0</v>
      </c>
      <c r="P34" s="31">
        <v>1.4E-3</v>
      </c>
      <c r="Q34" s="25">
        <v>1.1246750000000001</v>
      </c>
      <c r="S34" s="59"/>
      <c r="T34" t="s">
        <v>22</v>
      </c>
      <c r="U34" s="29">
        <v>0</v>
      </c>
      <c r="V34" s="29">
        <v>3.5000000000000001E-3</v>
      </c>
      <c r="W34" s="29">
        <v>1.140037</v>
      </c>
      <c r="X34" t="s">
        <v>22</v>
      </c>
      <c r="Y34" s="29">
        <v>0</v>
      </c>
      <c r="Z34" s="29">
        <v>3.8999999999999998E-3</v>
      </c>
      <c r="AA34" s="29">
        <v>1.1451720000000001</v>
      </c>
      <c r="AB34" t="s">
        <v>22</v>
      </c>
      <c r="AC34" s="29">
        <v>0</v>
      </c>
      <c r="AD34" s="29">
        <v>3.8999999999999998E-3</v>
      </c>
      <c r="AE34" s="29">
        <v>1.138523</v>
      </c>
      <c r="AF34" s="25" t="s">
        <v>22</v>
      </c>
      <c r="AG34" s="31">
        <v>0</v>
      </c>
      <c r="AH34" s="31">
        <v>3.8999999999999998E-3</v>
      </c>
      <c r="AI34" s="25">
        <v>1.074722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5"/>
      <c r="AG36" s="25"/>
      <c r="AH36" s="25"/>
      <c r="AI36" s="25"/>
    </row>
    <row r="37" spans="1:35" x14ac:dyDescent="0.25">
      <c r="A37" s="64" t="s">
        <v>23</v>
      </c>
      <c r="B37" s="52" t="s">
        <v>59</v>
      </c>
      <c r="C37" s="52"/>
      <c r="D37" s="52"/>
      <c r="E37" s="52"/>
      <c r="F37" s="52" t="s">
        <v>60</v>
      </c>
      <c r="G37" s="52"/>
      <c r="H37" s="52"/>
      <c r="I37" s="52"/>
      <c r="J37" s="52" t="s">
        <v>61</v>
      </c>
      <c r="K37" s="52"/>
      <c r="L37" s="52"/>
      <c r="M37" s="52"/>
      <c r="N37" s="63" t="s">
        <v>53</v>
      </c>
      <c r="O37" s="63"/>
      <c r="P37" s="63"/>
      <c r="Q37" s="63"/>
      <c r="S37" s="64" t="s">
        <v>23</v>
      </c>
      <c r="T37" s="52" t="s">
        <v>59</v>
      </c>
      <c r="U37" s="52"/>
      <c r="V37" s="52"/>
      <c r="W37" s="52"/>
      <c r="X37" s="52" t="s">
        <v>60</v>
      </c>
      <c r="Y37" s="52"/>
      <c r="Z37" s="52"/>
      <c r="AA37" s="52"/>
      <c r="AB37" s="52" t="s">
        <v>61</v>
      </c>
      <c r="AC37" s="52"/>
      <c r="AD37" s="52"/>
      <c r="AE37" s="52"/>
      <c r="AF37" s="63" t="s">
        <v>53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 s="29">
        <v>0</v>
      </c>
      <c r="D39" s="29">
        <v>2.2800000000000001E-2</v>
      </c>
      <c r="E39" s="29">
        <v>1.035347</v>
      </c>
      <c r="F39" t="s">
        <v>20</v>
      </c>
      <c r="G39" s="29">
        <v>0</v>
      </c>
      <c r="H39" s="29">
        <v>2.2800000000000001E-2</v>
      </c>
      <c r="I39" s="29">
        <v>0.94459099999999996</v>
      </c>
      <c r="J39" t="s">
        <v>20</v>
      </c>
      <c r="K39" s="29">
        <v>0</v>
      </c>
      <c r="L39" s="29">
        <v>2.2800000000000001E-2</v>
      </c>
      <c r="M39" s="29">
        <v>1.120927</v>
      </c>
      <c r="N39" s="25" t="s">
        <v>20</v>
      </c>
      <c r="O39" s="25">
        <v>0</v>
      </c>
      <c r="P39" s="25">
        <v>2.5999999999999999E-3</v>
      </c>
      <c r="Q39" s="25">
        <v>0.97310700000000006</v>
      </c>
      <c r="S39" s="64"/>
      <c r="T39" t="s">
        <v>20</v>
      </c>
      <c r="U39" s="29">
        <v>0</v>
      </c>
      <c r="V39" s="29">
        <v>2.2800000000000001E-2</v>
      </c>
      <c r="W39" s="29">
        <v>1.0507519999999999</v>
      </c>
      <c r="X39" t="s">
        <v>20</v>
      </c>
      <c r="Y39" s="29">
        <v>0</v>
      </c>
      <c r="Z39" s="29">
        <v>2.2800000000000001E-2</v>
      </c>
      <c r="AA39" s="29">
        <v>1.060405</v>
      </c>
      <c r="AB39" t="s">
        <v>20</v>
      </c>
      <c r="AC39" s="29">
        <v>0</v>
      </c>
      <c r="AD39" s="29">
        <v>2.2800000000000001E-2</v>
      </c>
      <c r="AE39" s="29">
        <v>1.0496490000000001</v>
      </c>
      <c r="AF39" s="25" t="s">
        <v>20</v>
      </c>
      <c r="AG39" s="31">
        <v>0</v>
      </c>
      <c r="AH39" s="31">
        <v>2.2800000000000001E-2</v>
      </c>
      <c r="AI39" s="25">
        <v>0.99235600000000002</v>
      </c>
    </row>
    <row r="40" spans="1:35" x14ac:dyDescent="0.25">
      <c r="A40" s="64"/>
      <c r="B40" t="s">
        <v>21</v>
      </c>
      <c r="C40" s="29">
        <v>0</v>
      </c>
      <c r="D40" s="29">
        <v>4.1000000000000003E-3</v>
      </c>
      <c r="E40" s="29">
        <v>1.1823300000000001</v>
      </c>
      <c r="F40" t="s">
        <v>21</v>
      </c>
      <c r="G40" s="29">
        <v>0</v>
      </c>
      <c r="H40" s="29">
        <v>4.1000000000000003E-3</v>
      </c>
      <c r="I40" s="29">
        <v>1.0709709999999999</v>
      </c>
      <c r="J40" t="s">
        <v>21</v>
      </c>
      <c r="K40" s="29">
        <v>0</v>
      </c>
      <c r="L40" s="29">
        <v>4.1000000000000003E-3</v>
      </c>
      <c r="M40" s="29">
        <v>1.07718</v>
      </c>
      <c r="N40" s="25" t="s">
        <v>21</v>
      </c>
      <c r="O40" s="25">
        <v>0</v>
      </c>
      <c r="P40" s="25">
        <v>1.964E-4</v>
      </c>
      <c r="Q40" s="25">
        <v>1.006016</v>
      </c>
      <c r="S40" s="64"/>
      <c r="T40" t="s">
        <v>21</v>
      </c>
      <c r="U40" s="29">
        <v>0</v>
      </c>
      <c r="V40" s="29">
        <v>7.4000000000000003E-3</v>
      </c>
      <c r="W40" s="29">
        <v>1.0765439999999999</v>
      </c>
      <c r="X40" t="s">
        <v>21</v>
      </c>
      <c r="Y40" s="29">
        <v>0</v>
      </c>
      <c r="Z40" s="29">
        <v>7.4000000000000003E-3</v>
      </c>
      <c r="AA40" s="29">
        <v>1.0885309999999999</v>
      </c>
      <c r="AB40" t="s">
        <v>21</v>
      </c>
      <c r="AC40" s="29">
        <v>0</v>
      </c>
      <c r="AD40" s="29">
        <v>7.4000000000000003E-3</v>
      </c>
      <c r="AE40" s="29">
        <v>1.0548709999999999</v>
      </c>
      <c r="AF40" s="25" t="s">
        <v>21</v>
      </c>
      <c r="AG40" s="31">
        <v>0</v>
      </c>
      <c r="AH40" s="31">
        <v>7.4000000000000003E-3</v>
      </c>
      <c r="AI40" s="25">
        <v>1.0097929999999999</v>
      </c>
    </row>
    <row r="41" spans="1:35" x14ac:dyDescent="0.25">
      <c r="A41" s="64"/>
      <c r="B41" t="s">
        <v>22</v>
      </c>
      <c r="C41" s="29">
        <v>0</v>
      </c>
      <c r="D41" s="29">
        <v>1.4E-3</v>
      </c>
      <c r="E41" s="29">
        <v>1.115259</v>
      </c>
      <c r="F41" t="s">
        <v>22</v>
      </c>
      <c r="G41" s="29">
        <v>0</v>
      </c>
      <c r="H41" s="29">
        <v>1.4E-3</v>
      </c>
      <c r="I41" s="29">
        <v>1.117648</v>
      </c>
      <c r="J41" t="s">
        <v>22</v>
      </c>
      <c r="K41" s="29">
        <v>0</v>
      </c>
      <c r="L41" s="29">
        <v>1.4E-3</v>
      </c>
      <c r="M41" s="29">
        <v>1.119415</v>
      </c>
      <c r="N41" s="25" t="s">
        <v>22</v>
      </c>
      <c r="O41" s="25">
        <v>0</v>
      </c>
      <c r="P41" s="25">
        <v>4.0899999999999998E-5</v>
      </c>
      <c r="Q41" s="25">
        <v>1.0754010000000001</v>
      </c>
      <c r="S41" s="64"/>
      <c r="T41" t="s">
        <v>22</v>
      </c>
      <c r="U41" s="29">
        <v>0</v>
      </c>
      <c r="V41" s="29">
        <v>3.5000000000000001E-3</v>
      </c>
      <c r="W41" s="29">
        <v>1.1303190000000001</v>
      </c>
      <c r="X41" t="s">
        <v>22</v>
      </c>
      <c r="Y41" s="29">
        <v>0</v>
      </c>
      <c r="Z41" s="29">
        <v>3.5999999999999999E-3</v>
      </c>
      <c r="AA41" s="29">
        <v>1.11694</v>
      </c>
      <c r="AB41" t="s">
        <v>22</v>
      </c>
      <c r="AC41" s="29">
        <v>0</v>
      </c>
      <c r="AD41" s="29">
        <v>3.7000000000000002E-3</v>
      </c>
      <c r="AE41" s="29">
        <v>1.125945</v>
      </c>
      <c r="AF41" s="25" t="s">
        <v>22</v>
      </c>
      <c r="AG41" s="31">
        <v>0</v>
      </c>
      <c r="AH41" s="31">
        <v>3.8999999999999998E-3</v>
      </c>
      <c r="AI41" s="25">
        <v>1.051113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5"/>
      <c r="O43" s="25"/>
      <c r="P43" s="25"/>
      <c r="Q43" s="25"/>
      <c r="AF43" s="27"/>
      <c r="AG43" s="27"/>
      <c r="AH43" s="27"/>
      <c r="AI43" s="27"/>
    </row>
    <row r="44" spans="1:35" x14ac:dyDescent="0.25">
      <c r="A44" s="60" t="s">
        <v>24</v>
      </c>
      <c r="B44" s="52" t="s">
        <v>59</v>
      </c>
      <c r="C44" s="52"/>
      <c r="D44" s="52"/>
      <c r="E44" s="52"/>
      <c r="F44" s="52" t="s">
        <v>60</v>
      </c>
      <c r="G44" s="52"/>
      <c r="H44" s="52"/>
      <c r="I44" s="52"/>
      <c r="J44" s="52" t="s">
        <v>61</v>
      </c>
      <c r="K44" s="52"/>
      <c r="L44" s="52"/>
      <c r="M44" s="52"/>
      <c r="N44" s="63" t="s">
        <v>53</v>
      </c>
      <c r="O44" s="63"/>
      <c r="P44" s="63"/>
      <c r="Q44" s="63"/>
      <c r="S44" s="60" t="s">
        <v>24</v>
      </c>
      <c r="T44" s="52" t="s">
        <v>59</v>
      </c>
      <c r="U44" s="52"/>
      <c r="V44" s="52"/>
      <c r="W44" s="52"/>
      <c r="X44" s="52" t="s">
        <v>60</v>
      </c>
      <c r="Y44" s="52"/>
      <c r="Z44" s="52"/>
      <c r="AA44" s="52"/>
      <c r="AB44" s="52" t="s">
        <v>61</v>
      </c>
      <c r="AC44" s="52"/>
      <c r="AD44" s="52"/>
      <c r="AE44" s="52"/>
      <c r="AF44" s="63" t="s">
        <v>53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7.6299999999999998E-5</v>
      </c>
      <c r="E46" s="29">
        <v>2.2748629999999999</v>
      </c>
      <c r="F46" s="33">
        <v>9.4699999999999998E-5</v>
      </c>
      <c r="I46" s="29">
        <v>2.2968999999999999</v>
      </c>
      <c r="J46" s="33">
        <v>1.1680000000000001E-4</v>
      </c>
      <c r="M46" s="29">
        <v>2.33331</v>
      </c>
      <c r="N46" s="39">
        <v>1.4750000000000001E-4</v>
      </c>
      <c r="O46" s="25"/>
      <c r="P46" s="25"/>
      <c r="Q46" s="25">
        <v>2.466513</v>
      </c>
      <c r="S46" s="60"/>
      <c r="T46" s="33">
        <v>8.0440000000000004E-4</v>
      </c>
      <c r="W46" s="29">
        <v>2.2795589999999999</v>
      </c>
      <c r="X46" s="33">
        <v>9.1020000000000001E-4</v>
      </c>
      <c r="AA46" s="29">
        <v>2.2710530000000002</v>
      </c>
      <c r="AB46" s="33">
        <v>1E-3</v>
      </c>
      <c r="AE46" s="29">
        <v>2.277873</v>
      </c>
      <c r="AF46" s="39">
        <v>1.1999999999999999E-3</v>
      </c>
      <c r="AG46" s="25"/>
      <c r="AH46" s="25"/>
      <c r="AI46" s="25">
        <v>2.4853689999999999</v>
      </c>
    </row>
    <row r="47" spans="1:35" x14ac:dyDescent="0.25"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59</v>
      </c>
      <c r="C50" s="52"/>
      <c r="D50" s="52"/>
      <c r="E50" s="52"/>
      <c r="F50" s="52" t="s">
        <v>60</v>
      </c>
      <c r="G50" s="52"/>
      <c r="H50" s="52"/>
      <c r="I50" s="52"/>
      <c r="J50" s="52" t="s">
        <v>61</v>
      </c>
      <c r="K50" s="52"/>
      <c r="L50" s="52"/>
      <c r="M50" s="52"/>
      <c r="N50" s="63" t="s">
        <v>53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1.074865</v>
      </c>
      <c r="F52" t="s">
        <v>20</v>
      </c>
      <c r="G52" s="29">
        <v>0</v>
      </c>
      <c r="H52" s="29">
        <v>2.2800000000000001E-2</v>
      </c>
      <c r="I52" s="29">
        <v>0.97742200000000001</v>
      </c>
      <c r="J52" t="s">
        <v>20</v>
      </c>
      <c r="K52" s="29">
        <v>0</v>
      </c>
      <c r="L52" s="29">
        <v>2.2800000000000001E-2</v>
      </c>
      <c r="M52" s="29">
        <v>1.0140359999999999</v>
      </c>
      <c r="N52" s="25" t="s">
        <v>20</v>
      </c>
      <c r="O52" s="30">
        <v>0</v>
      </c>
      <c r="P52" s="30">
        <v>2.2800000000000001E-2</v>
      </c>
      <c r="Q52" s="25">
        <v>1.0261640000000001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1.1149640000000001</v>
      </c>
      <c r="F53" t="s">
        <v>21</v>
      </c>
      <c r="G53" s="29">
        <v>0</v>
      </c>
      <c r="H53" s="29">
        <v>1.37E-2</v>
      </c>
      <c r="I53" s="29">
        <v>1.154239</v>
      </c>
      <c r="J53" t="s">
        <v>21</v>
      </c>
      <c r="K53" s="29">
        <v>0</v>
      </c>
      <c r="L53" s="29">
        <v>1.37E-2</v>
      </c>
      <c r="M53" s="29">
        <v>1.146852</v>
      </c>
      <c r="N53" s="25" t="s">
        <v>21</v>
      </c>
      <c r="O53" s="30">
        <v>0</v>
      </c>
      <c r="P53" s="30">
        <v>1.37E-2</v>
      </c>
      <c r="Q53" s="25">
        <v>1.039266</v>
      </c>
    </row>
    <row r="54" spans="1:17" x14ac:dyDescent="0.25">
      <c r="A54" s="59"/>
      <c r="B54" t="s">
        <v>22</v>
      </c>
      <c r="C54" s="29">
        <v>0</v>
      </c>
      <c r="D54" s="29">
        <v>9.9000000000000008E-3</v>
      </c>
      <c r="E54" s="29">
        <v>1.0586739999999999</v>
      </c>
      <c r="F54" t="s">
        <v>22</v>
      </c>
      <c r="G54" s="29">
        <v>0</v>
      </c>
      <c r="H54" s="29">
        <v>1.06E-2</v>
      </c>
      <c r="I54" s="29">
        <v>1.2601199999999999</v>
      </c>
      <c r="J54" t="s">
        <v>22</v>
      </c>
      <c r="K54" s="29">
        <v>0</v>
      </c>
      <c r="L54" s="29">
        <v>1.0699999999999999E-2</v>
      </c>
      <c r="M54" s="29">
        <v>1.5689470000000001</v>
      </c>
      <c r="N54" s="25" t="s">
        <v>22</v>
      </c>
      <c r="O54" s="30">
        <v>0</v>
      </c>
      <c r="P54" s="30">
        <v>1.0699999999999999E-2</v>
      </c>
      <c r="Q54" s="25">
        <v>1.1111740000000001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52" t="s">
        <v>59</v>
      </c>
      <c r="C57" s="52"/>
      <c r="D57" s="52"/>
      <c r="E57" s="52"/>
      <c r="F57" s="67" t="s">
        <v>60</v>
      </c>
      <c r="G57" s="67"/>
      <c r="H57" s="67"/>
      <c r="I57" s="67"/>
      <c r="J57" s="67" t="s">
        <v>61</v>
      </c>
      <c r="K57" s="67"/>
      <c r="L57" s="67"/>
      <c r="M57" s="67"/>
      <c r="N57" s="67" t="s">
        <v>53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 s="29">
        <v>0</v>
      </c>
      <c r="D59" s="29">
        <v>2.2800000000000001E-2</v>
      </c>
      <c r="E59" s="29">
        <v>1.0440879999999999</v>
      </c>
      <c r="F59" s="40" t="s">
        <v>20</v>
      </c>
      <c r="G59" s="41">
        <v>0</v>
      </c>
      <c r="H59" s="41">
        <v>2.2800000000000001E-2</v>
      </c>
      <c r="I59" s="41">
        <v>1.0230619999999999</v>
      </c>
      <c r="J59" s="40" t="s">
        <v>20</v>
      </c>
      <c r="K59" s="41">
        <v>0</v>
      </c>
      <c r="L59" s="41">
        <v>2.2800000000000001E-2</v>
      </c>
      <c r="M59" s="41">
        <v>1.037947</v>
      </c>
      <c r="N59" s="40" t="s">
        <v>20</v>
      </c>
      <c r="O59" s="41">
        <v>0</v>
      </c>
      <c r="P59" s="41">
        <v>2.2800000000000001E-2</v>
      </c>
      <c r="Q59" s="40">
        <v>1.3536429999999999</v>
      </c>
    </row>
    <row r="60" spans="1:17" x14ac:dyDescent="0.25">
      <c r="A60" s="64"/>
      <c r="B60" t="s">
        <v>21</v>
      </c>
      <c r="C60" s="29">
        <v>0</v>
      </c>
      <c r="D60" s="29">
        <v>1.37E-2</v>
      </c>
      <c r="E60" s="29">
        <v>1.084049</v>
      </c>
      <c r="F60" s="40" t="s">
        <v>21</v>
      </c>
      <c r="G60" s="41">
        <v>0</v>
      </c>
      <c r="H60" s="41">
        <v>1.32E-2</v>
      </c>
      <c r="I60" s="41">
        <v>1.0593159999999999</v>
      </c>
      <c r="J60" s="40" t="s">
        <v>21</v>
      </c>
      <c r="K60" s="41">
        <v>0</v>
      </c>
      <c r="L60" s="41">
        <v>1.26E-2</v>
      </c>
      <c r="M60" s="41">
        <v>1.058562</v>
      </c>
      <c r="N60" s="40" t="s">
        <v>21</v>
      </c>
      <c r="O60" s="41">
        <v>0</v>
      </c>
      <c r="P60" s="41">
        <v>1.2699999999999999E-2</v>
      </c>
      <c r="Q60" s="40">
        <v>1.038667</v>
      </c>
    </row>
    <row r="61" spans="1:17" x14ac:dyDescent="0.25">
      <c r="A61" s="64"/>
      <c r="B61" t="s">
        <v>22</v>
      </c>
      <c r="C61" s="29">
        <v>4.5999999999999999E-3</v>
      </c>
      <c r="D61" s="29">
        <v>9.9000000000000008E-3</v>
      </c>
      <c r="E61" s="29">
        <v>1.110584</v>
      </c>
      <c r="F61" s="40" t="s">
        <v>22</v>
      </c>
      <c r="G61" s="41">
        <v>0</v>
      </c>
      <c r="H61" s="41">
        <v>1.06E-2</v>
      </c>
      <c r="I61" s="41">
        <v>1.2601199999999999</v>
      </c>
      <c r="J61" s="40" t="s">
        <v>22</v>
      </c>
      <c r="K61" s="41">
        <v>0</v>
      </c>
      <c r="L61" s="41">
        <v>1.0699999999999999E-2</v>
      </c>
      <c r="M61" s="41">
        <v>1.5689470000000001</v>
      </c>
      <c r="N61" s="40" t="s">
        <v>22</v>
      </c>
      <c r="O61" s="41">
        <v>0</v>
      </c>
      <c r="P61" s="41">
        <v>1.0699999999999999E-2</v>
      </c>
      <c r="Q61" s="40">
        <v>1.1216410000000001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59</v>
      </c>
      <c r="C64" s="52"/>
      <c r="D64" s="52"/>
      <c r="E64" s="52"/>
      <c r="F64" s="52" t="s">
        <v>60</v>
      </c>
      <c r="G64" s="52"/>
      <c r="H64" s="52"/>
      <c r="I64" s="52"/>
      <c r="J64" s="52" t="s">
        <v>61</v>
      </c>
      <c r="K64" s="52"/>
      <c r="L64" s="52"/>
      <c r="M64" s="52"/>
      <c r="N64" s="63" t="s">
        <v>53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5.3E-3</v>
      </c>
      <c r="E66" s="29">
        <v>2.2522869999999999</v>
      </c>
      <c r="G66" s="33">
        <v>5.5999999999999999E-3</v>
      </c>
      <c r="I66" s="29">
        <v>2.3023349999999998</v>
      </c>
      <c r="J66" s="33">
        <v>6.1000000000000004E-3</v>
      </c>
      <c r="M66" s="29">
        <v>2.2981630000000002</v>
      </c>
      <c r="N66" s="39">
        <v>6.6E-3</v>
      </c>
      <c r="O66" s="25"/>
      <c r="P66" s="25"/>
      <c r="Q66" s="25">
        <v>2.4327399999999999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2.0750169999999999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2.053553</v>
      </c>
      <c r="L73">
        <f>0.05*F25+(1-0.05)*B25</f>
        <v>0</v>
      </c>
      <c r="M73">
        <f>I25+E25</f>
        <v>4.8682320000000008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2.2447749999999997</v>
      </c>
      <c r="I74">
        <f t="shared" si="1"/>
        <v>0</v>
      </c>
      <c r="J74">
        <f t="shared" si="1"/>
        <v>8.7180000000000005E-4</v>
      </c>
      <c r="K74">
        <f>I19+E19</f>
        <v>2.1886920000000001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2.2653020000000001</v>
      </c>
      <c r="I75">
        <f t="shared" si="1"/>
        <v>0</v>
      </c>
      <c r="J75">
        <f t="shared" si="1"/>
        <v>5.007E-5</v>
      </c>
      <c r="K75">
        <f>I20+E20</f>
        <v>2.2655529999999997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3.1552100000000003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3.1069339999999999</v>
      </c>
      <c r="L86">
        <f>(0.05*(1-0.05)+0.05*(1-0.05))*F25+0.05*0.05*J25+(1-0.05*(1-0.05)-0.05*(1-0.05)-0.05*0.05)*B25</f>
        <v>0</v>
      </c>
      <c r="M86">
        <f>M25+I25+E25</f>
        <v>7.1896909999999998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3.3910360000000002</v>
      </c>
      <c r="I87">
        <f t="shared" si="9"/>
        <v>0</v>
      </c>
      <c r="J87">
        <f t="shared" si="9"/>
        <v>8.7180000000000005E-4</v>
      </c>
      <c r="K87">
        <f>M19+I19+E19</f>
        <v>3.2597149999999999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3.4216629999999997</v>
      </c>
      <c r="I88">
        <f t="shared" si="9"/>
        <v>0</v>
      </c>
      <c r="J88">
        <f t="shared" si="9"/>
        <v>5.0070000000000007E-5</v>
      </c>
      <c r="K88">
        <f>M20+I20+E20</f>
        <v>3.3843779999999999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4.2016640000000001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4.1764239999999999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10.422336000000001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4.4283619999999999</v>
      </c>
      <c r="I100">
        <f t="shared" si="17"/>
        <v>0</v>
      </c>
      <c r="J100">
        <f t="shared" si="17"/>
        <v>8.7179999999999994E-4</v>
      </c>
      <c r="K100">
        <f>Q19+M19+E19+I19</f>
        <v>4.2619770000000008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4.4968120000000003</v>
      </c>
      <c r="I101">
        <f t="shared" si="17"/>
        <v>0</v>
      </c>
      <c r="J101">
        <f t="shared" si="17"/>
        <v>5.0069999999999993E-5</v>
      </c>
      <c r="K101">
        <f>Q20+M20+E20+I20</f>
        <v>4.4326939999999997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2.0876229999999998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1.8987370000000001</v>
      </c>
      <c r="L112">
        <f>0.05*X25+(1-0.05)*T25</f>
        <v>1.55E-6</v>
      </c>
      <c r="M112">
        <f>AA25+W25</f>
        <v>4.5769869999999999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1.5999999999999999E-6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2.218089</v>
      </c>
      <c r="I113">
        <f t="shared" si="25"/>
        <v>0</v>
      </c>
      <c r="J113">
        <f t="shared" si="25"/>
        <v>2E-3</v>
      </c>
      <c r="K113">
        <f>AA19+W19</f>
        <v>2.1940530000000003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2.2922099999999999</v>
      </c>
      <c r="I114">
        <f t="shared" si="25"/>
        <v>0</v>
      </c>
      <c r="J114">
        <f t="shared" si="25"/>
        <v>3.5789999999999997E-4</v>
      </c>
      <c r="K114">
        <f>AA20+W20</f>
        <v>2.267436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1.7000000000000002E-6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1.7999999999999999E-6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3.1788540000000003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2.9440490000000001</v>
      </c>
      <c r="L125">
        <f>(0.05*(1-0.05)+0.05*(1-0.05))*X25+0.05*0.05*AB25+(1-0.05*(1-0.05)-0.05*(1-0.05)-0.05*0.05)*T25</f>
        <v>1.5967500000000002E-6</v>
      </c>
      <c r="M125">
        <f>AE25+AA25+W25</f>
        <v>6.9152420000000001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1.6870000000000001E-6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3.3337529999999997</v>
      </c>
      <c r="I126">
        <f t="shared" si="33"/>
        <v>0</v>
      </c>
      <c r="J126">
        <f t="shared" si="33"/>
        <v>2E-3</v>
      </c>
      <c r="K126">
        <f>AE19+AA19+W19</f>
        <v>3.2882920000000002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3.4212660000000001</v>
      </c>
      <c r="I127">
        <f t="shared" si="33"/>
        <v>0</v>
      </c>
      <c r="J127">
        <f t="shared" si="33"/>
        <v>3.5790000000000003E-4</v>
      </c>
      <c r="K127">
        <f>AE20+AA20+W20</f>
        <v>3.3857809999999997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1.8480000000000001E-6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1.9830000000000003E-6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4.2253819999999997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3.9283139999999999</v>
      </c>
      <c r="L138">
        <f>3*0.05*(1-0.05)*(1-0.05)*X25+3*0.05*0.05*(1-0.05)*AB25+0.05*0.05*0.05*AF25+(1-3*0.05*(1-0.05)*(1-0.05)-3*0.05*0.05*(1-0.05)-0.05*0.05*0.05)*T25</f>
        <v>1.6408749999999998E-6</v>
      </c>
      <c r="M138">
        <f>AI25+AE25+AA25+W25</f>
        <v>9.4522960000000005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1.7660000000000001E-6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4.3733389999999996</v>
      </c>
      <c r="I139">
        <f t="shared" si="41"/>
        <v>0</v>
      </c>
      <c r="J139">
        <f t="shared" si="41"/>
        <v>2E-3</v>
      </c>
      <c r="K139">
        <f>AI19+AE19+AA19+W19</f>
        <v>4.3111969999999999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4.4853900000000007</v>
      </c>
      <c r="I140">
        <f t="shared" si="41"/>
        <v>0</v>
      </c>
      <c r="J140">
        <f t="shared" si="41"/>
        <v>3.5789999999999997E-4</v>
      </c>
      <c r="K140">
        <f>AI20+AE20+AA20+W20</f>
        <v>4.4392429999999994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1.984E-6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2.1839999999999998E-6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2.3401680000000002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1.979938</v>
      </c>
      <c r="L151">
        <f>0.05*F46+(1-0.05)*B46</f>
        <v>7.7219999999999996E-5</v>
      </c>
      <c r="M151">
        <f>I46+E46</f>
        <v>4.5717629999999998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7.8140000000000007E-5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2.2157629999999999</v>
      </c>
      <c r="I152">
        <f t="shared" si="49"/>
        <v>0</v>
      </c>
      <c r="J152">
        <f t="shared" si="49"/>
        <v>4.1000000000000003E-3</v>
      </c>
      <c r="K152">
        <f>I40+E40</f>
        <v>2.253301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1.4E-3</v>
      </c>
      <c r="H153">
        <f>I34++E34</f>
        <v>2.3785400000000001</v>
      </c>
      <c r="I153">
        <f t="shared" si="49"/>
        <v>0</v>
      </c>
      <c r="J153">
        <f t="shared" si="49"/>
        <v>1.4E-3</v>
      </c>
      <c r="K153">
        <f>I41+E41</f>
        <v>2.232907</v>
      </c>
      <c r="P153" s="58"/>
      <c r="Q153" t="s">
        <v>39</v>
      </c>
      <c r="R153">
        <f t="shared" si="50"/>
        <v>0</v>
      </c>
      <c r="S153">
        <f t="shared" si="50"/>
        <v>1.4E-3</v>
      </c>
      <c r="U153">
        <f t="shared" si="51"/>
        <v>0</v>
      </c>
      <c r="V153">
        <f t="shared" si="51"/>
        <v>1.4E-3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7.9980000000000003E-5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8.1819999999999986E-5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1.4000000000000002E-3</v>
      </c>
      <c r="I159">
        <f t="shared" si="53"/>
        <v>0</v>
      </c>
      <c r="J159">
        <f t="shared" si="53"/>
        <v>1.4000000000000002E-3</v>
      </c>
      <c r="P159" s="58"/>
      <c r="Q159" t="s">
        <v>39</v>
      </c>
      <c r="R159">
        <f t="shared" si="54"/>
        <v>0</v>
      </c>
      <c r="S159">
        <f t="shared" si="54"/>
        <v>1.4E-3</v>
      </c>
      <c r="U159">
        <f t="shared" si="55"/>
        <v>0</v>
      </c>
      <c r="V159">
        <f t="shared" si="55"/>
        <v>1.4E-3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3.4478470000000003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3.1008649999999998</v>
      </c>
      <c r="L164">
        <f>(0.05*(1-0.05)+0.05*(1-0.05))*F46+0.05*0.05*J46+(1-0.05*(1-0.05)-0.05*(1-0.05)-0.05*0.05)*B46</f>
        <v>7.8149250000000004E-5</v>
      </c>
      <c r="M164">
        <f>M46+I46+E46</f>
        <v>6.9050729999999998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8.0017000000000003E-5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3.3196729999999999</v>
      </c>
      <c r="I165">
        <f t="shared" si="57"/>
        <v>0</v>
      </c>
      <c r="J165">
        <f t="shared" si="57"/>
        <v>4.1000000000000012E-3</v>
      </c>
      <c r="K165">
        <f>M40+I40+E40</f>
        <v>3.3304809999999998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1.4000000000000002E-3</v>
      </c>
      <c r="H166">
        <f>M34+I34+E34</f>
        <v>3.51213</v>
      </c>
      <c r="I166">
        <f t="shared" si="57"/>
        <v>0</v>
      </c>
      <c r="J166">
        <f t="shared" si="57"/>
        <v>1.4000000000000002E-3</v>
      </c>
      <c r="K166">
        <f>M41+I41+E41</f>
        <v>3.352322</v>
      </c>
      <c r="O166" s="57"/>
      <c r="P166" s="58"/>
      <c r="Q166" t="s">
        <v>39</v>
      </c>
      <c r="R166">
        <f t="shared" si="58"/>
        <v>0</v>
      </c>
      <c r="S166">
        <f t="shared" si="58"/>
        <v>1.4000000000000002E-3</v>
      </c>
      <c r="U166">
        <f t="shared" si="59"/>
        <v>0</v>
      </c>
      <c r="V166">
        <f t="shared" si="59"/>
        <v>1.4000000000000002E-3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8.3807999999999994E-5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8.7672999999999999E-5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1.4E-3</v>
      </c>
      <c r="I172">
        <f t="shared" si="61"/>
        <v>0</v>
      </c>
      <c r="J172">
        <f t="shared" si="61"/>
        <v>1.4E-3</v>
      </c>
      <c r="O172" s="57"/>
      <c r="P172" s="58"/>
      <c r="Q172" t="s">
        <v>39</v>
      </c>
      <c r="R172">
        <f t="shared" si="62"/>
        <v>0</v>
      </c>
      <c r="S172">
        <f t="shared" si="62"/>
        <v>1.4000000000000002E-3</v>
      </c>
      <c r="U172">
        <f t="shared" si="63"/>
        <v>0</v>
      </c>
      <c r="V172">
        <f t="shared" si="63"/>
        <v>1.4000000000000002E-3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4.4799860000000002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2.2797474999999998E-2</v>
      </c>
      <c r="K177">
        <f>Q39+M39+I39+E39</f>
        <v>4.0739720000000004</v>
      </c>
      <c r="L177">
        <f>3*0.05*(1-0.05)*(1-0.05)*F46+3*0.05*0.05*(1-0.05)*J46+0.05*0.05*0.05*N46+(1-3*0.05*(1-0.05)*(1-0.05)-3*0.05*0.05*(1-0.05)-0.05*0.05*0.05)*B46</f>
        <v>7.9088362499999987E-5</v>
      </c>
      <c r="M177">
        <f>Q46+M46+I46+E46</f>
        <v>9.3715860000000006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2.2779800000000003E-2</v>
      </c>
      <c r="X177">
        <f>3*0.1*(1-0.1)*(1-0.1)*F46+3*0.1*0.1*(1-0.1)*J46+0.1*0.1*0.1*N46+(1-3*0.1*(1-0.1)*(1-0.1)-3*0.1*0.1*(1-0.1)-0.1*0.1*0.1)*B46</f>
        <v>8.1935900000000003E-5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4.3819929999999996</v>
      </c>
      <c r="I178">
        <f t="shared" si="65"/>
        <v>0</v>
      </c>
      <c r="J178">
        <f t="shared" si="65"/>
        <v>4.0995120500000003E-3</v>
      </c>
      <c r="K178">
        <f>Q40+M40+I40+E40</f>
        <v>4.3364970000000005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4.0960963999999997E-3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1.4E-3</v>
      </c>
      <c r="H179">
        <f>Q34+M34+I34+E34</f>
        <v>4.6368050000000007</v>
      </c>
      <c r="I179">
        <f t="shared" si="65"/>
        <v>0</v>
      </c>
      <c r="J179">
        <f t="shared" si="65"/>
        <v>1.3998301124999999E-3</v>
      </c>
      <c r="K179">
        <f>Q41+M41+I41+E41</f>
        <v>4.4277230000000003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1.3999999999999998E-3</v>
      </c>
      <c r="U179">
        <f t="shared" si="67"/>
        <v>0</v>
      </c>
      <c r="V179">
        <f t="shared" si="67"/>
        <v>1.3986408999999999E-3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2.2638399999999999E-2</v>
      </c>
      <c r="L183">
        <f>3*0.2*(1-0.2)*(1-0.2)*F46+3*0.2*0.2*(1-0.2)*J46+0.2*0.2*0.2*N46+(1-3*0.2*(1-0.2)*(1-0.2)-3*0.2*0.2*(1-0.2)-0.2*0.2*0.2)*B46</f>
        <v>8.782319999999999E-5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2.2254599999999999E-2</v>
      </c>
      <c r="X183">
        <f>3*0.3*(1-0.3)*(1-0.3)*F46+3*0.3*0.3*(1-0.3)*J46+0.3*0.3*0.3*N46+(1-3*0.3*(1-0.3)*(1-0.3)-3*0.3*0.3*(1-0.3)-0.3*0.3*0.3)*B46</f>
        <v>9.3991299999999996E-5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4.0687711999999997E-3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3.9946028000000001E-3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1.4E-3</v>
      </c>
      <c r="I185">
        <f t="shared" si="69"/>
        <v>0</v>
      </c>
      <c r="J185">
        <f t="shared" si="69"/>
        <v>1.3891272000000001E-3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1.4E-3</v>
      </c>
      <c r="U185">
        <f t="shared" si="71"/>
        <v>0</v>
      </c>
      <c r="V185">
        <f t="shared" si="71"/>
        <v>1.3633043000000002E-3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1.9692970000000001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2.111157</v>
      </c>
      <c r="L190">
        <f>0.05*X46+(1-0.05)*T46</f>
        <v>8.0969000000000006E-4</v>
      </c>
      <c r="M190">
        <f>AA46+W46</f>
        <v>4.5506120000000001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8.1498000000000009E-4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2.2553520000000002</v>
      </c>
      <c r="I191">
        <f t="shared" si="73"/>
        <v>0</v>
      </c>
      <c r="J191">
        <f t="shared" si="73"/>
        <v>7.3999999999999995E-3</v>
      </c>
      <c r="K191">
        <f>AA40+W40</f>
        <v>2.1650749999999999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7.4000000000000003E-3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3.5199999999999997E-3</v>
      </c>
      <c r="H192">
        <f>AA34+W34</f>
        <v>2.285209</v>
      </c>
      <c r="I192">
        <f t="shared" si="73"/>
        <v>0</v>
      </c>
      <c r="J192">
        <f t="shared" si="73"/>
        <v>3.5049999999999999E-3</v>
      </c>
      <c r="K192">
        <f>AA41+W41</f>
        <v>2.2472590000000001</v>
      </c>
      <c r="P192" s="58"/>
      <c r="Q192" t="s">
        <v>39</v>
      </c>
      <c r="R192">
        <f t="shared" si="74"/>
        <v>0</v>
      </c>
      <c r="S192">
        <f t="shared" si="74"/>
        <v>3.5400000000000002E-3</v>
      </c>
      <c r="U192">
        <f t="shared" si="75"/>
        <v>0</v>
      </c>
      <c r="V192">
        <f t="shared" si="75"/>
        <v>3.5100000000000001E-3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8.2556000000000014E-4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8.3613999999999997E-4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7.4000000000000012E-3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7.4000000000000003E-3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3.5800000000000003E-3</v>
      </c>
      <c r="I198">
        <f t="shared" si="77"/>
        <v>0</v>
      </c>
      <c r="J198">
        <f t="shared" si="77"/>
        <v>3.5200000000000006E-3</v>
      </c>
      <c r="P198" s="58"/>
      <c r="Q198" t="s">
        <v>39</v>
      </c>
      <c r="R198">
        <f t="shared" si="78"/>
        <v>0</v>
      </c>
      <c r="S198">
        <f t="shared" si="78"/>
        <v>3.62E-3</v>
      </c>
      <c r="U198">
        <f t="shared" si="79"/>
        <v>0</v>
      </c>
      <c r="V198">
        <f t="shared" si="79"/>
        <v>3.5300000000000002E-3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3.0873469999999998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3.160806</v>
      </c>
      <c r="L203">
        <f>(0.05*(1-0.05)+0.05*(1-0.05))*X46+0.05*0.05*AB46+(1-0.05*(1-0.05)-0.05*(1-0.05)-0.05*0.05)*T46</f>
        <v>8.1494000000000011E-4</v>
      </c>
      <c r="M203">
        <f>AE46+AA46+W46</f>
        <v>6.8284849999999997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8.2540000000000011E-4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3.4008579999999995</v>
      </c>
      <c r="I204">
        <f t="shared" si="81"/>
        <v>0</v>
      </c>
      <c r="J204">
        <f t="shared" si="81"/>
        <v>7.4000000000000012E-3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7.4000000000000012E-3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3.5390000000000005E-3</v>
      </c>
      <c r="H205">
        <f>AE34+AA34+W34</f>
        <v>3.4237319999999998</v>
      </c>
      <c r="I205">
        <f t="shared" si="81"/>
        <v>0</v>
      </c>
      <c r="J205">
        <f t="shared" si="81"/>
        <v>3.5100000000000005E-3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3.5760000000000002E-3</v>
      </c>
      <c r="U205">
        <f t="shared" si="83"/>
        <v>0</v>
      </c>
      <c r="V205">
        <f t="shared" si="83"/>
        <v>3.5200000000000006E-3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8.4608000000000003E-4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8.6644000000000011E-4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7.4000000000000003E-3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7.4000000000000003E-3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3.6440000000000001E-3</v>
      </c>
      <c r="I211">
        <f t="shared" si="85"/>
        <v>0</v>
      </c>
      <c r="J211">
        <f t="shared" si="85"/>
        <v>3.5400000000000002E-3</v>
      </c>
      <c r="O211" s="57"/>
      <c r="P211" s="58"/>
      <c r="Q211" t="s">
        <v>39</v>
      </c>
      <c r="R211">
        <f t="shared" si="86"/>
        <v>0</v>
      </c>
      <c r="S211">
        <f t="shared" si="86"/>
        <v>3.7040000000000003E-3</v>
      </c>
      <c r="U211">
        <f t="shared" si="87"/>
        <v>0</v>
      </c>
      <c r="V211">
        <f t="shared" si="87"/>
        <v>3.5600000000000002E-3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4.2121089999999999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4.153162</v>
      </c>
      <c r="L216">
        <f>3*0.05*(1-0.05)*(1-0.05)*X46+3*0.05*0.05*(1-0.05)*AB46+0.05*0.05*0.05*AF46+(1-3*0.05*(1-0.05)*(1-0.05)-3*0.05*0.05*(1-0.05)-0.05*0.05*0.05)*T46</f>
        <v>8.2016577499999992E-4</v>
      </c>
      <c r="M216">
        <f>AI46+AE46+AA46+W46</f>
        <v>9.3138539999999992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8.357862E-4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4.4458039999999999</v>
      </c>
      <c r="I217">
        <f t="shared" si="89"/>
        <v>0</v>
      </c>
      <c r="J217">
        <f t="shared" si="89"/>
        <v>7.4000000000000003E-3</v>
      </c>
      <c r="K217">
        <f>AI40+AE40+AA40+W40</f>
        <v>4.2297389999999995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7.4000000000000003E-3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3.5570499999999995E-3</v>
      </c>
      <c r="H218">
        <f>AI34+AE34+AA34+W34</f>
        <v>4.4984539999999997</v>
      </c>
      <c r="I218">
        <f t="shared" si="89"/>
        <v>0</v>
      </c>
      <c r="J218">
        <f t="shared" si="89"/>
        <v>3.5150124999999994E-3</v>
      </c>
      <c r="K218">
        <f>AI41+AE41+AA41+W41</f>
        <v>4.4243170000000003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3.6083999999999999E-3</v>
      </c>
      <c r="U218">
        <f t="shared" si="91"/>
        <v>0</v>
      </c>
      <c r="V218">
        <f t="shared" si="91"/>
        <v>3.5300999999999996E-3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8.6696959999999997E-4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8.9870740000000003E-4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7.4000000000000003E-3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7.4000000000000012E-3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3.6952E-3</v>
      </c>
      <c r="I224">
        <f t="shared" si="93"/>
        <v>0</v>
      </c>
      <c r="J224">
        <f t="shared" si="93"/>
        <v>3.5608000000000002E-3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3.7627999999999997E-3</v>
      </c>
      <c r="U224">
        <f t="shared" si="95"/>
        <v>0</v>
      </c>
      <c r="V224">
        <f t="shared" si="95"/>
        <v>3.5927000000000003E-3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2.0522869999999998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2.0671499999999998</v>
      </c>
      <c r="L229">
        <f>0.05*G66+(1-0.05)*B66</f>
        <v>5.3149999999999994E-3</v>
      </c>
      <c r="M229">
        <f>I66+E66</f>
        <v>4.5546220000000002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5.3299999999999997E-3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2.2692030000000001</v>
      </c>
      <c r="I230">
        <f t="shared" si="97"/>
        <v>0</v>
      </c>
      <c r="J230">
        <f t="shared" si="97"/>
        <v>1.3675E-2</v>
      </c>
      <c r="K230">
        <f>I60+E60</f>
        <v>2.1433650000000002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1.3650000000000001E-2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9.9349999999999994E-3</v>
      </c>
      <c r="H231">
        <f>I54+E54</f>
        <v>2.3187939999999996</v>
      </c>
      <c r="I231">
        <f t="shared" si="97"/>
        <v>4.3699999999999998E-3</v>
      </c>
      <c r="J231">
        <f t="shared" si="97"/>
        <v>9.9349999999999994E-3</v>
      </c>
      <c r="K231">
        <f>I61+E61</f>
        <v>2.3707039999999999</v>
      </c>
      <c r="P231" s="58"/>
      <c r="Q231" t="s">
        <v>39</v>
      </c>
      <c r="R231">
        <f t="shared" si="98"/>
        <v>0</v>
      </c>
      <c r="S231">
        <f t="shared" si="98"/>
        <v>9.9700000000000014E-3</v>
      </c>
      <c r="U231">
        <f t="shared" si="99"/>
        <v>4.1400000000000005E-3</v>
      </c>
      <c r="V231">
        <f t="shared" si="99"/>
        <v>9.9700000000000014E-3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5.3600000000000002E-3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5.3899999999999998E-3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1.3600000000000001E-2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1.355E-2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1.0040000000000002E-2</v>
      </c>
      <c r="I237">
        <f t="shared" si="101"/>
        <v>3.6800000000000001E-3</v>
      </c>
      <c r="J237">
        <f t="shared" si="101"/>
        <v>1.0040000000000002E-2</v>
      </c>
      <c r="P237" s="58"/>
      <c r="Q237" t="s">
        <v>39</v>
      </c>
      <c r="R237">
        <f t="shared" si="102"/>
        <v>0</v>
      </c>
      <c r="S237">
        <f t="shared" si="102"/>
        <v>1.0110000000000001E-2</v>
      </c>
      <c r="U237">
        <f t="shared" si="103"/>
        <v>3.2199999999999998E-3</v>
      </c>
      <c r="V237">
        <f t="shared" si="103"/>
        <v>1.0110000000000001E-2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3.0663229999999997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3.1050969999999998</v>
      </c>
      <c r="L242">
        <f>(0.05*(1-0.05)+0.05*(1-0.05))*G66+0.05*0.05*J66+(1-0.05*(1-0.05)-0.05*(1-0.05)-0.05*0.05)*B66</f>
        <v>5.3305000000000002E-3</v>
      </c>
      <c r="M242">
        <f>M66+I66+E66</f>
        <v>6.8527849999999999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5.3620000000000004E-3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3.4160550000000001</v>
      </c>
      <c r="I243">
        <f t="shared" si="105"/>
        <v>0</v>
      </c>
      <c r="J243">
        <f t="shared" si="105"/>
        <v>1.3649750000000002E-2</v>
      </c>
      <c r="K243">
        <f>M60+I60+E60</f>
        <v>3.2019270000000004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1.3599E-2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9.9685000000000017E-3</v>
      </c>
      <c r="H244">
        <f>M54+I54+E54</f>
        <v>3.8877410000000001</v>
      </c>
      <c r="I244">
        <f t="shared" si="105"/>
        <v>4.1515000000000007E-3</v>
      </c>
      <c r="J244">
        <f t="shared" si="105"/>
        <v>9.9685000000000017E-3</v>
      </c>
      <c r="K244">
        <f>M61+I61+E61</f>
        <v>3.9396510000000005</v>
      </c>
      <c r="O244" s="57"/>
      <c r="P244" s="58"/>
      <c r="Q244" t="s">
        <v>39</v>
      </c>
      <c r="R244">
        <f t="shared" si="106"/>
        <v>0</v>
      </c>
      <c r="S244">
        <f t="shared" si="106"/>
        <v>1.0034000000000001E-2</v>
      </c>
      <c r="U244">
        <f t="shared" si="107"/>
        <v>3.7260000000000001E-3</v>
      </c>
      <c r="V244">
        <f t="shared" si="107"/>
        <v>1.0034000000000001E-2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5.4280000000000005E-3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5.4980000000000003E-3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1.3496000000000001E-2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1.3391000000000002E-2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1.0156E-2</v>
      </c>
      <c r="I250">
        <f t="shared" si="109"/>
        <v>2.9439999999999996E-3</v>
      </c>
      <c r="J250">
        <f t="shared" si="109"/>
        <v>1.0156E-2</v>
      </c>
      <c r="O250" s="57"/>
      <c r="P250" s="58"/>
      <c r="Q250" t="s">
        <v>39</v>
      </c>
      <c r="R250">
        <f t="shared" si="110"/>
        <v>0</v>
      </c>
      <c r="S250">
        <f t="shared" si="110"/>
        <v>1.0266000000000001E-2</v>
      </c>
      <c r="U250">
        <f t="shared" si="111"/>
        <v>2.2540000000000004E-3</v>
      </c>
      <c r="V250">
        <f t="shared" si="111"/>
        <v>1.0266000000000001E-2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4.0924870000000002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4.4587399999999997</v>
      </c>
      <c r="L255">
        <f>3*0.05*(1-0.05)*(1-0.05)*G66+3*0.05*0.05*(1-0.05)*J66+0.05*0.05*0.05*N66+(1-3*0.05*(1-0.05)*(1-0.05)-3*0.05*0.05*(1-0.05)-0.05*0.05*0.05)*B66</f>
        <v>5.346474999999999E-3</v>
      </c>
      <c r="M255">
        <f>Q66+M66+I66+E66</f>
        <v>9.2855249999999998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5.3958000000000001E-3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4.4553209999999996</v>
      </c>
      <c r="I256">
        <f t="shared" si="113"/>
        <v>0</v>
      </c>
      <c r="J256">
        <f t="shared" si="113"/>
        <v>1.3624349999999999E-2</v>
      </c>
      <c r="K256">
        <f>Q60+M60+I60+E60</f>
        <v>4.2405939999999998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1.35478E-2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1.0000562499999999E-2</v>
      </c>
      <c r="H257">
        <f>Q54+M54+I54+E54</f>
        <v>4.9989150000000002</v>
      </c>
      <c r="I257">
        <f t="shared" si="113"/>
        <v>3.9439249999999992E-3</v>
      </c>
      <c r="J257">
        <f t="shared" si="113"/>
        <v>1.0000562499999999E-2</v>
      </c>
      <c r="K257">
        <f>Q61+M61+I61+E61</f>
        <v>5.0612919999999999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1.0092500000000001E-2</v>
      </c>
      <c r="U257">
        <f t="shared" si="115"/>
        <v>3.3533999999999994E-3</v>
      </c>
      <c r="V257">
        <f t="shared" si="115"/>
        <v>1.0092500000000001E-2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5.5023999999999993E-3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5.6185999999999996E-3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1.3394399999999999E-2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1.32446E-2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1.0251999999999999E-2</v>
      </c>
      <c r="I263">
        <f t="shared" si="117"/>
        <v>2.3551999999999991E-3</v>
      </c>
      <c r="J263">
        <f t="shared" si="117"/>
        <v>1.0251999999999999E-2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1.0381500000000002E-2</v>
      </c>
      <c r="U263">
        <f t="shared" si="119"/>
        <v>1.5778000000000009E-3</v>
      </c>
      <c r="V263">
        <f t="shared" si="119"/>
        <v>1.0381500000000002E-2</v>
      </c>
    </row>
  </sheetData>
  <mergeCells count="345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A157-AC24-43C7-A1AC-C45DABF8679C}">
  <dimension ref="A1:AI263"/>
  <sheetViews>
    <sheetView topLeftCell="A11" zoomScale="55" zoomScaleNormal="55" workbookViewId="0">
      <selection activeCell="S63" sqref="S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0.44140625" bestFit="1" customWidth="1"/>
    <col min="7" max="7" width="13.6640625" customWidth="1"/>
    <col min="8" max="8" width="13.21875" customWidth="1"/>
    <col min="9" max="9" width="12.44140625" customWidth="1"/>
    <col min="10" max="10" width="10.44140625" bestFit="1" customWidth="1"/>
    <col min="12" max="12" width="11.5546875" customWidth="1"/>
    <col min="13" max="13" width="9.109375" bestFit="1" customWidth="1"/>
    <col min="14" max="14" width="10.44140625" bestFit="1" customWidth="1"/>
    <col min="17" max="17" width="9.109375" bestFit="1" customWidth="1"/>
    <col min="19" max="19" width="12.21875" customWidth="1"/>
    <col min="23" max="23" width="13.33203125" customWidth="1"/>
    <col min="24" max="24" width="10.44140625" bestFit="1" customWidth="1"/>
    <col min="27" max="27" width="13.44140625" customWidth="1"/>
    <col min="28" max="28" width="10.44140625" bestFit="1" customWidth="1"/>
    <col min="29" max="29" width="16.77734375" customWidth="1"/>
    <col min="31" max="31" width="9.21875" bestFit="1" customWidth="1"/>
    <col min="32" max="32" width="10.5546875" bestFit="1" customWidth="1"/>
    <col min="33" max="33" width="14.109375" customWidth="1"/>
    <col min="35" max="35" width="9.21875" bestFit="1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62</v>
      </c>
      <c r="C9" s="52"/>
      <c r="D9" s="52"/>
      <c r="E9" s="52"/>
      <c r="F9" s="63" t="s">
        <v>63</v>
      </c>
      <c r="G9" s="63"/>
      <c r="H9" s="63"/>
      <c r="I9" s="63"/>
      <c r="J9" s="63" t="s">
        <v>64</v>
      </c>
      <c r="K9" s="63"/>
      <c r="L9" s="63"/>
      <c r="M9" s="63"/>
      <c r="N9" s="63" t="s">
        <v>65</v>
      </c>
      <c r="O9" s="63"/>
      <c r="P9" s="63"/>
      <c r="Q9" s="63"/>
      <c r="S9" s="59" t="s">
        <v>12</v>
      </c>
      <c r="T9" s="52" t="s">
        <v>62</v>
      </c>
      <c r="U9" s="52"/>
      <c r="V9" s="52"/>
      <c r="W9" s="52"/>
      <c r="X9" s="63" t="s">
        <v>63</v>
      </c>
      <c r="Y9" s="63"/>
      <c r="Z9" s="63"/>
      <c r="AA9" s="63"/>
      <c r="AB9" s="63" t="s">
        <v>64</v>
      </c>
      <c r="AC9" s="63"/>
      <c r="AD9" s="63"/>
      <c r="AE9" s="63"/>
      <c r="AF9" s="63" t="s">
        <v>65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1.4985850000000001</v>
      </c>
      <c r="F11" s="25" t="s">
        <v>20</v>
      </c>
      <c r="G11" s="25">
        <v>0</v>
      </c>
      <c r="H11" s="25">
        <v>2.2800000000000001E-2</v>
      </c>
      <c r="I11" s="25">
        <v>1.2593099999999999</v>
      </c>
      <c r="J11" s="25" t="s">
        <v>20</v>
      </c>
      <c r="K11" s="25">
        <v>0</v>
      </c>
      <c r="L11" s="25">
        <v>2.2800000000000001E-2</v>
      </c>
      <c r="M11" s="25">
        <v>1.0538350000000001</v>
      </c>
      <c r="N11" s="25" t="s">
        <v>20</v>
      </c>
      <c r="O11" s="25">
        <v>0</v>
      </c>
      <c r="P11" s="25">
        <v>2.2800000000000001E-2</v>
      </c>
      <c r="Q11" s="25">
        <v>1.7835620000000001</v>
      </c>
      <c r="S11" s="59"/>
      <c r="T11" t="s">
        <v>20</v>
      </c>
      <c r="U11">
        <v>0</v>
      </c>
      <c r="V11">
        <v>2.2800000000000001E-2</v>
      </c>
      <c r="W11">
        <v>1.129715</v>
      </c>
      <c r="X11" s="25" t="s">
        <v>20</v>
      </c>
      <c r="Y11" s="25">
        <v>0</v>
      </c>
      <c r="Z11" s="25">
        <v>2.2800000000000001E-2</v>
      </c>
      <c r="AA11" s="25">
        <v>1.0410790000000001</v>
      </c>
      <c r="AB11" s="25" t="s">
        <v>20</v>
      </c>
      <c r="AC11" s="25">
        <v>0</v>
      </c>
      <c r="AD11" s="25">
        <v>2.2800000000000001E-2</v>
      </c>
      <c r="AE11" s="25">
        <v>1.029925</v>
      </c>
      <c r="AF11" s="25" t="s">
        <v>20</v>
      </c>
      <c r="AG11" s="25">
        <v>0</v>
      </c>
      <c r="AH11" s="25">
        <v>2.2800000000000001E-2</v>
      </c>
      <c r="AI11" s="25">
        <v>1.0261880000000001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1.1130709999999999</v>
      </c>
      <c r="F12" s="25" t="s">
        <v>21</v>
      </c>
      <c r="G12" s="25">
        <v>0</v>
      </c>
      <c r="H12" s="25">
        <v>8.7180000000000005E-4</v>
      </c>
      <c r="I12" s="25">
        <v>1.0356050000000001</v>
      </c>
      <c r="J12" s="25" t="s">
        <v>21</v>
      </c>
      <c r="K12" s="25">
        <v>0</v>
      </c>
      <c r="L12" s="25">
        <v>8.7180000000000005E-4</v>
      </c>
      <c r="M12" s="25">
        <v>1.0858410000000001</v>
      </c>
      <c r="N12" s="25" t="s">
        <v>21</v>
      </c>
      <c r="O12" s="25">
        <v>0</v>
      </c>
      <c r="P12" s="25">
        <v>8.7180000000000005E-4</v>
      </c>
      <c r="Q12" s="25">
        <v>1.128409</v>
      </c>
      <c r="S12" s="59"/>
      <c r="T12" t="s">
        <v>21</v>
      </c>
      <c r="U12">
        <v>0</v>
      </c>
      <c r="V12">
        <v>2E-3</v>
      </c>
      <c r="W12">
        <v>1.1608830000000001</v>
      </c>
      <c r="X12" s="25" t="s">
        <v>21</v>
      </c>
      <c r="Y12" s="25">
        <v>0</v>
      </c>
      <c r="Z12" s="25">
        <v>2E-3</v>
      </c>
      <c r="AA12" s="25">
        <v>1.018343</v>
      </c>
      <c r="AB12" s="25" t="s">
        <v>21</v>
      </c>
      <c r="AC12" s="25">
        <v>0</v>
      </c>
      <c r="AD12" s="25">
        <v>2E-3</v>
      </c>
      <c r="AE12" s="25">
        <v>1.0424119999999999</v>
      </c>
      <c r="AF12" s="25" t="s">
        <v>21</v>
      </c>
      <c r="AG12" s="25">
        <v>0</v>
      </c>
      <c r="AH12" s="25">
        <v>2E-3</v>
      </c>
      <c r="AI12" s="25">
        <v>1.0430870000000001</v>
      </c>
    </row>
    <row r="13" spans="1:35" x14ac:dyDescent="0.25">
      <c r="A13" s="59"/>
      <c r="B13" t="s">
        <v>22</v>
      </c>
      <c r="C13">
        <v>0</v>
      </c>
      <c r="D13" s="29">
        <v>5.007E-5</v>
      </c>
      <c r="E13">
        <v>1.1494310000000001</v>
      </c>
      <c r="F13" s="25" t="s">
        <v>22</v>
      </c>
      <c r="G13" s="25">
        <v>0</v>
      </c>
      <c r="H13" s="37">
        <v>5.007E-5</v>
      </c>
      <c r="I13" s="25">
        <v>1.074902</v>
      </c>
      <c r="J13" s="25" t="s">
        <v>22</v>
      </c>
      <c r="K13" s="25">
        <v>0</v>
      </c>
      <c r="L13" s="37">
        <v>5.007E-5</v>
      </c>
      <c r="M13" s="25">
        <v>1.1146469999999999</v>
      </c>
      <c r="N13" s="25" t="s">
        <v>22</v>
      </c>
      <c r="O13" s="25">
        <v>0</v>
      </c>
      <c r="P13" s="37">
        <v>5.007E-5</v>
      </c>
      <c r="Q13" s="25">
        <v>1.1376539999999999</v>
      </c>
      <c r="S13" s="59"/>
      <c r="T13" t="s">
        <v>22</v>
      </c>
      <c r="U13">
        <v>0</v>
      </c>
      <c r="V13" s="29">
        <v>3.5790000000000003E-4</v>
      </c>
      <c r="W13">
        <v>1.1469879999999999</v>
      </c>
      <c r="X13" s="25" t="s">
        <v>22</v>
      </c>
      <c r="Y13" s="25">
        <v>0</v>
      </c>
      <c r="Z13" s="37">
        <v>3.5790000000000003E-4</v>
      </c>
      <c r="AA13" s="25">
        <v>1.0711010000000001</v>
      </c>
      <c r="AB13" s="25" t="s">
        <v>22</v>
      </c>
      <c r="AC13" s="25">
        <v>0</v>
      </c>
      <c r="AD13" s="37">
        <v>3.5790000000000003E-4</v>
      </c>
      <c r="AE13" s="25">
        <v>1.11467</v>
      </c>
      <c r="AF13" s="25" t="s">
        <v>22</v>
      </c>
      <c r="AG13" s="25">
        <v>0</v>
      </c>
      <c r="AH13" s="37">
        <v>3.5790000000000003E-4</v>
      </c>
      <c r="AI13" s="25">
        <v>1.1107880000000001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52" t="s">
        <v>62</v>
      </c>
      <c r="C16" s="52"/>
      <c r="D16" s="52"/>
      <c r="E16" s="52"/>
      <c r="F16" s="63" t="s">
        <v>63</v>
      </c>
      <c r="G16" s="63"/>
      <c r="H16" s="63"/>
      <c r="I16" s="63"/>
      <c r="J16" s="63" t="s">
        <v>64</v>
      </c>
      <c r="K16" s="63"/>
      <c r="L16" s="63"/>
      <c r="M16" s="63"/>
      <c r="N16" s="63" t="s">
        <v>65</v>
      </c>
      <c r="O16" s="63"/>
      <c r="P16" s="63"/>
      <c r="Q16" s="63"/>
      <c r="S16" s="64" t="s">
        <v>23</v>
      </c>
      <c r="T16" s="52" t="s">
        <v>62</v>
      </c>
      <c r="U16" s="52"/>
      <c r="V16" s="52"/>
      <c r="W16" s="52"/>
      <c r="X16" s="63" t="s">
        <v>63</v>
      </c>
      <c r="Y16" s="63"/>
      <c r="Z16" s="63"/>
      <c r="AA16" s="63"/>
      <c r="AB16" s="63" t="s">
        <v>64</v>
      </c>
      <c r="AC16" s="63"/>
      <c r="AD16" s="63"/>
      <c r="AE16" s="63"/>
      <c r="AF16" s="63" t="s">
        <v>65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F17" s="25"/>
      <c r="G17" s="25" t="s">
        <v>17</v>
      </c>
      <c r="H17" s="25" t="s">
        <v>18</v>
      </c>
      <c r="I17" s="25" t="s">
        <v>19</v>
      </c>
      <c r="J17" s="25"/>
      <c r="K17" s="25" t="s">
        <v>17</v>
      </c>
      <c r="L17" s="25" t="s">
        <v>18</v>
      </c>
      <c r="M17" s="25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X17" s="25"/>
      <c r="Y17" s="25" t="s">
        <v>17</v>
      </c>
      <c r="Z17" s="25" t="s">
        <v>18</v>
      </c>
      <c r="AA17" s="25" t="s">
        <v>19</v>
      </c>
      <c r="AB17" s="25"/>
      <c r="AC17" s="25" t="s">
        <v>17</v>
      </c>
      <c r="AD17" s="25" t="s">
        <v>18</v>
      </c>
      <c r="AE17" s="25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>
        <v>0</v>
      </c>
      <c r="D18">
        <v>2.2800000000000001E-2</v>
      </c>
      <c r="E18">
        <v>1.0486530000000001</v>
      </c>
      <c r="F18" s="25" t="s">
        <v>20</v>
      </c>
      <c r="G18" s="25">
        <v>0</v>
      </c>
      <c r="H18" s="25">
        <v>2.2800000000000001E-2</v>
      </c>
      <c r="I18" s="25">
        <v>1.0733159999999999</v>
      </c>
      <c r="J18" s="25" t="s">
        <v>20</v>
      </c>
      <c r="K18" s="25">
        <v>0</v>
      </c>
      <c r="L18" s="25">
        <v>2.2800000000000001E-2</v>
      </c>
      <c r="M18" s="25">
        <v>1.0153669999999999</v>
      </c>
      <c r="N18" s="25" t="s">
        <v>20</v>
      </c>
      <c r="O18" s="25">
        <v>0</v>
      </c>
      <c r="P18" s="25">
        <v>2.2800000000000001E-2</v>
      </c>
      <c r="Q18" s="25">
        <v>0.97788399999999998</v>
      </c>
      <c r="S18" s="64"/>
      <c r="T18" t="s">
        <v>20</v>
      </c>
      <c r="U18">
        <v>0</v>
      </c>
      <c r="V18">
        <v>2.2800000000000001E-2</v>
      </c>
      <c r="W18">
        <v>1.0317160000000001</v>
      </c>
      <c r="X18" s="25" t="s">
        <v>20</v>
      </c>
      <c r="Y18" s="25">
        <v>0</v>
      </c>
      <c r="Z18" s="25">
        <v>2.2800000000000001E-2</v>
      </c>
      <c r="AA18" s="25">
        <v>1.0287470000000001</v>
      </c>
      <c r="AB18" s="25" t="s">
        <v>20</v>
      </c>
      <c r="AC18" s="25">
        <v>0</v>
      </c>
      <c r="AD18" s="25">
        <v>2.2800000000000001E-2</v>
      </c>
      <c r="AE18" s="25">
        <v>1.0054399999999999</v>
      </c>
      <c r="AF18" s="25" t="s">
        <v>20</v>
      </c>
      <c r="AG18" s="25">
        <v>0</v>
      </c>
      <c r="AH18" s="25">
        <v>2.2800000000000001E-2</v>
      </c>
      <c r="AI18" s="25">
        <v>1.0502940000000001</v>
      </c>
    </row>
    <row r="19" spans="1:35" x14ac:dyDescent="0.25">
      <c r="A19" s="64"/>
      <c r="B19" t="s">
        <v>21</v>
      </c>
      <c r="C19">
        <v>0</v>
      </c>
      <c r="D19">
        <v>8.7180000000000005E-4</v>
      </c>
      <c r="E19">
        <v>1.130169</v>
      </c>
      <c r="F19" s="25" t="s">
        <v>21</v>
      </c>
      <c r="G19" s="25">
        <v>0</v>
      </c>
      <c r="H19" s="25">
        <v>8.7180000000000005E-4</v>
      </c>
      <c r="I19" s="25">
        <v>1.0438449999999999</v>
      </c>
      <c r="J19" s="25" t="s">
        <v>21</v>
      </c>
      <c r="K19" s="25">
        <v>0</v>
      </c>
      <c r="L19" s="25">
        <v>8.7180000000000005E-4</v>
      </c>
      <c r="M19" s="25">
        <v>1.0492760000000001</v>
      </c>
      <c r="N19" s="25" t="s">
        <v>21</v>
      </c>
      <c r="O19" s="25">
        <v>0</v>
      </c>
      <c r="P19" s="25">
        <v>8.7180000000000005E-4</v>
      </c>
      <c r="Q19" s="25">
        <v>1.052065</v>
      </c>
      <c r="S19" s="64"/>
      <c r="T19" t="s">
        <v>21</v>
      </c>
      <c r="U19">
        <v>0</v>
      </c>
      <c r="V19">
        <v>2E-3</v>
      </c>
      <c r="W19">
        <v>1.1339300000000001</v>
      </c>
      <c r="X19" s="25" t="s">
        <v>21</v>
      </c>
      <c r="Y19" s="25">
        <v>0</v>
      </c>
      <c r="Z19" s="25">
        <v>2E-3</v>
      </c>
      <c r="AA19" s="25">
        <v>1.055839</v>
      </c>
      <c r="AB19" s="25" t="s">
        <v>21</v>
      </c>
      <c r="AC19" s="25">
        <v>0</v>
      </c>
      <c r="AD19" s="25">
        <v>2E-3</v>
      </c>
      <c r="AE19" s="25">
        <v>1.065842</v>
      </c>
      <c r="AF19" s="25" t="s">
        <v>21</v>
      </c>
      <c r="AG19" s="25">
        <v>0</v>
      </c>
      <c r="AH19" s="25">
        <v>2E-3</v>
      </c>
      <c r="AI19" s="25">
        <v>1.064532</v>
      </c>
    </row>
    <row r="20" spans="1:35" x14ac:dyDescent="0.25">
      <c r="A20" s="64"/>
      <c r="B20" t="s">
        <v>22</v>
      </c>
      <c r="C20">
        <v>0</v>
      </c>
      <c r="D20">
        <v>5.007E-5</v>
      </c>
      <c r="E20">
        <v>1.2475860000000001</v>
      </c>
      <c r="F20" s="25" t="s">
        <v>22</v>
      </c>
      <c r="G20" s="25">
        <v>0</v>
      </c>
      <c r="H20" s="25">
        <v>5.007E-5</v>
      </c>
      <c r="I20" s="25">
        <v>1.1586890000000001</v>
      </c>
      <c r="J20" s="25" t="s">
        <v>22</v>
      </c>
      <c r="K20" s="25">
        <v>0</v>
      </c>
      <c r="L20" s="25">
        <v>5.007E-5</v>
      </c>
      <c r="M20" s="25">
        <v>1.159864</v>
      </c>
      <c r="N20" s="25" t="s">
        <v>22</v>
      </c>
      <c r="O20" s="25">
        <v>0</v>
      </c>
      <c r="P20" s="25">
        <v>5.007E-5</v>
      </c>
      <c r="Q20" s="25">
        <v>1.2032719999999999</v>
      </c>
      <c r="S20" s="64"/>
      <c r="T20" t="s">
        <v>22</v>
      </c>
      <c r="U20">
        <v>0</v>
      </c>
      <c r="V20">
        <v>3.5790000000000003E-4</v>
      </c>
      <c r="W20">
        <v>1.2627919999999999</v>
      </c>
      <c r="X20" s="25" t="s">
        <v>22</v>
      </c>
      <c r="Y20" s="25">
        <v>0</v>
      </c>
      <c r="Z20" s="25">
        <v>3.5790000000000003E-4</v>
      </c>
      <c r="AA20" s="25">
        <v>1.1784680000000001</v>
      </c>
      <c r="AB20" s="25" t="s">
        <v>22</v>
      </c>
      <c r="AC20" s="25">
        <v>0</v>
      </c>
      <c r="AD20" s="25">
        <v>3.5790000000000003E-4</v>
      </c>
      <c r="AE20" s="25">
        <v>1.164042</v>
      </c>
      <c r="AF20" s="25" t="s">
        <v>22</v>
      </c>
      <c r="AG20" s="25">
        <v>0</v>
      </c>
      <c r="AH20" s="25">
        <v>3.5790000000000003E-4</v>
      </c>
      <c r="AI20" s="25">
        <v>1.1916720000000001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62</v>
      </c>
      <c r="C23" s="52"/>
      <c r="D23" s="52"/>
      <c r="E23" s="52"/>
      <c r="F23" s="63" t="s">
        <v>63</v>
      </c>
      <c r="G23" s="63"/>
      <c r="H23" s="63"/>
      <c r="I23" s="63"/>
      <c r="J23" s="63" t="s">
        <v>64</v>
      </c>
      <c r="K23" s="63"/>
      <c r="L23" s="63"/>
      <c r="M23" s="63"/>
      <c r="N23" s="63" t="s">
        <v>65</v>
      </c>
      <c r="O23" s="63"/>
      <c r="P23" s="63"/>
      <c r="Q23" s="63"/>
      <c r="S23" s="60" t="s">
        <v>24</v>
      </c>
      <c r="T23" s="52" t="s">
        <v>62</v>
      </c>
      <c r="U23" s="52"/>
      <c r="V23" s="52"/>
      <c r="W23" s="52"/>
      <c r="X23" s="63" t="s">
        <v>63</v>
      </c>
      <c r="Y23" s="63"/>
      <c r="Z23" s="63"/>
      <c r="AA23" s="63"/>
      <c r="AB23" s="63" t="s">
        <v>64</v>
      </c>
      <c r="AC23" s="63"/>
      <c r="AD23" s="63"/>
      <c r="AE23" s="63"/>
      <c r="AF23" s="63" t="s">
        <v>65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 s="52">
        <v>0</v>
      </c>
      <c r="C25" s="52"/>
      <c r="D25" s="52"/>
      <c r="E25">
        <v>3.2139570000000002</v>
      </c>
      <c r="F25" s="63">
        <v>0</v>
      </c>
      <c r="G25" s="63"/>
      <c r="H25" s="63"/>
      <c r="I25" s="25">
        <v>2.710604</v>
      </c>
      <c r="J25" s="63">
        <v>0</v>
      </c>
      <c r="K25" s="63"/>
      <c r="L25" s="63"/>
      <c r="M25" s="25">
        <v>2.5299680000000002</v>
      </c>
      <c r="N25" s="63">
        <v>0</v>
      </c>
      <c r="O25" s="63"/>
      <c r="P25" s="63"/>
      <c r="Q25" s="25">
        <v>2.4656980000000002</v>
      </c>
      <c r="S25" s="60"/>
      <c r="T25" s="32">
        <v>5.9999999999999997E-7</v>
      </c>
      <c r="W25">
        <v>2.8716970000000002</v>
      </c>
      <c r="X25" s="39">
        <v>8.9999999999999996E-7</v>
      </c>
      <c r="Y25" s="25"/>
      <c r="Z25" s="25"/>
      <c r="AA25" s="25">
        <v>2.5323540000000002</v>
      </c>
      <c r="AB25" s="39">
        <v>1.9999999999999999E-6</v>
      </c>
      <c r="AC25" s="25"/>
      <c r="AD25" s="25"/>
      <c r="AE25" s="25">
        <v>2.5048059999999999</v>
      </c>
      <c r="AF25" s="39">
        <v>3.4000000000000001E-6</v>
      </c>
      <c r="AG25" s="25"/>
      <c r="AH25" s="25"/>
      <c r="AI25" s="25">
        <v>2.684053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62</v>
      </c>
      <c r="C30" s="52"/>
      <c r="D30" s="52"/>
      <c r="E30" s="52"/>
      <c r="F30" s="63" t="s">
        <v>63</v>
      </c>
      <c r="G30" s="63"/>
      <c r="H30" s="63"/>
      <c r="I30" s="63"/>
      <c r="J30" s="63" t="s">
        <v>64</v>
      </c>
      <c r="K30" s="63"/>
      <c r="L30" s="63"/>
      <c r="M30" s="63"/>
      <c r="N30" s="63" t="s">
        <v>65</v>
      </c>
      <c r="O30" s="63"/>
      <c r="P30" s="63"/>
      <c r="Q30" s="63"/>
      <c r="S30" s="59" t="s">
        <v>12</v>
      </c>
      <c r="T30" s="52" t="s">
        <v>62</v>
      </c>
      <c r="U30" s="52"/>
      <c r="V30" s="52"/>
      <c r="W30" s="52"/>
      <c r="X30" s="63" t="s">
        <v>63</v>
      </c>
      <c r="Y30" s="63"/>
      <c r="Z30" s="63"/>
      <c r="AA30" s="63"/>
      <c r="AB30" s="63" t="s">
        <v>64</v>
      </c>
      <c r="AC30" s="63"/>
      <c r="AD30" s="63"/>
      <c r="AE30" s="63"/>
      <c r="AF30" s="63" t="s">
        <v>65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1.0808279999999999</v>
      </c>
      <c r="F32" s="25" t="s">
        <v>20</v>
      </c>
      <c r="G32" s="25">
        <v>0</v>
      </c>
      <c r="H32" s="25">
        <v>2.2800000000000001E-2</v>
      </c>
      <c r="I32" s="25">
        <v>1.0158849999999999</v>
      </c>
      <c r="J32" s="25" t="s">
        <v>20</v>
      </c>
      <c r="K32" s="25">
        <v>0</v>
      </c>
      <c r="L32" s="25">
        <v>2.2800000000000001E-2</v>
      </c>
      <c r="M32" s="25">
        <v>1.01407</v>
      </c>
      <c r="N32" s="25" t="s">
        <v>20</v>
      </c>
      <c r="O32" s="25">
        <v>0</v>
      </c>
      <c r="P32" s="25">
        <v>2.2800000000000001E-2</v>
      </c>
      <c r="Q32" s="25">
        <v>1.0059359999999999</v>
      </c>
      <c r="S32" s="59"/>
      <c r="T32" t="s">
        <v>20</v>
      </c>
      <c r="U32">
        <v>0</v>
      </c>
      <c r="V32">
        <v>2.2800000000000001E-2</v>
      </c>
      <c r="W32">
        <v>1.0585990000000001</v>
      </c>
      <c r="X32" s="25" t="s">
        <v>20</v>
      </c>
      <c r="Y32" s="25">
        <v>0</v>
      </c>
      <c r="Z32" s="25">
        <v>2.2800000000000001E-2</v>
      </c>
      <c r="AA32" s="25">
        <v>1.0247250000000001</v>
      </c>
      <c r="AB32" s="25" t="s">
        <v>20</v>
      </c>
      <c r="AC32" s="25">
        <v>0</v>
      </c>
      <c r="AD32" s="25">
        <v>2.2800000000000001E-2</v>
      </c>
      <c r="AE32" s="25">
        <v>1.0447599999999999</v>
      </c>
      <c r="AF32" s="25" t="s">
        <v>20</v>
      </c>
      <c r="AG32" s="25">
        <v>0</v>
      </c>
      <c r="AH32" s="25">
        <v>2.2800000000000001E-2</v>
      </c>
      <c r="AI32" s="25">
        <v>1.016777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1.10104</v>
      </c>
      <c r="F33" s="25" t="s">
        <v>21</v>
      </c>
      <c r="G33" s="25">
        <v>0</v>
      </c>
      <c r="H33" s="25">
        <v>4.1000000000000003E-3</v>
      </c>
      <c r="I33" s="25">
        <v>1.0811900000000001</v>
      </c>
      <c r="J33" s="25" t="s">
        <v>21</v>
      </c>
      <c r="K33" s="25">
        <v>0</v>
      </c>
      <c r="L33" s="25">
        <v>4.1000000000000003E-3</v>
      </c>
      <c r="M33" s="25">
        <v>1.018896</v>
      </c>
      <c r="N33" s="25" t="s">
        <v>21</v>
      </c>
      <c r="O33" s="25">
        <v>0</v>
      </c>
      <c r="P33" s="25">
        <v>4.1000000000000003E-3</v>
      </c>
      <c r="Q33" s="25">
        <v>1.048881</v>
      </c>
      <c r="S33" s="59"/>
      <c r="T33" t="s">
        <v>21</v>
      </c>
      <c r="U33">
        <v>0</v>
      </c>
      <c r="V33">
        <v>7.4000000000000003E-3</v>
      </c>
      <c r="W33">
        <v>1.1521950000000001</v>
      </c>
      <c r="X33" s="25" t="s">
        <v>21</v>
      </c>
      <c r="Y33" s="25">
        <v>0</v>
      </c>
      <c r="Z33" s="25">
        <v>7.4000000000000003E-3</v>
      </c>
      <c r="AA33" s="25">
        <v>1.0450060000000001</v>
      </c>
      <c r="AB33" s="25" t="s">
        <v>21</v>
      </c>
      <c r="AC33" s="25">
        <v>0</v>
      </c>
      <c r="AD33" s="25">
        <v>7.4000000000000003E-3</v>
      </c>
      <c r="AE33" s="25">
        <v>1.0459799999999999</v>
      </c>
      <c r="AF33" s="25" t="s">
        <v>21</v>
      </c>
      <c r="AG33" s="25">
        <v>0</v>
      </c>
      <c r="AH33" s="25">
        <v>7.4000000000000003E-3</v>
      </c>
      <c r="AI33" s="25">
        <v>1.045822</v>
      </c>
    </row>
    <row r="34" spans="1:35" x14ac:dyDescent="0.25">
      <c r="A34" s="59"/>
      <c r="B34" t="s">
        <v>22</v>
      </c>
      <c r="C34">
        <v>0</v>
      </c>
      <c r="D34" s="5">
        <v>1.2999999999999999E-3</v>
      </c>
      <c r="E34">
        <v>1.115575</v>
      </c>
      <c r="F34" s="25" t="s">
        <v>22</v>
      </c>
      <c r="G34" s="25">
        <v>0</v>
      </c>
      <c r="H34" s="43">
        <v>1.4E-3</v>
      </c>
      <c r="I34" s="25">
        <v>1.107613</v>
      </c>
      <c r="J34" s="25" t="s">
        <v>22</v>
      </c>
      <c r="K34" s="25">
        <v>0</v>
      </c>
      <c r="L34" s="43">
        <v>1.4E-3</v>
      </c>
      <c r="M34" s="25">
        <v>0.960399</v>
      </c>
      <c r="N34" s="25" t="s">
        <v>22</v>
      </c>
      <c r="O34" s="25">
        <v>0</v>
      </c>
      <c r="P34" s="43">
        <v>1.4E-3</v>
      </c>
      <c r="Q34" s="25">
        <v>1.0972139999999999</v>
      </c>
      <c r="S34" s="59"/>
      <c r="T34" t="s">
        <v>22</v>
      </c>
      <c r="U34">
        <v>0</v>
      </c>
      <c r="V34">
        <v>3.5000000000000001E-3</v>
      </c>
      <c r="W34">
        <v>1.1282589999999999</v>
      </c>
      <c r="X34" s="25" t="s">
        <v>22</v>
      </c>
      <c r="Y34" s="25">
        <v>0</v>
      </c>
      <c r="Z34" s="25">
        <v>3.8999999999999998E-3</v>
      </c>
      <c r="AA34" s="25">
        <v>1.090174</v>
      </c>
      <c r="AB34" s="25" t="s">
        <v>22</v>
      </c>
      <c r="AC34" s="25">
        <v>0</v>
      </c>
      <c r="AD34" s="25">
        <v>3.5999999999999999E-3</v>
      </c>
      <c r="AE34" s="25">
        <v>1.0495620000000001</v>
      </c>
      <c r="AF34" s="25" t="s">
        <v>22</v>
      </c>
      <c r="AG34" s="25">
        <v>0</v>
      </c>
      <c r="AH34" s="25">
        <v>3.8999999999999998E-3</v>
      </c>
      <c r="AI34" s="25">
        <v>1.065876</v>
      </c>
    </row>
    <row r="35" spans="1:35" x14ac:dyDescent="0.25"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52" t="s">
        <v>62</v>
      </c>
      <c r="C37" s="52"/>
      <c r="D37" s="52"/>
      <c r="E37" s="52"/>
      <c r="F37" s="63" t="s">
        <v>63</v>
      </c>
      <c r="G37" s="63"/>
      <c r="H37" s="63"/>
      <c r="I37" s="63"/>
      <c r="J37" s="63" t="s">
        <v>64</v>
      </c>
      <c r="K37" s="63"/>
      <c r="L37" s="63"/>
      <c r="M37" s="63"/>
      <c r="N37" s="63" t="s">
        <v>65</v>
      </c>
      <c r="O37" s="63"/>
      <c r="P37" s="63"/>
      <c r="Q37" s="63"/>
      <c r="S37" s="64" t="s">
        <v>23</v>
      </c>
      <c r="T37" s="52" t="s">
        <v>62</v>
      </c>
      <c r="U37" s="52"/>
      <c r="V37" s="52"/>
      <c r="W37" s="52"/>
      <c r="X37" s="63" t="s">
        <v>63</v>
      </c>
      <c r="Y37" s="63"/>
      <c r="Z37" s="63"/>
      <c r="AA37" s="63"/>
      <c r="AB37" s="63" t="s">
        <v>64</v>
      </c>
      <c r="AC37" s="63"/>
      <c r="AD37" s="63"/>
      <c r="AE37" s="63"/>
      <c r="AF37" s="63" t="s">
        <v>65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F38" s="25"/>
      <c r="G38" s="25" t="s">
        <v>17</v>
      </c>
      <c r="H38" s="25" t="s">
        <v>18</v>
      </c>
      <c r="I38" s="25" t="s">
        <v>19</v>
      </c>
      <c r="J38" s="25"/>
      <c r="K38" s="25" t="s">
        <v>17</v>
      </c>
      <c r="L38" s="25" t="s">
        <v>18</v>
      </c>
      <c r="M38" s="25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X38" s="25"/>
      <c r="Y38" s="25" t="s">
        <v>17</v>
      </c>
      <c r="Z38" s="25" t="s">
        <v>18</v>
      </c>
      <c r="AA38" s="25" t="s">
        <v>19</v>
      </c>
      <c r="AB38" s="25"/>
      <c r="AC38" s="25" t="s">
        <v>17</v>
      </c>
      <c r="AD38" s="25" t="s">
        <v>18</v>
      </c>
      <c r="AE38" s="25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>
        <v>0</v>
      </c>
      <c r="D39">
        <v>2.2800000000000001E-2</v>
      </c>
      <c r="E39">
        <v>1.091809</v>
      </c>
      <c r="F39" s="25" t="s">
        <v>20</v>
      </c>
      <c r="G39" s="25">
        <v>0</v>
      </c>
      <c r="H39" s="25">
        <v>2.2800000000000001E-2</v>
      </c>
      <c r="I39" s="25">
        <v>1.0197989999999999</v>
      </c>
      <c r="J39" s="25" t="s">
        <v>20</v>
      </c>
      <c r="K39" s="25">
        <v>0</v>
      </c>
      <c r="L39" s="25">
        <v>2.2800000000000001E-2</v>
      </c>
      <c r="M39" s="25">
        <v>1.0329710000000001</v>
      </c>
      <c r="N39" s="25" t="s">
        <v>20</v>
      </c>
      <c r="O39" s="25">
        <v>0</v>
      </c>
      <c r="P39" s="25">
        <v>2.2800000000000001E-2</v>
      </c>
      <c r="Q39" s="25">
        <v>1.0022310000000001</v>
      </c>
      <c r="S39" s="64"/>
      <c r="T39" t="s">
        <v>20</v>
      </c>
      <c r="U39">
        <v>0</v>
      </c>
      <c r="V39">
        <v>2.2800000000000001E-2</v>
      </c>
      <c r="W39">
        <v>1.0504</v>
      </c>
      <c r="X39" s="25" t="s">
        <v>20</v>
      </c>
      <c r="Y39" s="25">
        <v>0</v>
      </c>
      <c r="Z39" s="25">
        <v>2.2800000000000001E-2</v>
      </c>
      <c r="AA39" s="25">
        <v>1.0051079999999999</v>
      </c>
      <c r="AB39" s="25" t="s">
        <v>20</v>
      </c>
      <c r="AC39" s="25">
        <v>0</v>
      </c>
      <c r="AD39" s="25">
        <v>2.2800000000000001E-2</v>
      </c>
      <c r="AE39" s="25">
        <v>0.98745799999999995</v>
      </c>
      <c r="AF39" s="25" t="s">
        <v>20</v>
      </c>
      <c r="AG39" s="25">
        <v>0</v>
      </c>
      <c r="AH39" s="25">
        <v>2.2800000000000001E-2</v>
      </c>
      <c r="AI39" s="25">
        <v>1.0222990000000001</v>
      </c>
    </row>
    <row r="40" spans="1:35" x14ac:dyDescent="0.25">
      <c r="A40" s="64"/>
      <c r="B40" t="s">
        <v>21</v>
      </c>
      <c r="C40">
        <v>0</v>
      </c>
      <c r="D40">
        <v>4.1000000000000003E-3</v>
      </c>
      <c r="E40">
        <v>1.167956</v>
      </c>
      <c r="F40" s="25" t="s">
        <v>21</v>
      </c>
      <c r="G40" s="25">
        <v>0</v>
      </c>
      <c r="H40" s="25">
        <v>4.1000000000000003E-3</v>
      </c>
      <c r="I40" s="25">
        <v>1.049604</v>
      </c>
      <c r="J40" s="25" t="s">
        <v>21</v>
      </c>
      <c r="K40" s="25">
        <v>0</v>
      </c>
      <c r="L40" s="25">
        <v>4.1000000000000003E-3</v>
      </c>
      <c r="M40" s="25">
        <v>1.050511</v>
      </c>
      <c r="N40" s="25" t="s">
        <v>21</v>
      </c>
      <c r="O40" s="25">
        <v>0</v>
      </c>
      <c r="P40" s="25">
        <v>4.1000000000000003E-3</v>
      </c>
      <c r="Q40" s="25">
        <v>1.0497069999999999</v>
      </c>
      <c r="S40" s="64"/>
      <c r="T40" t="s">
        <v>21</v>
      </c>
      <c r="U40">
        <v>0</v>
      </c>
      <c r="V40">
        <v>7.4000000000000003E-3</v>
      </c>
      <c r="W40">
        <v>1.077034</v>
      </c>
      <c r="X40" s="25" t="s">
        <v>21</v>
      </c>
      <c r="Y40" s="25">
        <v>0</v>
      </c>
      <c r="Z40" s="25">
        <v>7.4000000000000003E-3</v>
      </c>
      <c r="AA40" s="25">
        <v>1.026624</v>
      </c>
      <c r="AB40" s="25" t="s">
        <v>21</v>
      </c>
      <c r="AC40" s="25">
        <v>0</v>
      </c>
      <c r="AD40" s="25">
        <v>7.4000000000000003E-3</v>
      </c>
      <c r="AE40" s="25">
        <v>1.026057</v>
      </c>
      <c r="AF40" s="25" t="s">
        <v>21</v>
      </c>
      <c r="AG40" s="25">
        <v>0</v>
      </c>
      <c r="AH40" s="25">
        <v>7.4000000000000003E-3</v>
      </c>
      <c r="AI40" s="25">
        <v>1.0275110000000001</v>
      </c>
    </row>
    <row r="41" spans="1:35" x14ac:dyDescent="0.25">
      <c r="A41" s="64"/>
      <c r="B41" t="s">
        <v>22</v>
      </c>
      <c r="C41">
        <v>0</v>
      </c>
      <c r="D41">
        <v>1.2999999999999999E-3</v>
      </c>
      <c r="E41">
        <v>1.629877</v>
      </c>
      <c r="F41" s="25" t="s">
        <v>22</v>
      </c>
      <c r="G41" s="25">
        <v>0</v>
      </c>
      <c r="H41" s="25">
        <v>1.2999999999999999E-3</v>
      </c>
      <c r="I41" s="25">
        <v>1.2033659999999999</v>
      </c>
      <c r="J41" s="25" t="s">
        <v>22</v>
      </c>
      <c r="K41" s="25">
        <v>0</v>
      </c>
      <c r="L41" s="25">
        <v>1.2999999999999999E-3</v>
      </c>
      <c r="M41" s="25">
        <v>1.145778</v>
      </c>
      <c r="N41" s="25" t="s">
        <v>22</v>
      </c>
      <c r="O41" s="25">
        <v>0</v>
      </c>
      <c r="P41" s="25">
        <v>1.2999999999999999E-3</v>
      </c>
      <c r="Q41" s="25">
        <v>1.250494</v>
      </c>
      <c r="S41" s="64"/>
      <c r="T41" t="s">
        <v>22</v>
      </c>
      <c r="U41">
        <v>0</v>
      </c>
      <c r="V41">
        <v>3.5000000000000001E-3</v>
      </c>
      <c r="W41">
        <v>1.273903</v>
      </c>
      <c r="X41" s="25" t="s">
        <v>22</v>
      </c>
      <c r="Y41" s="25">
        <v>0</v>
      </c>
      <c r="Z41" s="25">
        <v>3.5000000000000001E-3</v>
      </c>
      <c r="AA41" s="25">
        <v>1.169775</v>
      </c>
      <c r="AB41" s="25" t="s">
        <v>22</v>
      </c>
      <c r="AC41" s="25">
        <v>0</v>
      </c>
      <c r="AD41" s="25">
        <v>3.5999999999999999E-3</v>
      </c>
      <c r="AE41" s="25">
        <v>1.1815249999999999</v>
      </c>
      <c r="AF41" s="25" t="s">
        <v>22</v>
      </c>
      <c r="AG41" s="25">
        <v>0</v>
      </c>
      <c r="AH41" s="25">
        <v>3.7000000000000002E-3</v>
      </c>
      <c r="AI41" s="25">
        <v>1.153402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62</v>
      </c>
      <c r="C44" s="52"/>
      <c r="D44" s="52"/>
      <c r="E44" s="52"/>
      <c r="F44" s="63" t="s">
        <v>63</v>
      </c>
      <c r="G44" s="63"/>
      <c r="H44" s="63"/>
      <c r="I44" s="63"/>
      <c r="J44" s="63" t="s">
        <v>64</v>
      </c>
      <c r="K44" s="63"/>
      <c r="L44" s="63"/>
      <c r="M44" s="63"/>
      <c r="N44" s="63" t="s">
        <v>65</v>
      </c>
      <c r="O44" s="63"/>
      <c r="P44" s="63"/>
      <c r="Q44" s="63"/>
      <c r="S44" s="60" t="s">
        <v>24</v>
      </c>
      <c r="T44" s="52" t="s">
        <v>62</v>
      </c>
      <c r="U44" s="52"/>
      <c r="V44" s="52"/>
      <c r="W44" s="52"/>
      <c r="X44" s="63" t="s">
        <v>63</v>
      </c>
      <c r="Y44" s="63"/>
      <c r="Z44" s="63"/>
      <c r="AA44" s="63"/>
      <c r="AB44" s="63" t="s">
        <v>64</v>
      </c>
      <c r="AC44" s="63"/>
      <c r="AD44" s="63"/>
      <c r="AE44" s="63"/>
      <c r="AF44" s="63" t="s">
        <v>65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5.77E-5</v>
      </c>
      <c r="E46">
        <v>2.8866890000000001</v>
      </c>
      <c r="F46" s="39">
        <v>6.8499999999999998E-5</v>
      </c>
      <c r="G46" s="25"/>
      <c r="H46" s="25"/>
      <c r="I46" s="25">
        <v>2.532578</v>
      </c>
      <c r="J46" s="39">
        <v>8.2899999999999996E-5</v>
      </c>
      <c r="K46" s="25"/>
      <c r="L46" s="25"/>
      <c r="M46" s="25">
        <v>2.4675579999999999</v>
      </c>
      <c r="N46" s="39">
        <v>1.009E-4</v>
      </c>
      <c r="O46" s="25"/>
      <c r="P46" s="25"/>
      <c r="Q46" s="25">
        <v>2.4210959999999999</v>
      </c>
      <c r="S46" s="60"/>
      <c r="T46" s="32">
        <v>6.8729999999999996E-4</v>
      </c>
      <c r="W46">
        <v>2.9465080000000001</v>
      </c>
      <c r="X46" s="39">
        <v>7.9009999999999996E-4</v>
      </c>
      <c r="Y46" s="25"/>
      <c r="Z46" s="25"/>
      <c r="AA46" s="25">
        <v>2.499552</v>
      </c>
      <c r="AB46" s="39">
        <v>8.698E-4</v>
      </c>
      <c r="AC46" s="25"/>
      <c r="AD46" s="25"/>
      <c r="AE46" s="25">
        <v>2.4721549999999999</v>
      </c>
      <c r="AF46" s="39">
        <v>1E-3</v>
      </c>
      <c r="AG46" s="25"/>
      <c r="AH46" s="25"/>
      <c r="AI46" s="25">
        <v>2.988531</v>
      </c>
    </row>
    <row r="47" spans="1:35" x14ac:dyDescent="0.25"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62</v>
      </c>
      <c r="C50" s="52"/>
      <c r="D50" s="52"/>
      <c r="E50" s="52"/>
      <c r="F50" s="63" t="s">
        <v>63</v>
      </c>
      <c r="G50" s="63"/>
      <c r="H50" s="63"/>
      <c r="I50" s="63"/>
      <c r="J50" s="63" t="s">
        <v>64</v>
      </c>
      <c r="K50" s="63"/>
      <c r="L50" s="63"/>
      <c r="M50" s="63"/>
      <c r="N50" s="63" t="s">
        <v>65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1.0865819999999999</v>
      </c>
      <c r="F52" s="25" t="s">
        <v>20</v>
      </c>
      <c r="G52" s="25">
        <v>0</v>
      </c>
      <c r="H52" s="25">
        <v>2.2800000000000001E-2</v>
      </c>
      <c r="I52" s="25">
        <v>1.019312</v>
      </c>
      <c r="J52" s="25" t="s">
        <v>20</v>
      </c>
      <c r="K52" s="25">
        <v>0</v>
      </c>
      <c r="L52" s="25">
        <v>2.2800000000000001E-2</v>
      </c>
      <c r="M52" s="25">
        <v>1.0198700000000001</v>
      </c>
      <c r="N52" s="25" t="s">
        <v>20</v>
      </c>
      <c r="O52" s="25">
        <v>0</v>
      </c>
      <c r="P52" s="25">
        <v>2.2800000000000001E-2</v>
      </c>
      <c r="Q52" s="25">
        <v>1.05691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1.4508509999999999</v>
      </c>
      <c r="F53" s="25" t="s">
        <v>21</v>
      </c>
      <c r="G53" s="25">
        <v>0</v>
      </c>
      <c r="H53" s="25">
        <v>1.37E-2</v>
      </c>
      <c r="I53" s="25">
        <v>1.0902879999999999</v>
      </c>
      <c r="J53" s="25" t="s">
        <v>21</v>
      </c>
      <c r="K53" s="25">
        <v>0</v>
      </c>
      <c r="L53" s="25">
        <v>1.37E-2</v>
      </c>
      <c r="M53" s="25">
        <v>1.0397069999999999</v>
      </c>
      <c r="N53" s="25" t="s">
        <v>21</v>
      </c>
      <c r="O53" s="25">
        <v>0</v>
      </c>
      <c r="P53" s="25">
        <v>1.37E-2</v>
      </c>
      <c r="Q53" s="25">
        <v>1.022993</v>
      </c>
    </row>
    <row r="54" spans="1:17" x14ac:dyDescent="0.25">
      <c r="A54" s="59"/>
      <c r="B54" t="s">
        <v>22</v>
      </c>
      <c r="C54">
        <v>0</v>
      </c>
      <c r="D54">
        <v>9.7999999999999997E-3</v>
      </c>
      <c r="E54">
        <v>1.1536459999999999</v>
      </c>
      <c r="F54" s="25" t="s">
        <v>22</v>
      </c>
      <c r="G54" s="25">
        <v>0</v>
      </c>
      <c r="H54" s="25">
        <v>1.0500000000000001E-2</v>
      </c>
      <c r="I54" s="25">
        <v>1.109575</v>
      </c>
      <c r="J54" s="25" t="s">
        <v>22</v>
      </c>
      <c r="K54" s="25">
        <v>0</v>
      </c>
      <c r="L54" s="25">
        <v>1.0699999999999999E-2</v>
      </c>
      <c r="M54" s="25">
        <v>1.069566</v>
      </c>
      <c r="N54" s="25" t="s">
        <v>22</v>
      </c>
      <c r="O54" s="25">
        <v>0</v>
      </c>
      <c r="P54" s="25">
        <v>1.0699999999999999E-2</v>
      </c>
      <c r="Q54" s="25">
        <v>1.07992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52" t="s">
        <v>62</v>
      </c>
      <c r="C57" s="52"/>
      <c r="D57" s="52"/>
      <c r="E57" s="52"/>
      <c r="F57" s="67" t="s">
        <v>63</v>
      </c>
      <c r="G57" s="67"/>
      <c r="H57" s="67"/>
      <c r="I57" s="67"/>
      <c r="J57" s="67" t="s">
        <v>64</v>
      </c>
      <c r="K57" s="67"/>
      <c r="L57" s="67"/>
      <c r="M57" s="67"/>
      <c r="N57" s="67" t="s">
        <v>65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>
        <v>0</v>
      </c>
      <c r="D59">
        <v>2.2800000000000001E-2</v>
      </c>
      <c r="E59">
        <v>0.93451099999999998</v>
      </c>
      <c r="F59" s="40" t="s">
        <v>20</v>
      </c>
      <c r="G59" s="40">
        <v>0</v>
      </c>
      <c r="H59" s="40">
        <v>2.2800000000000001E-2</v>
      </c>
      <c r="I59" s="40">
        <v>0.99451100000000003</v>
      </c>
      <c r="J59" s="40" t="s">
        <v>20</v>
      </c>
      <c r="K59" s="40">
        <v>0</v>
      </c>
      <c r="L59" s="40">
        <v>2.2800000000000001E-2</v>
      </c>
      <c r="M59" s="40">
        <v>0.98298099999999999</v>
      </c>
      <c r="N59" s="40" t="s">
        <v>20</v>
      </c>
      <c r="O59" s="40">
        <v>0</v>
      </c>
      <c r="P59" s="40">
        <v>2.2800000000000001E-2</v>
      </c>
      <c r="Q59" s="40">
        <v>1.182982</v>
      </c>
    </row>
    <row r="60" spans="1:17" x14ac:dyDescent="0.25">
      <c r="A60" s="64"/>
      <c r="B60" t="s">
        <v>21</v>
      </c>
      <c r="C60">
        <v>0</v>
      </c>
      <c r="D60">
        <v>1.37E-2</v>
      </c>
      <c r="E60">
        <v>1.1040779999999999</v>
      </c>
      <c r="F60" s="40" t="s">
        <v>21</v>
      </c>
      <c r="G60" s="40">
        <v>0</v>
      </c>
      <c r="H60" s="40">
        <v>1.2999999999999999E-2</v>
      </c>
      <c r="I60" s="40">
        <v>1.1242030000000001</v>
      </c>
      <c r="J60" s="40" t="s">
        <v>21</v>
      </c>
      <c r="K60" s="40">
        <v>0</v>
      </c>
      <c r="L60" s="40">
        <v>1.2500000000000001E-2</v>
      </c>
      <c r="M60" s="40">
        <v>1.012718</v>
      </c>
      <c r="N60" s="40" t="s">
        <v>21</v>
      </c>
      <c r="O60" s="40">
        <v>0</v>
      </c>
      <c r="P60" s="40">
        <v>1.26E-2</v>
      </c>
      <c r="Q60" s="40">
        <v>1.0116989999999999</v>
      </c>
    </row>
    <row r="61" spans="1:17" x14ac:dyDescent="0.25">
      <c r="A61" s="64"/>
      <c r="B61" t="s">
        <v>22</v>
      </c>
      <c r="C61">
        <v>0</v>
      </c>
      <c r="D61">
        <v>9.7999999999999997E-3</v>
      </c>
      <c r="E61">
        <v>1.2835840000000001</v>
      </c>
      <c r="F61" s="40" t="s">
        <v>22</v>
      </c>
      <c r="G61" s="40">
        <v>0</v>
      </c>
      <c r="H61">
        <v>1.0500000000000001E-2</v>
      </c>
      <c r="I61" s="40">
        <v>1.211614</v>
      </c>
      <c r="J61" s="40" t="s">
        <v>22</v>
      </c>
      <c r="K61" s="40">
        <v>0</v>
      </c>
      <c r="L61">
        <v>1.0699999999999999E-2</v>
      </c>
      <c r="M61" s="40">
        <v>1.12415</v>
      </c>
      <c r="N61" s="40" t="s">
        <v>22</v>
      </c>
      <c r="O61" s="40">
        <v>0</v>
      </c>
      <c r="P61">
        <v>1.0500000000000001E-2</v>
      </c>
      <c r="Q61" s="40">
        <v>1.165411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62</v>
      </c>
      <c r="C64" s="52"/>
      <c r="D64" s="52"/>
      <c r="E64" s="52"/>
      <c r="F64" s="63" t="s">
        <v>63</v>
      </c>
      <c r="G64" s="63"/>
      <c r="H64" s="63"/>
      <c r="I64" s="63"/>
      <c r="J64" s="63" t="s">
        <v>64</v>
      </c>
      <c r="K64" s="63"/>
      <c r="L64" s="63"/>
      <c r="M64" s="63"/>
      <c r="N64" s="63" t="s">
        <v>65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>
        <v>5.0000000000000001E-3</v>
      </c>
      <c r="E66">
        <v>2.8482159999999999</v>
      </c>
      <c r="F66" s="25"/>
      <c r="G66" s="25">
        <v>5.3E-3</v>
      </c>
      <c r="H66" s="25"/>
      <c r="I66" s="25">
        <v>2.47993</v>
      </c>
      <c r="J66" s="25">
        <v>5.5999999999999999E-3</v>
      </c>
      <c r="K66" s="25"/>
      <c r="L66" s="25"/>
      <c r="M66" s="25">
        <v>2.499069</v>
      </c>
      <c r="N66" s="39">
        <v>6.0000000000000001E-3</v>
      </c>
      <c r="O66" s="25"/>
      <c r="P66" s="25"/>
      <c r="Q66" s="25">
        <v>2.3630100000000001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2.757895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2.121969</v>
      </c>
      <c r="L73">
        <f>0.05*F25+(1-0.05)*B25</f>
        <v>0</v>
      </c>
      <c r="M73">
        <f>I25+E25</f>
        <v>5.9245610000000006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2.148676</v>
      </c>
      <c r="I74">
        <f t="shared" si="1"/>
        <v>0</v>
      </c>
      <c r="J74">
        <f t="shared" si="1"/>
        <v>8.7180000000000005E-4</v>
      </c>
      <c r="K74">
        <f>I19+E19</f>
        <v>2.1740139999999997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2.2243330000000001</v>
      </c>
      <c r="I75">
        <f t="shared" si="1"/>
        <v>0</v>
      </c>
      <c r="J75">
        <f t="shared" si="1"/>
        <v>5.007E-5</v>
      </c>
      <c r="K75">
        <f>I20+E20</f>
        <v>2.4062749999999999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3.8117299999999998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3.1373359999999995</v>
      </c>
      <c r="L86">
        <f>(0.05*(1-0.05)+0.05*(1-0.05))*F25+0.05*0.05*J25+(1-0.05*(1-0.05)-0.05*(1-0.05)-0.05*0.05)*B25</f>
        <v>0</v>
      </c>
      <c r="M86">
        <f>M25+I25+E25</f>
        <v>8.4545290000000008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3.2345170000000003</v>
      </c>
      <c r="I87">
        <f t="shared" si="9"/>
        <v>0</v>
      </c>
      <c r="J87">
        <f t="shared" si="9"/>
        <v>8.7180000000000005E-4</v>
      </c>
      <c r="K87">
        <f>M19+I19+E19</f>
        <v>3.22329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3.3389800000000003</v>
      </c>
      <c r="I88">
        <f t="shared" si="9"/>
        <v>0</v>
      </c>
      <c r="J88">
        <f t="shared" si="9"/>
        <v>5.0070000000000007E-5</v>
      </c>
      <c r="K88">
        <f>M20+I20+E20</f>
        <v>3.5661390000000002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5.5952920000000006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4.1152199999999999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10.920227000000001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4.3629259999999999</v>
      </c>
      <c r="I100">
        <f t="shared" si="17"/>
        <v>0</v>
      </c>
      <c r="J100">
        <f t="shared" si="17"/>
        <v>8.7179999999999994E-4</v>
      </c>
      <c r="K100">
        <f>Q19+M19+E19+I19</f>
        <v>4.2753550000000002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4.4766339999999998</v>
      </c>
      <c r="I101">
        <f t="shared" si="17"/>
        <v>0</v>
      </c>
      <c r="J101">
        <f t="shared" si="17"/>
        <v>5.0069999999999993E-5</v>
      </c>
      <c r="K101">
        <f>Q20+M20+E20+I20</f>
        <v>4.7694109999999998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2.1707939999999999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2.0604630000000004</v>
      </c>
      <c r="L112">
        <f>0.05*X25+(1-0.05)*T25</f>
        <v>6.1499999999999994E-7</v>
      </c>
      <c r="M112">
        <f>AA25+W25</f>
        <v>5.4040510000000008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6.3E-7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2.1792259999999999</v>
      </c>
      <c r="I113">
        <f t="shared" si="25"/>
        <v>0</v>
      </c>
      <c r="J113">
        <f t="shared" si="25"/>
        <v>2E-3</v>
      </c>
      <c r="K113">
        <f>AA19+W19</f>
        <v>2.1897690000000001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2.218089</v>
      </c>
      <c r="I114">
        <f t="shared" si="25"/>
        <v>0</v>
      </c>
      <c r="J114">
        <f t="shared" si="25"/>
        <v>3.5789999999999997E-4</v>
      </c>
      <c r="K114">
        <f>AA20+W20</f>
        <v>2.4412599999999998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6.5999999999999993E-7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6.8999999999999996E-7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3.2007190000000003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3.0659030000000005</v>
      </c>
      <c r="L125">
        <f>(0.05*(1-0.05)+0.05*(1-0.05))*X25+0.05*0.05*AB25+(1-0.05*(1-0.05)-0.05*(1-0.05)-0.05*0.05)*T25</f>
        <v>6.3200000000000005E-7</v>
      </c>
      <c r="M125">
        <f>AE25+AA25+W25</f>
        <v>7.9088570000000002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6.68E-7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3.221638</v>
      </c>
      <c r="I126">
        <f t="shared" si="33"/>
        <v>0</v>
      </c>
      <c r="J126">
        <f t="shared" si="33"/>
        <v>2E-3</v>
      </c>
      <c r="K126">
        <f>AE19+AA19+W19</f>
        <v>3.255611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3.3327589999999998</v>
      </c>
      <c r="I127">
        <f t="shared" si="33"/>
        <v>0</v>
      </c>
      <c r="J127">
        <f t="shared" si="33"/>
        <v>3.5790000000000003E-4</v>
      </c>
      <c r="K127">
        <f>AE20+AA20+W20</f>
        <v>3.605302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7.5199999999999996E-7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8.5200000000000006E-7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4.2269069999999997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4.1161970000000005</v>
      </c>
      <c r="L138">
        <f>3*0.05*(1-0.05)*(1-0.05)*X25+3*0.05*0.05*(1-0.05)*AB25+0.05*0.05*0.05*AF25+(1-3*0.05*(1-0.05)*(1-0.05)-3*0.05*0.05*(1-0.05)-0.05*0.05*0.05)*T25</f>
        <v>6.5093749999999996E-7</v>
      </c>
      <c r="M138">
        <f>AI25+AE25+AA25+W25</f>
        <v>10.59291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7.1350000000000003E-7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4.2647250000000003</v>
      </c>
      <c r="I139">
        <f t="shared" si="41"/>
        <v>0</v>
      </c>
      <c r="J139">
        <f t="shared" si="41"/>
        <v>2E-3</v>
      </c>
      <c r="K139">
        <f>AI19+AE19+AA19+W19</f>
        <v>4.3201429999999998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4.4435470000000006</v>
      </c>
      <c r="I140">
        <f t="shared" si="41"/>
        <v>0</v>
      </c>
      <c r="J140">
        <f t="shared" si="41"/>
        <v>3.5789999999999997E-4</v>
      </c>
      <c r="K140">
        <f>AI20+AE20+AA20+W20</f>
        <v>4.7969739999999996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8.7200000000000008E-7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1.0724999999999999E-6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2.0967129999999998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2.1116079999999999</v>
      </c>
      <c r="L151">
        <f>0.05*F46+(1-0.05)*B46</f>
        <v>5.8239999999999998E-5</v>
      </c>
      <c r="M151">
        <f>I46+E46</f>
        <v>5.4192669999999996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5.8780000000000003E-5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2.1822300000000001</v>
      </c>
      <c r="I152">
        <f t="shared" si="49"/>
        <v>0</v>
      </c>
      <c r="J152">
        <f t="shared" si="49"/>
        <v>4.1000000000000003E-3</v>
      </c>
      <c r="K152">
        <f>I40+E40</f>
        <v>2.2175599999999998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1.305E-3</v>
      </c>
      <c r="H153">
        <f>I34++E34</f>
        <v>2.2231879999999999</v>
      </c>
      <c r="I153">
        <f t="shared" si="49"/>
        <v>0</v>
      </c>
      <c r="J153">
        <f t="shared" si="49"/>
        <v>1.2999999999999999E-3</v>
      </c>
      <c r="K153">
        <f>I41+E41</f>
        <v>2.833243</v>
      </c>
      <c r="P153" s="58"/>
      <c r="Q153" t="s">
        <v>39</v>
      </c>
      <c r="R153">
        <f t="shared" si="50"/>
        <v>0</v>
      </c>
      <c r="S153">
        <f t="shared" si="50"/>
        <v>1.31E-3</v>
      </c>
      <c r="U153">
        <f t="shared" si="51"/>
        <v>0</v>
      </c>
      <c r="V153">
        <f t="shared" si="51"/>
        <v>1.2999999999999999E-3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5.9860000000000006E-5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6.0939999999999996E-5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1.32E-3</v>
      </c>
      <c r="I159">
        <f t="shared" si="53"/>
        <v>0</v>
      </c>
      <c r="J159">
        <f t="shared" si="53"/>
        <v>1.2999999999999999E-3</v>
      </c>
      <c r="P159" s="58"/>
      <c r="Q159" t="s">
        <v>39</v>
      </c>
      <c r="R159">
        <f t="shared" si="54"/>
        <v>0</v>
      </c>
      <c r="S159">
        <f t="shared" si="54"/>
        <v>1.3299999999999998E-3</v>
      </c>
      <c r="U159">
        <f t="shared" si="55"/>
        <v>0</v>
      </c>
      <c r="V159">
        <f t="shared" si="55"/>
        <v>1.2999999999999999E-3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3.1107830000000001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3.1445789999999998</v>
      </c>
      <c r="L164">
        <f>(0.05*(1-0.05)+0.05*(1-0.05))*F46+0.05*0.05*J46+(1-0.05*(1-0.05)-0.05*(1-0.05)-0.05*0.05)*B46</f>
        <v>5.8789000000000009E-5</v>
      </c>
      <c r="M164">
        <f>M46+I46+E46</f>
        <v>7.886825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5.9896000000000004E-5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3.2011260000000004</v>
      </c>
      <c r="I165">
        <f t="shared" si="57"/>
        <v>0</v>
      </c>
      <c r="J165">
        <f t="shared" si="57"/>
        <v>4.1000000000000012E-3</v>
      </c>
      <c r="K165">
        <f>M40+I40+E40</f>
        <v>3.2680709999999999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1.3097500000000002E-3</v>
      </c>
      <c r="H166">
        <f>M34+I34+E34</f>
        <v>3.1835870000000002</v>
      </c>
      <c r="I166">
        <f t="shared" si="57"/>
        <v>0</v>
      </c>
      <c r="J166">
        <f t="shared" si="57"/>
        <v>1.2999999999999999E-3</v>
      </c>
      <c r="K166">
        <f>M41+I41+E41</f>
        <v>3.9790209999999999</v>
      </c>
      <c r="O166" s="57"/>
      <c r="P166" s="58"/>
      <c r="Q166" t="s">
        <v>39</v>
      </c>
      <c r="R166">
        <f t="shared" si="58"/>
        <v>0</v>
      </c>
      <c r="S166">
        <f t="shared" si="58"/>
        <v>1.3190000000000003E-3</v>
      </c>
      <c r="U166">
        <f t="shared" si="59"/>
        <v>0</v>
      </c>
      <c r="V166">
        <f t="shared" si="59"/>
        <v>1.3000000000000002E-3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6.2163999999999996E-5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6.4504000000000004E-5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1.3359999999999999E-3</v>
      </c>
      <c r="I172">
        <f t="shared" si="61"/>
        <v>0</v>
      </c>
      <c r="J172">
        <f t="shared" si="61"/>
        <v>1.2999999999999999E-3</v>
      </c>
      <c r="O172" s="57"/>
      <c r="P172" s="58"/>
      <c r="Q172" t="s">
        <v>39</v>
      </c>
      <c r="R172">
        <f t="shared" si="62"/>
        <v>0</v>
      </c>
      <c r="S172">
        <f t="shared" si="62"/>
        <v>1.3510000000000002E-3</v>
      </c>
      <c r="U172">
        <f t="shared" si="63"/>
        <v>0</v>
      </c>
      <c r="V172">
        <f t="shared" si="63"/>
        <v>1.2999999999999999E-3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4.1167189999999998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4.1468100000000003</v>
      </c>
      <c r="L177">
        <f>3*0.05*(1-0.05)*(1-0.05)*F46+3*0.05*0.05*(1-0.05)*J46+0.05*0.05*0.05*N46+(1-3*0.05*(1-0.05)*(1-0.05)-3*0.05*0.05*(1-0.05)-0.05*0.05*0.05)*B46</f>
        <v>5.9346999999999993E-5</v>
      </c>
      <c r="M177">
        <f>Q46+M46+I46+E46</f>
        <v>10.307921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6.1048000000000002E-5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4.2500070000000001</v>
      </c>
      <c r="I178">
        <f t="shared" si="65"/>
        <v>0</v>
      </c>
      <c r="J178">
        <f t="shared" si="65"/>
        <v>4.0999999999999995E-3</v>
      </c>
      <c r="K178">
        <f>Q40+M40+I40+E40</f>
        <v>4.3177779999999997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1.3142624999999998E-3</v>
      </c>
      <c r="H179">
        <f>Q34+M34+I34+E34</f>
        <v>4.2808009999999994</v>
      </c>
      <c r="I179">
        <f t="shared" si="65"/>
        <v>0</v>
      </c>
      <c r="J179">
        <f t="shared" si="65"/>
        <v>1.2999999999999997E-3</v>
      </c>
      <c r="K179">
        <f>Q41+M41+I41+E41</f>
        <v>5.2295149999999992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1.3270999999999999E-3</v>
      </c>
      <c r="U179">
        <f t="shared" si="67"/>
        <v>0</v>
      </c>
      <c r="V179">
        <f t="shared" si="67"/>
        <v>1.2999999999999999E-3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6.4611999999999997E-5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6.8391999999999992E-5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1.3487999999999998E-3</v>
      </c>
      <c r="I185">
        <f t="shared" si="69"/>
        <v>0</v>
      </c>
      <c r="J185">
        <f t="shared" si="69"/>
        <v>1.2999999999999999E-3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1.3656999999999999E-3</v>
      </c>
      <c r="U185">
        <f t="shared" si="71"/>
        <v>0</v>
      </c>
      <c r="V185">
        <f t="shared" si="71"/>
        <v>1.2999999999999999E-3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2.0833240000000002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2.0555079999999997</v>
      </c>
      <c r="L190">
        <f>0.05*X46+(1-0.05)*T46</f>
        <v>6.924399999999999E-4</v>
      </c>
      <c r="M190">
        <f>AA46+W46</f>
        <v>5.4460600000000001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6.9757999999999994E-4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2.1972010000000002</v>
      </c>
      <c r="I191">
        <f t="shared" si="73"/>
        <v>0</v>
      </c>
      <c r="J191">
        <f t="shared" si="73"/>
        <v>7.3999999999999995E-3</v>
      </c>
      <c r="K191">
        <f>AA40+W40</f>
        <v>2.1036580000000002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7.4000000000000003E-3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3.5199999999999997E-3</v>
      </c>
      <c r="H192">
        <f>AA34+W34</f>
        <v>2.2184330000000001</v>
      </c>
      <c r="I192">
        <f t="shared" si="73"/>
        <v>0</v>
      </c>
      <c r="J192">
        <f t="shared" si="73"/>
        <v>3.4999999999999996E-3</v>
      </c>
      <c r="K192">
        <f>AA41+W41</f>
        <v>2.4436780000000002</v>
      </c>
      <c r="P192" s="58"/>
      <c r="Q192" t="s">
        <v>39</v>
      </c>
      <c r="R192">
        <f t="shared" si="74"/>
        <v>0</v>
      </c>
      <c r="S192">
        <f t="shared" si="74"/>
        <v>3.5400000000000002E-3</v>
      </c>
      <c r="U192">
        <f t="shared" si="75"/>
        <v>0</v>
      </c>
      <c r="V192">
        <f t="shared" si="75"/>
        <v>3.5000000000000001E-3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7.0786000000000004E-4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7.1813999999999992E-4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7.4000000000000012E-3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7.4000000000000003E-3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3.5800000000000003E-3</v>
      </c>
      <c r="I198">
        <f t="shared" si="77"/>
        <v>0</v>
      </c>
      <c r="J198">
        <f t="shared" si="77"/>
        <v>3.5000000000000005E-3</v>
      </c>
      <c r="P198" s="58"/>
      <c r="Q198" t="s">
        <v>39</v>
      </c>
      <c r="R198">
        <f t="shared" si="78"/>
        <v>0</v>
      </c>
      <c r="S198">
        <f t="shared" si="78"/>
        <v>3.62E-3</v>
      </c>
      <c r="U198">
        <f t="shared" si="79"/>
        <v>0</v>
      </c>
      <c r="V198">
        <f t="shared" si="79"/>
        <v>3.4999999999999996E-3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3.1280840000000003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3.0429659999999998</v>
      </c>
      <c r="L203">
        <f>(0.05*(1-0.05)+0.05*(1-0.05))*X46+0.05*0.05*AB46+(1-0.05*(1-0.05)-0.05*(1-0.05)-0.05*0.05)*T46</f>
        <v>6.9752225000000009E-4</v>
      </c>
      <c r="M203">
        <f>AE46+AA46+W46</f>
        <v>7.918215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7.0762899999999998E-4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3.2431809999999999</v>
      </c>
      <c r="I204">
        <f t="shared" si="81"/>
        <v>0</v>
      </c>
      <c r="J204">
        <f t="shared" si="81"/>
        <v>7.4000000000000012E-3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7.4000000000000012E-3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3.5382500000000006E-3</v>
      </c>
      <c r="H205">
        <f>AE34+AA34+W34</f>
        <v>3.267995</v>
      </c>
      <c r="I205">
        <f t="shared" si="81"/>
        <v>0</v>
      </c>
      <c r="J205">
        <f t="shared" si="81"/>
        <v>3.5002500000000008E-3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3.5730000000000002E-3</v>
      </c>
      <c r="U205">
        <f t="shared" si="83"/>
        <v>0</v>
      </c>
      <c r="V205">
        <f t="shared" si="83"/>
        <v>3.5010000000000006E-3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7.27496E-4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7.4690100000000001E-4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7.4000000000000003E-3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7.4000000000000003E-3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3.6319999999999998E-3</v>
      </c>
      <c r="I211">
        <f t="shared" si="85"/>
        <v>0</v>
      </c>
      <c r="J211">
        <f t="shared" si="85"/>
        <v>3.5040000000000002E-3</v>
      </c>
      <c r="O211" s="57"/>
      <c r="P211" s="58"/>
      <c r="Q211" t="s">
        <v>39</v>
      </c>
      <c r="R211">
        <f t="shared" si="86"/>
        <v>0</v>
      </c>
      <c r="S211">
        <f t="shared" si="86"/>
        <v>3.6770000000000001E-3</v>
      </c>
      <c r="U211">
        <f t="shared" si="87"/>
        <v>0</v>
      </c>
      <c r="V211">
        <f t="shared" si="87"/>
        <v>3.5090000000000004E-3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4.1448610000000006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4.0652650000000001</v>
      </c>
      <c r="L216">
        <f>3*0.05*(1-0.05)*(1-0.05)*X46+3*0.05*0.05*(1-0.05)*AB46+0.05*0.05*0.05*AF46+(1-3*0.05*(1-0.05)*(1-0.05)-3*0.05*0.05*(1-0.05)-0.05*0.05*0.05)*T46</f>
        <v>7.0255594999999989E-4</v>
      </c>
      <c r="M216">
        <f>AI46+AE46+AA46+W46</f>
        <v>10.906746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7.1752059999999991E-4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4.2890030000000001</v>
      </c>
      <c r="I217">
        <f t="shared" si="89"/>
        <v>0</v>
      </c>
      <c r="J217">
        <f t="shared" si="89"/>
        <v>7.4000000000000003E-3</v>
      </c>
      <c r="K217">
        <f>AI40+AE40+AA40+W40</f>
        <v>4.1572260000000005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7.4000000000000003E-3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3.5549124999999997E-3</v>
      </c>
      <c r="H218">
        <f>AI34+AE34+AA34+W34</f>
        <v>4.3338710000000003</v>
      </c>
      <c r="I218">
        <f t="shared" si="89"/>
        <v>0</v>
      </c>
      <c r="J218">
        <f t="shared" si="89"/>
        <v>3.5007374999999996E-3</v>
      </c>
      <c r="K218">
        <f>AI41+AE41+AA41+W41</f>
        <v>4.7786049999999998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3.6002999999999999E-3</v>
      </c>
      <c r="U218">
        <f t="shared" si="91"/>
        <v>0</v>
      </c>
      <c r="V218">
        <f t="shared" si="91"/>
        <v>3.5028999999999998E-3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7.4679679999999993E-4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7.7557020000000002E-4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7.4000000000000003E-3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7.4000000000000012E-3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3.6664000000000002E-3</v>
      </c>
      <c r="I224">
        <f t="shared" si="93"/>
        <v>0</v>
      </c>
      <c r="J224">
        <f t="shared" si="93"/>
        <v>3.5111999999999999E-3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3.7060999999999999E-3</v>
      </c>
      <c r="U224">
        <f t="shared" si="95"/>
        <v>0</v>
      </c>
      <c r="V224">
        <f t="shared" si="95"/>
        <v>3.5243000000000002E-3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2.1058940000000002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1.929022</v>
      </c>
      <c r="L229">
        <f>0.05*G66+(1-0.05)*B66</f>
        <v>5.0149999999999995E-3</v>
      </c>
      <c r="M229">
        <f>I66+E66</f>
        <v>5.3281460000000003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5.0300000000000006E-3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2.5411389999999998</v>
      </c>
      <c r="I230">
        <f t="shared" si="97"/>
        <v>0</v>
      </c>
      <c r="J230">
        <f t="shared" si="97"/>
        <v>1.3665E-2</v>
      </c>
      <c r="K230">
        <f>I60+E60</f>
        <v>2.228281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1.363E-2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9.8349999999999983E-3</v>
      </c>
      <c r="H231">
        <f>I54+E54</f>
        <v>2.2632209999999997</v>
      </c>
      <c r="I231">
        <f t="shared" si="97"/>
        <v>0</v>
      </c>
      <c r="J231">
        <f t="shared" si="97"/>
        <v>9.8349999999999983E-3</v>
      </c>
      <c r="K231">
        <f>I61+E61</f>
        <v>2.4951980000000002</v>
      </c>
      <c r="P231" s="58"/>
      <c r="Q231" t="s">
        <v>39</v>
      </c>
      <c r="R231">
        <f t="shared" si="98"/>
        <v>0</v>
      </c>
      <c r="S231">
        <f t="shared" si="98"/>
        <v>9.8700000000000003E-3</v>
      </c>
      <c r="U231">
        <f t="shared" si="99"/>
        <v>0</v>
      </c>
      <c r="V231">
        <f t="shared" si="99"/>
        <v>9.8700000000000003E-3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5.0600000000000003E-3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5.0899999999999999E-3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1.3560000000000001E-2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1.3489999999999999E-2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9.9400000000000009E-3</v>
      </c>
      <c r="I237">
        <f t="shared" si="101"/>
        <v>0</v>
      </c>
      <c r="J237">
        <f t="shared" si="101"/>
        <v>9.9400000000000009E-3</v>
      </c>
      <c r="P237" s="58"/>
      <c r="Q237" t="s">
        <v>39</v>
      </c>
      <c r="R237">
        <f t="shared" si="102"/>
        <v>0</v>
      </c>
      <c r="S237">
        <f t="shared" si="102"/>
        <v>1.0009999999999998E-2</v>
      </c>
      <c r="U237">
        <f t="shared" si="103"/>
        <v>0</v>
      </c>
      <c r="V237">
        <f t="shared" si="103"/>
        <v>1.0009999999999998E-2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3.1257640000000002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2.9120029999999999</v>
      </c>
      <c r="L242">
        <f>(0.05*(1-0.05)+0.05*(1-0.05))*G66+0.05*0.05*J66+(1-0.05*(1-0.05)-0.05*(1-0.05)-0.05*0.05)*B66</f>
        <v>5.0300000000000006E-3</v>
      </c>
      <c r="M242">
        <f>M66+I66+E66</f>
        <v>7.8272149999999998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5.0600000000000003E-3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3.5808460000000002</v>
      </c>
      <c r="I243">
        <f t="shared" si="105"/>
        <v>0</v>
      </c>
      <c r="J243">
        <f t="shared" si="105"/>
        <v>1.3630500000000002E-2</v>
      </c>
      <c r="K243">
        <f>M60+I60+E60</f>
        <v>3.240999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1.3562000000000001E-2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9.8687500000000008E-3</v>
      </c>
      <c r="H244">
        <f>M54+I54+E54</f>
        <v>3.3327869999999997</v>
      </c>
      <c r="I244">
        <f t="shared" si="105"/>
        <v>0</v>
      </c>
      <c r="J244">
        <f t="shared" si="105"/>
        <v>9.8687500000000008E-3</v>
      </c>
      <c r="K244">
        <f>M61+I61+E61</f>
        <v>3.6193480000000005</v>
      </c>
      <c r="O244" s="57"/>
      <c r="P244" s="58"/>
      <c r="Q244" t="s">
        <v>39</v>
      </c>
      <c r="R244">
        <f t="shared" si="106"/>
        <v>0</v>
      </c>
      <c r="S244">
        <f t="shared" si="106"/>
        <v>9.9350000000000011E-3</v>
      </c>
      <c r="U244">
        <f t="shared" si="107"/>
        <v>0</v>
      </c>
      <c r="V244">
        <f t="shared" si="107"/>
        <v>9.9350000000000011E-3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5.1199999999999996E-3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5.1800000000000006E-3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1.3428000000000001E-2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1.3298000000000001E-2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1.0059999999999999E-2</v>
      </c>
      <c r="I250">
        <f t="shared" si="109"/>
        <v>0</v>
      </c>
      <c r="J250">
        <f t="shared" si="109"/>
        <v>1.0059999999999999E-2</v>
      </c>
      <c r="O250" s="57"/>
      <c r="P250" s="58"/>
      <c r="Q250" t="s">
        <v>39</v>
      </c>
      <c r="R250">
        <f t="shared" si="110"/>
        <v>0</v>
      </c>
      <c r="S250">
        <f t="shared" si="110"/>
        <v>1.0175E-2</v>
      </c>
      <c r="U250">
        <f t="shared" si="111"/>
        <v>0</v>
      </c>
      <c r="V250">
        <f t="shared" si="111"/>
        <v>1.0175E-2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4.1826740000000004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4.0949850000000003</v>
      </c>
      <c r="L255">
        <f>3*0.05*(1-0.05)*(1-0.05)*G66+3*0.05*0.05*(1-0.05)*J66+0.05*0.05*0.05*N66+(1-3*0.05*(1-0.05)*(1-0.05)-3*0.05*0.05*(1-0.05)-0.05*0.05*0.05)*B66</f>
        <v>5.0450124999999995E-3</v>
      </c>
      <c r="M255">
        <f>Q66+M66+I66+E66</f>
        <v>10.190224999999998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5.0901000000000002E-3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4.6038389999999998</v>
      </c>
      <c r="I256">
        <f t="shared" si="113"/>
        <v>0</v>
      </c>
      <c r="J256">
        <f t="shared" si="113"/>
        <v>1.3596549999999999E-2</v>
      </c>
      <c r="K256">
        <f>Q60+M60+I60+E60</f>
        <v>4.2526979999999996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1.34964E-2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9.9012874999999997E-3</v>
      </c>
      <c r="H257">
        <f>Q54+M54+I54+E54</f>
        <v>4.4127070000000002</v>
      </c>
      <c r="I257">
        <f t="shared" si="113"/>
        <v>0</v>
      </c>
      <c r="J257">
        <f t="shared" si="113"/>
        <v>9.901262499999999E-3</v>
      </c>
      <c r="K257">
        <f>Q61+M61+I61+E61</f>
        <v>4.7847590000000002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9.9952999999999986E-3</v>
      </c>
      <c r="U257">
        <f t="shared" si="115"/>
        <v>0</v>
      </c>
      <c r="V257">
        <f t="shared" si="115"/>
        <v>9.9950999999999998E-3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5.1807999999999993E-3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5.2727000000000008E-3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1.3307199999999998E-2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1.3134800000000002E-2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1.0162399999999999E-2</v>
      </c>
      <c r="I263">
        <f t="shared" si="117"/>
        <v>0</v>
      </c>
      <c r="J263">
        <f t="shared" si="117"/>
        <v>1.0160799999999999E-2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1.0303100000000001E-2</v>
      </c>
      <c r="U263">
        <f t="shared" si="119"/>
        <v>0</v>
      </c>
      <c r="V263">
        <f t="shared" si="119"/>
        <v>1.02977E-2</v>
      </c>
    </row>
  </sheetData>
  <mergeCells count="345"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topLeftCell="A16" zoomScale="55" zoomScaleNormal="55" workbookViewId="0">
      <selection activeCell="N64" sqref="N64:Q67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11.33203125" customWidth="1"/>
    <col min="31" max="32" width="9.6640625"/>
    <col min="33" max="33" width="17.5546875" customWidth="1"/>
    <col min="34" max="34" width="10.6640625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66</v>
      </c>
      <c r="C9" s="52"/>
      <c r="D9" s="52"/>
      <c r="E9" s="52"/>
      <c r="F9" s="52" t="s">
        <v>67</v>
      </c>
      <c r="G9" s="52"/>
      <c r="H9" s="52"/>
      <c r="I9" s="52"/>
      <c r="J9" s="52" t="s">
        <v>68</v>
      </c>
      <c r="K9" s="52"/>
      <c r="L9" s="52"/>
      <c r="M9" s="52"/>
      <c r="N9" s="63" t="s">
        <v>69</v>
      </c>
      <c r="O9" s="63"/>
      <c r="P9" s="63"/>
      <c r="Q9" s="63"/>
      <c r="S9" s="59" t="s">
        <v>12</v>
      </c>
      <c r="T9" s="52" t="s">
        <v>66</v>
      </c>
      <c r="U9" s="52"/>
      <c r="V9" s="52"/>
      <c r="W9" s="52"/>
      <c r="X9" s="52" t="s">
        <v>67</v>
      </c>
      <c r="Y9" s="52"/>
      <c r="Z9" s="52"/>
      <c r="AA9" s="52"/>
      <c r="AB9" s="52" t="s">
        <v>68</v>
      </c>
      <c r="AC9" s="52"/>
      <c r="AD9" s="52"/>
      <c r="AE9" s="52"/>
      <c r="AF9" s="63" t="s">
        <v>69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1.0413410000000001</v>
      </c>
      <c r="F11" t="s">
        <v>20</v>
      </c>
      <c r="G11" s="29">
        <v>0</v>
      </c>
      <c r="H11" s="29">
        <v>2.2800000000000001E-2</v>
      </c>
      <c r="I11" s="29">
        <v>0.92139899999999997</v>
      </c>
      <c r="J11" t="s">
        <v>20</v>
      </c>
      <c r="K11" s="29">
        <v>0</v>
      </c>
      <c r="L11" s="29">
        <v>2.2800000000000001E-2</v>
      </c>
      <c r="M11" s="29">
        <v>1.051002</v>
      </c>
      <c r="N11" s="25" t="s">
        <v>20</v>
      </c>
      <c r="O11" s="37">
        <v>0</v>
      </c>
      <c r="P11" s="37">
        <v>2.2800000000000001E-2</v>
      </c>
      <c r="Q11" s="25">
        <v>0.96314100000000002</v>
      </c>
      <c r="S11" s="59"/>
      <c r="T11" t="s">
        <v>20</v>
      </c>
      <c r="U11" s="29">
        <v>0</v>
      </c>
      <c r="V11" s="29">
        <v>2.2800000000000001E-2</v>
      </c>
      <c r="W11" s="29">
        <v>0.95498000000000005</v>
      </c>
      <c r="X11" t="s">
        <v>20</v>
      </c>
      <c r="Y11" s="29">
        <v>0</v>
      </c>
      <c r="Z11" s="29">
        <v>2.2800000000000001E-2</v>
      </c>
      <c r="AA11" s="29">
        <v>0.99977400000000005</v>
      </c>
      <c r="AB11" t="s">
        <v>20</v>
      </c>
      <c r="AC11" s="29">
        <v>0</v>
      </c>
      <c r="AD11" s="29">
        <v>2.2800000000000001E-2</v>
      </c>
      <c r="AE11" s="29">
        <v>1.0084930000000001</v>
      </c>
      <c r="AF11" s="25" t="s">
        <v>20</v>
      </c>
      <c r="AG11" s="37">
        <v>0</v>
      </c>
      <c r="AH11" s="37">
        <v>2.2800000000000001E-2</v>
      </c>
      <c r="AI11" s="25">
        <v>1.016653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1.1011629999999999</v>
      </c>
      <c r="F12" t="s">
        <v>21</v>
      </c>
      <c r="G12" s="29">
        <v>0</v>
      </c>
      <c r="H12" s="29">
        <v>8.7180000000000005E-4</v>
      </c>
      <c r="I12" s="29">
        <v>1.05175</v>
      </c>
      <c r="J12" t="s">
        <v>21</v>
      </c>
      <c r="K12" s="29">
        <v>0</v>
      </c>
      <c r="L12" s="29">
        <v>8.7180000000000005E-4</v>
      </c>
      <c r="M12" s="29">
        <v>1.14697</v>
      </c>
      <c r="N12" s="25" t="s">
        <v>21</v>
      </c>
      <c r="O12" s="37">
        <v>0</v>
      </c>
      <c r="P12" s="37">
        <v>8.7180000000000005E-4</v>
      </c>
      <c r="Q12" s="25">
        <v>1.039644</v>
      </c>
      <c r="S12" s="59"/>
      <c r="T12" t="s">
        <v>21</v>
      </c>
      <c r="U12" s="29">
        <v>0</v>
      </c>
      <c r="V12" s="29">
        <v>2E-3</v>
      </c>
      <c r="W12" s="29">
        <v>1.034313</v>
      </c>
      <c r="X12" t="s">
        <v>21</v>
      </c>
      <c r="Y12" s="29">
        <v>0</v>
      </c>
      <c r="Z12" s="29">
        <v>2E-3</v>
      </c>
      <c r="AA12" s="29">
        <v>1.0259929999999999</v>
      </c>
      <c r="AB12" t="s">
        <v>21</v>
      </c>
      <c r="AC12" s="29">
        <v>0</v>
      </c>
      <c r="AD12" s="29">
        <v>2E-3</v>
      </c>
      <c r="AE12" s="29">
        <v>1.049831</v>
      </c>
      <c r="AF12" s="25" t="s">
        <v>21</v>
      </c>
      <c r="AG12" s="37">
        <v>0</v>
      </c>
      <c r="AH12" s="37">
        <v>2E-3</v>
      </c>
      <c r="AI12" s="25">
        <v>1.034321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1.1679809999999999</v>
      </c>
      <c r="F13" t="s">
        <v>22</v>
      </c>
      <c r="G13" s="29">
        <v>0</v>
      </c>
      <c r="H13" s="29">
        <v>5.007E-5</v>
      </c>
      <c r="I13" s="29">
        <v>1.090306</v>
      </c>
      <c r="J13" t="s">
        <v>22</v>
      </c>
      <c r="K13" s="29">
        <v>0</v>
      </c>
      <c r="L13" s="29">
        <v>5.007E-5</v>
      </c>
      <c r="M13" s="29">
        <v>1.136212</v>
      </c>
      <c r="N13" s="25" t="s">
        <v>22</v>
      </c>
      <c r="O13" s="37">
        <v>0</v>
      </c>
      <c r="P13" s="37">
        <v>5.007E-5</v>
      </c>
      <c r="Q13" s="25">
        <v>1.1086849999999999</v>
      </c>
      <c r="S13" s="59"/>
      <c r="T13" t="s">
        <v>22</v>
      </c>
      <c r="U13" s="29">
        <v>0</v>
      </c>
      <c r="V13" s="29">
        <v>3.5790000000000003E-4</v>
      </c>
      <c r="W13" s="29">
        <v>1.077318</v>
      </c>
      <c r="X13" t="s">
        <v>22</v>
      </c>
      <c r="Y13" s="29">
        <v>0</v>
      </c>
      <c r="Z13" s="29">
        <v>3.5790000000000003E-4</v>
      </c>
      <c r="AA13" s="29">
        <v>1.0661929999999999</v>
      </c>
      <c r="AB13" t="s">
        <v>22</v>
      </c>
      <c r="AC13" s="29">
        <v>0</v>
      </c>
      <c r="AD13" s="29">
        <v>3.5790000000000003E-4</v>
      </c>
      <c r="AE13" s="29">
        <v>1.1004229999999999</v>
      </c>
      <c r="AF13" s="25" t="s">
        <v>22</v>
      </c>
      <c r="AG13" s="37">
        <v>0</v>
      </c>
      <c r="AH13" s="37">
        <v>3.5790000000000003E-4</v>
      </c>
      <c r="AI13" s="25">
        <v>1.0647629999999999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5"/>
      <c r="O15" s="25"/>
      <c r="P15" s="25"/>
      <c r="Q15" s="25"/>
      <c r="AF15" s="27"/>
      <c r="AG15" s="27"/>
      <c r="AH15" s="27"/>
      <c r="AI15" s="27"/>
    </row>
    <row r="16" spans="1:35" x14ac:dyDescent="0.25">
      <c r="A16" s="64" t="s">
        <v>23</v>
      </c>
      <c r="B16" s="52" t="s">
        <v>66</v>
      </c>
      <c r="C16" s="52"/>
      <c r="D16" s="52"/>
      <c r="E16" s="52"/>
      <c r="F16" s="52" t="s">
        <v>67</v>
      </c>
      <c r="G16" s="52"/>
      <c r="H16" s="52"/>
      <c r="I16" s="52"/>
      <c r="J16" s="52" t="s">
        <v>68</v>
      </c>
      <c r="K16" s="52"/>
      <c r="L16" s="52"/>
      <c r="M16" s="52"/>
      <c r="N16" s="63" t="s">
        <v>69</v>
      </c>
      <c r="O16" s="63"/>
      <c r="P16" s="63"/>
      <c r="Q16" s="63"/>
      <c r="S16" s="64" t="s">
        <v>23</v>
      </c>
      <c r="T16" s="52" t="s">
        <v>66</v>
      </c>
      <c r="U16" s="52"/>
      <c r="V16" s="52"/>
      <c r="W16" s="52"/>
      <c r="X16" s="52" t="s">
        <v>67</v>
      </c>
      <c r="Y16" s="52"/>
      <c r="Z16" s="52"/>
      <c r="AA16" s="52"/>
      <c r="AB16" s="52" t="s">
        <v>68</v>
      </c>
      <c r="AC16" s="52"/>
      <c r="AD16" s="52"/>
      <c r="AE16" s="52"/>
      <c r="AF16" s="63" t="s">
        <v>69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 s="29">
        <v>0</v>
      </c>
      <c r="D18" s="29">
        <v>2.2800000000000001E-2</v>
      </c>
      <c r="E18" s="29">
        <v>0.95938500000000004</v>
      </c>
      <c r="F18" t="s">
        <v>20</v>
      </c>
      <c r="G18" s="29">
        <v>0</v>
      </c>
      <c r="H18" s="29">
        <v>2.2800000000000001E-2</v>
      </c>
      <c r="I18" s="29">
        <v>0.99115699999999995</v>
      </c>
      <c r="J18" t="s">
        <v>20</v>
      </c>
      <c r="K18" s="29">
        <v>0</v>
      </c>
      <c r="L18" s="29">
        <v>2.2800000000000001E-2</v>
      </c>
      <c r="M18" s="29">
        <v>0.99595</v>
      </c>
      <c r="N18" s="25" t="s">
        <v>20</v>
      </c>
      <c r="O18" s="37">
        <v>0</v>
      </c>
      <c r="P18" s="37">
        <v>2.2800000000000001E-2</v>
      </c>
      <c r="Q18" s="25">
        <v>1.0001409999999999</v>
      </c>
      <c r="S18" s="64"/>
      <c r="T18" t="s">
        <v>20</v>
      </c>
      <c r="U18" s="29">
        <v>0</v>
      </c>
      <c r="V18" s="29">
        <v>2.2800000000000001E-2</v>
      </c>
      <c r="W18" s="29">
        <v>1.1238189999999999</v>
      </c>
      <c r="X18" t="s">
        <v>20</v>
      </c>
      <c r="Y18" s="29">
        <v>0</v>
      </c>
      <c r="Z18" s="29">
        <v>2.2800000000000001E-2</v>
      </c>
      <c r="AA18" s="29">
        <v>1.084438</v>
      </c>
      <c r="AB18" t="s">
        <v>20</v>
      </c>
      <c r="AC18" s="29">
        <v>0</v>
      </c>
      <c r="AD18" s="29">
        <v>2.2800000000000001E-2</v>
      </c>
      <c r="AE18" s="29">
        <v>1.0682579999999999</v>
      </c>
      <c r="AF18" s="25" t="s">
        <v>20</v>
      </c>
      <c r="AG18" s="37">
        <v>0</v>
      </c>
      <c r="AH18" s="37">
        <v>2.2800000000000001E-2</v>
      </c>
      <c r="AI18" s="25">
        <v>1.0193110000000001</v>
      </c>
    </row>
    <row r="19" spans="1:35" x14ac:dyDescent="0.25">
      <c r="A19" s="64"/>
      <c r="B19" t="s">
        <v>21</v>
      </c>
      <c r="C19" s="29">
        <v>0</v>
      </c>
      <c r="D19" s="29">
        <v>8.7180000000000005E-4</v>
      </c>
      <c r="E19" s="29">
        <v>1.361694</v>
      </c>
      <c r="F19" t="s">
        <v>21</v>
      </c>
      <c r="G19" s="29">
        <v>0</v>
      </c>
      <c r="H19" s="29">
        <v>8.7180000000000005E-4</v>
      </c>
      <c r="I19" s="29">
        <v>1.349024</v>
      </c>
      <c r="J19" t="s">
        <v>21</v>
      </c>
      <c r="K19" s="29">
        <v>0</v>
      </c>
      <c r="L19" s="29">
        <v>8.7180000000000005E-4</v>
      </c>
      <c r="M19" s="29">
        <v>1.3310679999999999</v>
      </c>
      <c r="N19" s="25" t="s">
        <v>21</v>
      </c>
      <c r="O19" s="37">
        <v>0</v>
      </c>
      <c r="P19" s="37">
        <v>8.7180000000000005E-4</v>
      </c>
      <c r="Q19" s="25">
        <v>1.2143839999999999</v>
      </c>
      <c r="S19" s="64"/>
      <c r="T19" t="s">
        <v>21</v>
      </c>
      <c r="U19" s="29">
        <v>0</v>
      </c>
      <c r="V19" s="29">
        <v>2E-3</v>
      </c>
      <c r="W19" s="29">
        <v>1.3394809999999999</v>
      </c>
      <c r="X19" t="s">
        <v>21</v>
      </c>
      <c r="Y19" s="29">
        <v>0</v>
      </c>
      <c r="Z19" s="29">
        <v>2E-3</v>
      </c>
      <c r="AA19" s="29">
        <v>1.348946</v>
      </c>
      <c r="AB19" t="s">
        <v>21</v>
      </c>
      <c r="AC19" s="29">
        <v>0</v>
      </c>
      <c r="AD19" s="29">
        <v>2E-3</v>
      </c>
      <c r="AE19" s="29">
        <v>1.3543099999999999</v>
      </c>
      <c r="AF19" s="25" t="s">
        <v>21</v>
      </c>
      <c r="AG19" s="37">
        <v>0</v>
      </c>
      <c r="AH19" s="37">
        <v>2E-3</v>
      </c>
      <c r="AI19" s="25">
        <v>1.212394</v>
      </c>
    </row>
    <row r="20" spans="1:35" x14ac:dyDescent="0.25">
      <c r="A20" s="64"/>
      <c r="B20" t="s">
        <v>22</v>
      </c>
      <c r="C20" s="29">
        <v>0</v>
      </c>
      <c r="D20" s="29">
        <v>5.007E-5</v>
      </c>
      <c r="E20" s="29">
        <v>1.639356</v>
      </c>
      <c r="F20" t="s">
        <v>22</v>
      </c>
      <c r="G20" s="29">
        <v>0</v>
      </c>
      <c r="H20" s="29">
        <v>5.007E-5</v>
      </c>
      <c r="I20" s="29">
        <v>1.7160029999999999</v>
      </c>
      <c r="J20" t="s">
        <v>22</v>
      </c>
      <c r="K20" s="29">
        <v>0</v>
      </c>
      <c r="L20" s="29">
        <v>5.007E-5</v>
      </c>
      <c r="M20" s="29">
        <v>1.7840119999999999</v>
      </c>
      <c r="N20" s="25" t="s">
        <v>22</v>
      </c>
      <c r="O20" s="37">
        <v>0</v>
      </c>
      <c r="P20" s="37">
        <v>5.007E-5</v>
      </c>
      <c r="Q20" s="25">
        <v>1.619469</v>
      </c>
      <c r="S20" s="64"/>
      <c r="T20" t="s">
        <v>22</v>
      </c>
      <c r="U20" s="29">
        <v>0</v>
      </c>
      <c r="V20" s="29">
        <v>3.5790000000000003E-4</v>
      </c>
      <c r="W20" s="29">
        <v>1.8022100000000001</v>
      </c>
      <c r="X20" t="s">
        <v>22</v>
      </c>
      <c r="Y20" s="29">
        <v>0</v>
      </c>
      <c r="Z20" s="29">
        <v>3.5790000000000003E-4</v>
      </c>
      <c r="AA20" s="29">
        <v>1.7717320000000001</v>
      </c>
      <c r="AB20" t="s">
        <v>22</v>
      </c>
      <c r="AC20" s="29">
        <v>0</v>
      </c>
      <c r="AD20" s="29">
        <v>3.5790000000000003E-4</v>
      </c>
      <c r="AE20" s="29">
        <v>1.7544169999999999</v>
      </c>
      <c r="AF20" s="25" t="s">
        <v>22</v>
      </c>
      <c r="AG20" s="37">
        <v>0</v>
      </c>
      <c r="AH20" s="37">
        <v>3.5790000000000003E-4</v>
      </c>
      <c r="AI20" s="25">
        <v>1.605216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5"/>
      <c r="AG22" s="25"/>
      <c r="AH22" s="25"/>
      <c r="AI22" s="25"/>
    </row>
    <row r="23" spans="1:35" x14ac:dyDescent="0.25">
      <c r="A23" s="60" t="s">
        <v>24</v>
      </c>
      <c r="B23" s="52" t="s">
        <v>66</v>
      </c>
      <c r="C23" s="52"/>
      <c r="D23" s="52"/>
      <c r="E23" s="52"/>
      <c r="F23" s="52" t="s">
        <v>67</v>
      </c>
      <c r="G23" s="52"/>
      <c r="H23" s="52"/>
      <c r="I23" s="52"/>
      <c r="J23" s="52" t="s">
        <v>68</v>
      </c>
      <c r="K23" s="52"/>
      <c r="L23" s="52"/>
      <c r="M23" s="52"/>
      <c r="N23" s="63" t="s">
        <v>69</v>
      </c>
      <c r="O23" s="63"/>
      <c r="P23" s="63"/>
      <c r="Q23" s="63"/>
      <c r="S23" s="60" t="s">
        <v>24</v>
      </c>
      <c r="T23" s="52" t="s">
        <v>66</v>
      </c>
      <c r="U23" s="52"/>
      <c r="V23" s="52"/>
      <c r="W23" s="52"/>
      <c r="X23" s="52" t="s">
        <v>67</v>
      </c>
      <c r="Y23" s="52"/>
      <c r="Z23" s="52"/>
      <c r="AA23" s="52"/>
      <c r="AB23" s="52" t="s">
        <v>68</v>
      </c>
      <c r="AC23" s="52"/>
      <c r="AD23" s="52"/>
      <c r="AE23" s="52"/>
      <c r="AF23" s="63" t="s">
        <v>69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ht="15.6" customHeight="1" x14ac:dyDescent="0.25">
      <c r="A25" s="60"/>
      <c r="B25">
        <v>0</v>
      </c>
      <c r="E25" s="29">
        <v>2.906901</v>
      </c>
      <c r="F25">
        <v>0</v>
      </c>
      <c r="I25" s="29">
        <v>2.8009729999999999</v>
      </c>
      <c r="J25" s="34">
        <v>0</v>
      </c>
      <c r="K25" s="34"/>
      <c r="L25" s="34"/>
      <c r="M25" s="29">
        <v>2.7582179999999998</v>
      </c>
      <c r="N25" s="25">
        <v>0</v>
      </c>
      <c r="O25" s="25"/>
      <c r="P25" s="25"/>
      <c r="Q25" s="25">
        <v>2.984111</v>
      </c>
      <c r="S25" s="60"/>
      <c r="T25" s="33">
        <v>6.9999999999999997E-7</v>
      </c>
      <c r="W25" s="29">
        <v>2.8631470000000001</v>
      </c>
      <c r="X25" s="33">
        <v>7.9999999999999996E-7</v>
      </c>
      <c r="AA25" s="29">
        <v>2.7295790000000002</v>
      </c>
      <c r="AB25" s="33">
        <v>1.5E-6</v>
      </c>
      <c r="AE25" s="29">
        <v>2.7503169999999999</v>
      </c>
      <c r="AF25" s="39">
        <v>9.9999999999999995E-7</v>
      </c>
      <c r="AG25" s="25"/>
      <c r="AH25" s="25"/>
      <c r="AI25" s="25">
        <v>3.1187269999999998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66</v>
      </c>
      <c r="C30" s="52"/>
      <c r="D30" s="52"/>
      <c r="E30" s="52"/>
      <c r="F30" s="52" t="s">
        <v>67</v>
      </c>
      <c r="G30" s="52"/>
      <c r="H30" s="52"/>
      <c r="I30" s="52"/>
      <c r="J30" s="52" t="s">
        <v>68</v>
      </c>
      <c r="K30" s="52"/>
      <c r="L30" s="52"/>
      <c r="M30" s="52"/>
      <c r="N30" s="63" t="s">
        <v>69</v>
      </c>
      <c r="O30" s="63"/>
      <c r="P30" s="63"/>
      <c r="Q30" s="63"/>
      <c r="S30" s="59" t="s">
        <v>12</v>
      </c>
      <c r="T30" s="52" t="s">
        <v>66</v>
      </c>
      <c r="U30" s="52"/>
      <c r="V30" s="52"/>
      <c r="W30" s="52"/>
      <c r="X30" s="52" t="s">
        <v>67</v>
      </c>
      <c r="Y30" s="52"/>
      <c r="Z30" s="52"/>
      <c r="AA30" s="52"/>
      <c r="AB30" s="52" t="s">
        <v>68</v>
      </c>
      <c r="AC30" s="52"/>
      <c r="AD30" s="52"/>
      <c r="AE30" s="52"/>
      <c r="AF30" s="63" t="s">
        <v>69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0.997058</v>
      </c>
      <c r="F32" t="s">
        <v>20</v>
      </c>
      <c r="G32" s="29">
        <v>0</v>
      </c>
      <c r="H32" s="29">
        <v>2.2800000000000001E-2</v>
      </c>
      <c r="I32" s="29">
        <v>1.043679</v>
      </c>
      <c r="J32" t="s">
        <v>20</v>
      </c>
      <c r="K32" s="29">
        <v>0</v>
      </c>
      <c r="L32" s="29">
        <v>2.2800000000000001E-2</v>
      </c>
      <c r="M32" s="29">
        <v>0.91517000000000004</v>
      </c>
      <c r="N32" s="25" t="s">
        <v>20</v>
      </c>
      <c r="O32" s="37">
        <v>0</v>
      </c>
      <c r="P32" s="37">
        <v>2.2800000000000001E-2</v>
      </c>
      <c r="Q32" s="25">
        <v>1.0149509999999999</v>
      </c>
      <c r="S32" s="59"/>
      <c r="T32" t="s">
        <v>20</v>
      </c>
      <c r="U32" s="29">
        <v>0</v>
      </c>
      <c r="V32" s="29">
        <v>2.2800000000000001E-2</v>
      </c>
      <c r="W32" s="29">
        <v>1.0077499999999999</v>
      </c>
      <c r="X32" t="s">
        <v>20</v>
      </c>
      <c r="Y32" s="29">
        <v>0</v>
      </c>
      <c r="Z32" s="29">
        <v>2.2800000000000001E-2</v>
      </c>
      <c r="AA32" s="29">
        <v>1.008391</v>
      </c>
      <c r="AB32" t="s">
        <v>20</v>
      </c>
      <c r="AC32" s="29">
        <v>0</v>
      </c>
      <c r="AD32" s="29">
        <v>2.2800000000000001E-2</v>
      </c>
      <c r="AE32" s="29">
        <v>0.98516499999999996</v>
      </c>
      <c r="AF32" s="25" t="s">
        <v>20</v>
      </c>
      <c r="AG32" s="37">
        <v>0</v>
      </c>
      <c r="AH32" s="37">
        <v>2.2800000000000001E-2</v>
      </c>
      <c r="AI32" s="25">
        <v>1.043034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1.2404109999999999</v>
      </c>
      <c r="F33" t="s">
        <v>21</v>
      </c>
      <c r="G33" s="29">
        <v>0</v>
      </c>
      <c r="H33" s="29">
        <v>4.1000000000000003E-3</v>
      </c>
      <c r="I33" s="29">
        <v>1.0485500000000001</v>
      </c>
      <c r="J33" t="s">
        <v>21</v>
      </c>
      <c r="K33" s="29">
        <v>0</v>
      </c>
      <c r="L33" s="29">
        <v>4.1000000000000003E-3</v>
      </c>
      <c r="M33" s="29">
        <v>1.0316780000000001</v>
      </c>
      <c r="N33" s="25" t="s">
        <v>21</v>
      </c>
      <c r="O33" s="37">
        <v>0</v>
      </c>
      <c r="P33" s="37">
        <v>4.1000000000000003E-3</v>
      </c>
      <c r="Q33" s="25">
        <v>1.038119</v>
      </c>
      <c r="S33" s="59"/>
      <c r="T33" t="s">
        <v>21</v>
      </c>
      <c r="U33" s="29">
        <v>0</v>
      </c>
      <c r="V33" s="29">
        <v>7.4000000000000003E-3</v>
      </c>
      <c r="W33" s="29">
        <v>1.0456700000000001</v>
      </c>
      <c r="X33" t="s">
        <v>21</v>
      </c>
      <c r="Y33" s="29">
        <v>0</v>
      </c>
      <c r="Z33" s="29">
        <v>7.4000000000000003E-3</v>
      </c>
      <c r="AA33" s="29">
        <v>1.0334829999999999</v>
      </c>
      <c r="AB33" t="s">
        <v>21</v>
      </c>
      <c r="AC33" s="29">
        <v>0</v>
      </c>
      <c r="AD33" s="29">
        <v>7.4000000000000003E-3</v>
      </c>
      <c r="AE33" s="29">
        <v>1.0406930000000001</v>
      </c>
      <c r="AF33" s="25" t="s">
        <v>21</v>
      </c>
      <c r="AG33" s="37">
        <v>0</v>
      </c>
      <c r="AH33" s="37">
        <v>7.4000000000000003E-3</v>
      </c>
      <c r="AI33" s="25">
        <v>1.0374209999999999</v>
      </c>
    </row>
    <row r="34" spans="1:35" x14ac:dyDescent="0.25">
      <c r="A34" s="59"/>
      <c r="B34" t="s">
        <v>22</v>
      </c>
      <c r="C34" s="29">
        <v>0</v>
      </c>
      <c r="D34" s="29">
        <v>1.1999999999999999E-3</v>
      </c>
      <c r="E34" s="29">
        <v>1.101569</v>
      </c>
      <c r="F34" t="s">
        <v>22</v>
      </c>
      <c r="G34" s="29">
        <v>0</v>
      </c>
      <c r="H34" s="29">
        <v>1.4E-3</v>
      </c>
      <c r="I34" s="29">
        <v>1.056516</v>
      </c>
      <c r="J34" t="s">
        <v>22</v>
      </c>
      <c r="K34" s="29">
        <v>0</v>
      </c>
      <c r="L34" s="29">
        <v>1.4E-3</v>
      </c>
      <c r="M34" s="29">
        <v>1.0876479999999999</v>
      </c>
      <c r="N34" s="25" t="s">
        <v>22</v>
      </c>
      <c r="O34" s="37">
        <v>0</v>
      </c>
      <c r="P34" s="37">
        <v>1.4E-3</v>
      </c>
      <c r="Q34" s="25">
        <v>1.0855900000000001</v>
      </c>
      <c r="S34" s="59"/>
      <c r="T34" t="s">
        <v>22</v>
      </c>
      <c r="U34" s="29">
        <v>0</v>
      </c>
      <c r="V34" s="29">
        <v>3.5000000000000001E-3</v>
      </c>
      <c r="W34" s="29">
        <v>1.053868</v>
      </c>
      <c r="X34" t="s">
        <v>22</v>
      </c>
      <c r="Y34" s="29">
        <v>0</v>
      </c>
      <c r="Z34" s="29">
        <v>3.8999999999999998E-3</v>
      </c>
      <c r="AA34" s="29">
        <v>1.0708420000000001</v>
      </c>
      <c r="AB34" t="s">
        <v>22</v>
      </c>
      <c r="AC34" s="29">
        <v>0</v>
      </c>
      <c r="AD34" s="29">
        <v>3.8999999999999998E-3</v>
      </c>
      <c r="AE34" s="29">
        <v>1.0802020000000001</v>
      </c>
      <c r="AF34" s="25" t="s">
        <v>22</v>
      </c>
      <c r="AG34" s="37">
        <v>0</v>
      </c>
      <c r="AH34" s="37">
        <v>3.8999999999999998E-3</v>
      </c>
      <c r="AI34" s="25">
        <v>1.069569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5"/>
      <c r="O36" s="25"/>
      <c r="P36" s="25"/>
      <c r="Q36" s="25"/>
      <c r="AF36" s="27"/>
      <c r="AG36" s="27"/>
      <c r="AH36" s="27"/>
      <c r="AI36" s="27"/>
    </row>
    <row r="37" spans="1:35" x14ac:dyDescent="0.25">
      <c r="A37" s="64" t="s">
        <v>23</v>
      </c>
      <c r="B37" s="52" t="s">
        <v>66</v>
      </c>
      <c r="C37" s="52"/>
      <c r="D37" s="52"/>
      <c r="E37" s="52"/>
      <c r="F37" s="52" t="s">
        <v>67</v>
      </c>
      <c r="G37" s="52"/>
      <c r="H37" s="52"/>
      <c r="I37" s="52"/>
      <c r="J37" s="52" t="s">
        <v>68</v>
      </c>
      <c r="K37" s="52"/>
      <c r="L37" s="52"/>
      <c r="M37" s="52"/>
      <c r="N37" s="63" t="s">
        <v>69</v>
      </c>
      <c r="O37" s="63"/>
      <c r="P37" s="63"/>
      <c r="Q37" s="63"/>
      <c r="S37" s="64" t="s">
        <v>23</v>
      </c>
      <c r="T37" s="52" t="s">
        <v>66</v>
      </c>
      <c r="U37" s="52"/>
      <c r="V37" s="52"/>
      <c r="W37" s="52"/>
      <c r="X37" s="52" t="s">
        <v>67</v>
      </c>
      <c r="Y37" s="52"/>
      <c r="Z37" s="52"/>
      <c r="AA37" s="52"/>
      <c r="AB37" s="52" t="s">
        <v>68</v>
      </c>
      <c r="AC37" s="52"/>
      <c r="AD37" s="52"/>
      <c r="AE37" s="52"/>
      <c r="AF37" s="63" t="s">
        <v>69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 s="29">
        <v>0</v>
      </c>
      <c r="D39" s="29">
        <v>2.2800000000000001E-2</v>
      </c>
      <c r="E39" s="29">
        <v>1.0879749999999999</v>
      </c>
      <c r="F39" t="s">
        <v>20</v>
      </c>
      <c r="G39" s="29">
        <v>0</v>
      </c>
      <c r="H39" s="29">
        <v>2.2800000000000001E-2</v>
      </c>
      <c r="I39" s="29">
        <v>1.084692</v>
      </c>
      <c r="J39" t="s">
        <v>20</v>
      </c>
      <c r="K39" s="29">
        <v>0</v>
      </c>
      <c r="L39" s="29">
        <v>2.2800000000000001E-2</v>
      </c>
      <c r="M39" s="29">
        <v>1.2404790000000001</v>
      </c>
      <c r="N39" s="25" t="s">
        <v>20</v>
      </c>
      <c r="O39" s="37">
        <v>0</v>
      </c>
      <c r="P39" s="37">
        <v>2.2800000000000001E-2</v>
      </c>
      <c r="Q39" s="25">
        <v>1.072309</v>
      </c>
      <c r="S39" s="64"/>
      <c r="T39" t="s">
        <v>20</v>
      </c>
      <c r="U39" s="29">
        <v>0</v>
      </c>
      <c r="V39" s="29">
        <v>2.2800000000000001E-2</v>
      </c>
      <c r="W39" s="29">
        <v>0.95880500000000002</v>
      </c>
      <c r="X39" t="s">
        <v>20</v>
      </c>
      <c r="Y39" s="29">
        <v>0</v>
      </c>
      <c r="Z39" s="29">
        <v>2.2800000000000001E-2</v>
      </c>
      <c r="AA39" s="29">
        <v>1.100568</v>
      </c>
      <c r="AB39" t="s">
        <v>20</v>
      </c>
      <c r="AC39" s="29">
        <v>0</v>
      </c>
      <c r="AD39" s="29">
        <v>2.2800000000000001E-2</v>
      </c>
      <c r="AE39" s="29">
        <v>1.080724</v>
      </c>
      <c r="AF39" s="25" t="s">
        <v>20</v>
      </c>
      <c r="AG39" s="37">
        <v>0</v>
      </c>
      <c r="AH39" s="37">
        <v>2.2800000000000001E-2</v>
      </c>
      <c r="AI39" s="25">
        <v>1.0128969999999999</v>
      </c>
    </row>
    <row r="40" spans="1:35" x14ac:dyDescent="0.25">
      <c r="A40" s="64"/>
      <c r="B40" t="s">
        <v>21</v>
      </c>
      <c r="C40" s="29">
        <v>0</v>
      </c>
      <c r="D40" s="29">
        <v>4.1000000000000003E-3</v>
      </c>
      <c r="E40" s="29">
        <v>1.33829</v>
      </c>
      <c r="F40" t="s">
        <v>21</v>
      </c>
      <c r="G40" s="29">
        <v>0</v>
      </c>
      <c r="H40" s="29">
        <v>4.1000000000000003E-3</v>
      </c>
      <c r="I40" s="29">
        <v>1.3501479999999999</v>
      </c>
      <c r="J40" t="s">
        <v>21</v>
      </c>
      <c r="K40" s="29">
        <v>0</v>
      </c>
      <c r="L40" s="29">
        <v>4.1000000000000003E-3</v>
      </c>
      <c r="M40" s="29">
        <v>1.5517289999999999</v>
      </c>
      <c r="N40" s="25" t="s">
        <v>21</v>
      </c>
      <c r="O40" s="37">
        <v>0</v>
      </c>
      <c r="P40" s="37">
        <v>4.1000000000000003E-3</v>
      </c>
      <c r="Q40" s="25">
        <v>1.2150270000000001</v>
      </c>
      <c r="S40" s="64"/>
      <c r="T40" t="s">
        <v>21</v>
      </c>
      <c r="U40" s="29">
        <v>0</v>
      </c>
      <c r="V40" s="29">
        <v>7.4000000000000003E-3</v>
      </c>
      <c r="W40" s="29">
        <v>1.1779470000000001</v>
      </c>
      <c r="X40" t="s">
        <v>21</v>
      </c>
      <c r="Y40" s="29">
        <v>0</v>
      </c>
      <c r="Z40" s="29">
        <v>7.4000000000000003E-3</v>
      </c>
      <c r="AA40" s="29">
        <v>1.1694089999999999</v>
      </c>
      <c r="AB40" t="s">
        <v>21</v>
      </c>
      <c r="AC40" s="29">
        <v>0</v>
      </c>
      <c r="AD40" s="29">
        <v>7.4000000000000003E-3</v>
      </c>
      <c r="AE40" s="29">
        <v>1.1788449999999999</v>
      </c>
      <c r="AF40" s="25" t="s">
        <v>21</v>
      </c>
      <c r="AG40" s="37">
        <v>0</v>
      </c>
      <c r="AH40" s="37">
        <v>7.4000000000000003E-3</v>
      </c>
      <c r="AI40" s="25">
        <v>1.076525</v>
      </c>
    </row>
    <row r="41" spans="1:35" x14ac:dyDescent="0.25">
      <c r="A41" s="64"/>
      <c r="B41" t="s">
        <v>22</v>
      </c>
      <c r="C41" s="29">
        <v>0</v>
      </c>
      <c r="D41" s="29">
        <v>1.1999999999999999E-3</v>
      </c>
      <c r="E41" s="29">
        <v>1.737811</v>
      </c>
      <c r="F41" t="s">
        <v>22</v>
      </c>
      <c r="G41" s="29">
        <v>0</v>
      </c>
      <c r="H41" s="29">
        <v>1.2999999999999999E-3</v>
      </c>
      <c r="I41" s="29">
        <v>1.749493</v>
      </c>
      <c r="J41" t="s">
        <v>22</v>
      </c>
      <c r="K41" s="29">
        <v>0</v>
      </c>
      <c r="L41" s="29">
        <v>1.2999999999999999E-3</v>
      </c>
      <c r="M41" s="29">
        <v>1.7107220000000001</v>
      </c>
      <c r="N41" s="25" t="s">
        <v>22</v>
      </c>
      <c r="O41" s="37">
        <v>0</v>
      </c>
      <c r="P41" s="37">
        <v>1.4E-3</v>
      </c>
      <c r="Q41" s="25">
        <v>1.651791</v>
      </c>
      <c r="S41" s="64"/>
      <c r="T41" t="s">
        <v>22</v>
      </c>
      <c r="U41" s="29">
        <v>0</v>
      </c>
      <c r="V41" s="29">
        <v>3.5000000000000001E-3</v>
      </c>
      <c r="W41" s="29">
        <v>1.837742</v>
      </c>
      <c r="X41" t="s">
        <v>22</v>
      </c>
      <c r="Y41" s="29">
        <v>0</v>
      </c>
      <c r="Z41" s="29">
        <v>3.5000000000000001E-3</v>
      </c>
      <c r="AA41" s="29">
        <v>1.7163630000000001</v>
      </c>
      <c r="AB41" t="s">
        <v>22</v>
      </c>
      <c r="AC41" s="29">
        <v>0</v>
      </c>
      <c r="AD41" s="29">
        <v>3.5000000000000001E-3</v>
      </c>
      <c r="AE41" s="29">
        <v>1.787615</v>
      </c>
      <c r="AF41" s="25" t="s">
        <v>22</v>
      </c>
      <c r="AG41" s="37">
        <v>0</v>
      </c>
      <c r="AH41" s="37">
        <v>3.5999999999999999E-3</v>
      </c>
      <c r="AI41" s="25">
        <v>1.5275829999999999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66</v>
      </c>
      <c r="C44" s="52"/>
      <c r="D44" s="52"/>
      <c r="E44" s="52"/>
      <c r="F44" s="52" t="s">
        <v>67</v>
      </c>
      <c r="G44" s="52"/>
      <c r="H44" s="52"/>
      <c r="I44" s="52"/>
      <c r="J44" s="52" t="s">
        <v>68</v>
      </c>
      <c r="K44" s="52"/>
      <c r="L44" s="52"/>
      <c r="M44" s="52"/>
      <c r="N44" s="63" t="s">
        <v>69</v>
      </c>
      <c r="O44" s="63"/>
      <c r="P44" s="63"/>
      <c r="Q44" s="63"/>
      <c r="S44" s="60" t="s">
        <v>24</v>
      </c>
      <c r="T44" s="52" t="s">
        <v>66</v>
      </c>
      <c r="U44" s="52"/>
      <c r="V44" s="52"/>
      <c r="W44" s="52"/>
      <c r="X44" s="52" t="s">
        <v>67</v>
      </c>
      <c r="Y44" s="52"/>
      <c r="Z44" s="52"/>
      <c r="AA44" s="52"/>
      <c r="AB44" s="52" t="s">
        <v>68</v>
      </c>
      <c r="AC44" s="52"/>
      <c r="AD44" s="52"/>
      <c r="AE44" s="52"/>
      <c r="AF44" s="63" t="s">
        <v>69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4.6499999999999999E-5</v>
      </c>
      <c r="E46" s="29">
        <v>2.6373120000000001</v>
      </c>
      <c r="F46" s="33">
        <v>5.1499999999999998E-5</v>
      </c>
      <c r="I46" s="29">
        <v>3.0625330000000002</v>
      </c>
      <c r="J46" s="33">
        <v>6.3299999999999994E-5</v>
      </c>
      <c r="M46" s="29">
        <v>2.881157</v>
      </c>
      <c r="N46" s="39">
        <v>7.2799999999999994E-5</v>
      </c>
      <c r="O46" s="25"/>
      <c r="P46" s="25"/>
      <c r="Q46" s="25">
        <v>2.7689110000000001</v>
      </c>
      <c r="S46" s="60"/>
      <c r="T46" s="33">
        <v>6.2060000000000001E-4</v>
      </c>
      <c r="W46" s="29">
        <v>3.3880720000000002</v>
      </c>
      <c r="X46" s="33">
        <v>6.8760000000000002E-4</v>
      </c>
      <c r="AA46" s="29">
        <v>2.9239069999999998</v>
      </c>
      <c r="AB46" s="33">
        <v>7.5679999999999996E-4</v>
      </c>
      <c r="AE46" s="29">
        <v>2.8605480000000001</v>
      </c>
      <c r="AF46" s="39">
        <v>8.4460000000000004E-4</v>
      </c>
      <c r="AG46" s="25"/>
      <c r="AH46" s="25"/>
      <c r="AI46" s="25">
        <v>2.722102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66</v>
      </c>
      <c r="C50" s="52"/>
      <c r="D50" s="52"/>
      <c r="E50" s="52"/>
      <c r="F50" s="52" t="s">
        <v>67</v>
      </c>
      <c r="G50" s="52"/>
      <c r="H50" s="52"/>
      <c r="I50" s="52"/>
      <c r="J50" s="52" t="s">
        <v>68</v>
      </c>
      <c r="K50" s="52"/>
      <c r="L50" s="52"/>
      <c r="M50" s="52"/>
      <c r="N50" s="63" t="s">
        <v>69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1.0040530000000001</v>
      </c>
      <c r="F52" t="s">
        <v>20</v>
      </c>
      <c r="G52" s="29">
        <v>0</v>
      </c>
      <c r="H52" s="29">
        <v>2.2800000000000001E-2</v>
      </c>
      <c r="I52" s="29">
        <v>1.0091619999999999</v>
      </c>
      <c r="J52" t="s">
        <v>20</v>
      </c>
      <c r="K52" s="29">
        <v>0</v>
      </c>
      <c r="L52" s="29">
        <v>2.2800000000000001E-2</v>
      </c>
      <c r="M52" s="29">
        <v>1.0045029999999999</v>
      </c>
      <c r="N52" s="25" t="s">
        <v>20</v>
      </c>
      <c r="O52" s="37">
        <v>0</v>
      </c>
      <c r="P52" s="37">
        <v>2.2800000000000001E-2</v>
      </c>
      <c r="Q52" s="25">
        <v>1.015925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1.0410360000000001</v>
      </c>
      <c r="F53" t="s">
        <v>21</v>
      </c>
      <c r="G53" s="29">
        <v>0</v>
      </c>
      <c r="H53" s="29">
        <v>1.37E-2</v>
      </c>
      <c r="I53" s="29">
        <v>1.2154119999999999</v>
      </c>
      <c r="J53" t="s">
        <v>21</v>
      </c>
      <c r="K53" s="29">
        <v>0</v>
      </c>
      <c r="L53" s="29">
        <v>1.37E-2</v>
      </c>
      <c r="M53" s="29">
        <v>1.035131</v>
      </c>
      <c r="N53" s="25" t="s">
        <v>21</v>
      </c>
      <c r="O53" s="37">
        <v>0</v>
      </c>
      <c r="P53" s="37">
        <v>1.37E-2</v>
      </c>
      <c r="Q53" s="25">
        <v>1.0361739999999999</v>
      </c>
    </row>
    <row r="54" spans="1:17" x14ac:dyDescent="0.25">
      <c r="A54" s="59"/>
      <c r="B54" t="s">
        <v>22</v>
      </c>
      <c r="C54" s="29">
        <v>0</v>
      </c>
      <c r="D54" s="29">
        <v>9.7999999999999997E-3</v>
      </c>
      <c r="E54" s="29">
        <v>1.0498130000000001</v>
      </c>
      <c r="F54" t="s">
        <v>22</v>
      </c>
      <c r="G54" s="29">
        <v>0</v>
      </c>
      <c r="H54" s="29">
        <v>1.03E-2</v>
      </c>
      <c r="I54" s="29">
        <v>1.063931</v>
      </c>
      <c r="J54" t="s">
        <v>22</v>
      </c>
      <c r="K54" s="29">
        <v>0</v>
      </c>
      <c r="L54" s="29">
        <v>1.0699999999999999E-2</v>
      </c>
      <c r="M54" s="29">
        <v>1.070648</v>
      </c>
      <c r="N54" s="25" t="s">
        <v>22</v>
      </c>
      <c r="O54" s="37">
        <v>0</v>
      </c>
      <c r="P54" s="37">
        <v>1.0699999999999999E-2</v>
      </c>
      <c r="Q54" s="25">
        <v>1.067529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52" t="s">
        <v>66</v>
      </c>
      <c r="C57" s="52"/>
      <c r="D57" s="52"/>
      <c r="E57" s="52"/>
      <c r="F57" s="67" t="s">
        <v>67</v>
      </c>
      <c r="G57" s="67"/>
      <c r="H57" s="67"/>
      <c r="I57" s="67"/>
      <c r="J57" s="67" t="s">
        <v>68</v>
      </c>
      <c r="K57" s="67"/>
      <c r="L57" s="67"/>
      <c r="M57" s="67"/>
      <c r="N57" s="67" t="s">
        <v>69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 s="29">
        <v>0</v>
      </c>
      <c r="D59" s="29">
        <v>2.2800000000000001E-2</v>
      </c>
      <c r="E59" s="29">
        <v>1.1141460000000001</v>
      </c>
      <c r="F59" s="40" t="s">
        <v>20</v>
      </c>
      <c r="G59" s="41">
        <v>0</v>
      </c>
      <c r="H59" s="41">
        <v>2.2800000000000001E-2</v>
      </c>
      <c r="I59" s="41">
        <v>0.96667400000000003</v>
      </c>
      <c r="J59" s="40" t="s">
        <v>20</v>
      </c>
      <c r="K59" s="41">
        <v>0</v>
      </c>
      <c r="L59" s="41">
        <v>2.2800000000000001E-2</v>
      </c>
      <c r="M59" s="41">
        <v>1.071801</v>
      </c>
      <c r="N59" s="40" t="s">
        <v>20</v>
      </c>
      <c r="O59" s="41">
        <v>0</v>
      </c>
      <c r="P59" s="41">
        <v>2.2800000000000001E-2</v>
      </c>
      <c r="Q59" s="40">
        <v>1.0744</v>
      </c>
    </row>
    <row r="60" spans="1:17" x14ac:dyDescent="0.25">
      <c r="A60" s="64"/>
      <c r="B60" t="s">
        <v>21</v>
      </c>
      <c r="C60" s="29">
        <v>0</v>
      </c>
      <c r="D60" s="29">
        <v>1.37E-2</v>
      </c>
      <c r="E60" s="29">
        <v>1.2295799999999999</v>
      </c>
      <c r="F60" s="40" t="s">
        <v>21</v>
      </c>
      <c r="G60" s="41">
        <v>0</v>
      </c>
      <c r="H60" s="41">
        <v>1.29E-2</v>
      </c>
      <c r="I60" s="41">
        <v>1.1541440000000001</v>
      </c>
      <c r="J60" s="40" t="s">
        <v>21</v>
      </c>
      <c r="K60" s="41">
        <v>0</v>
      </c>
      <c r="L60" s="41">
        <v>1.23E-2</v>
      </c>
      <c r="M60" s="41">
        <v>1.176868</v>
      </c>
      <c r="N60" s="40" t="s">
        <v>21</v>
      </c>
      <c r="O60" s="41">
        <v>0</v>
      </c>
      <c r="P60" s="41">
        <v>1.2E-2</v>
      </c>
      <c r="Q60" s="40">
        <v>1.1061030000000001</v>
      </c>
    </row>
    <row r="61" spans="1:17" x14ac:dyDescent="0.25">
      <c r="A61" s="64"/>
      <c r="B61" t="s">
        <v>22</v>
      </c>
      <c r="C61" s="29">
        <v>4.5999999999999999E-3</v>
      </c>
      <c r="D61" s="29">
        <v>9.7999999999999997E-3</v>
      </c>
      <c r="E61" s="29">
        <v>1.6343799999999999</v>
      </c>
      <c r="F61" s="40" t="s">
        <v>22</v>
      </c>
      <c r="G61" s="41">
        <v>0</v>
      </c>
      <c r="H61" s="41">
        <v>1.03E-2</v>
      </c>
      <c r="I61" s="41">
        <v>1.063931</v>
      </c>
      <c r="J61" s="40" t="s">
        <v>22</v>
      </c>
      <c r="K61" s="41">
        <v>0</v>
      </c>
      <c r="L61" s="41">
        <v>1.0699999999999999E-2</v>
      </c>
      <c r="M61" s="41">
        <v>1.070648</v>
      </c>
      <c r="N61" s="40" t="s">
        <v>22</v>
      </c>
      <c r="O61" s="41">
        <v>0</v>
      </c>
      <c r="P61" s="37">
        <v>1.0699999999999999E-2</v>
      </c>
      <c r="Q61" s="40">
        <v>1.6961440000000001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66</v>
      </c>
      <c r="C64" s="52"/>
      <c r="D64" s="52"/>
      <c r="E64" s="52"/>
      <c r="F64" s="52" t="s">
        <v>67</v>
      </c>
      <c r="G64" s="52"/>
      <c r="H64" s="52"/>
      <c r="I64" s="52"/>
      <c r="J64" s="52" t="s">
        <v>68</v>
      </c>
      <c r="K64" s="52"/>
      <c r="L64" s="52"/>
      <c r="M64" s="52"/>
      <c r="N64" s="63" t="s">
        <v>69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4.7999999999999996E-3</v>
      </c>
      <c r="E66" s="29">
        <v>2.9915159999999998</v>
      </c>
      <c r="G66" s="33">
        <v>5.0000000000000001E-3</v>
      </c>
      <c r="I66" s="29">
        <v>2.6644830000000002</v>
      </c>
      <c r="J66" s="33">
        <v>5.3E-3</v>
      </c>
      <c r="M66" s="29">
        <v>2.653311</v>
      </c>
      <c r="N66" s="39">
        <v>5.7000000000000002E-3</v>
      </c>
      <c r="O66" s="25"/>
      <c r="P66" s="25"/>
      <c r="Q66" s="25">
        <v>2.6626249999999998</v>
      </c>
    </row>
    <row r="67" spans="1:27" x14ac:dyDescent="0.25"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>0.05*G11+(1-0.05)*C11</f>
        <v>0</v>
      </c>
      <c r="G73">
        <f>0.05*H11+(1-0.05)*D11</f>
        <v>2.2799999999999997E-2</v>
      </c>
      <c r="H73">
        <f>E11+I11</f>
        <v>1.9627400000000002</v>
      </c>
      <c r="I73">
        <f t="shared" ref="I73:J75" si="0">0.05*G18+(1-0.05)*C18</f>
        <v>0</v>
      </c>
      <c r="J73">
        <f t="shared" si="0"/>
        <v>2.2799999999999997E-2</v>
      </c>
      <c r="K73">
        <f>I18+E18</f>
        <v>1.950542</v>
      </c>
      <c r="L73">
        <f>0.05*F25+(1-0.05)*B25</f>
        <v>0</v>
      </c>
      <c r="M73">
        <f>I25+E25</f>
        <v>5.7078740000000003</v>
      </c>
      <c r="P73" s="58" t="s">
        <v>37</v>
      </c>
      <c r="Q73" t="s">
        <v>36</v>
      </c>
      <c r="R73">
        <f t="shared" ref="R73:S75" si="1">0.1*G11+(1-0.1)*C11</f>
        <v>0</v>
      </c>
      <c r="S73">
        <f t="shared" si="1"/>
        <v>2.2800000000000001E-2</v>
      </c>
      <c r="U73">
        <f t="shared" ref="U73:V75" si="2">0.1*G18+(1-0.1)*C18</f>
        <v>0</v>
      </c>
      <c r="V73">
        <f t="shared" si="2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>0.05*G12+(1-0.05)*C12</f>
        <v>0</v>
      </c>
      <c r="H74">
        <f>E12+I12</f>
        <v>2.1529129999999999</v>
      </c>
      <c r="I74">
        <f t="shared" si="0"/>
        <v>0</v>
      </c>
      <c r="J74">
        <f t="shared" si="0"/>
        <v>8.7180000000000005E-4</v>
      </c>
      <c r="K74">
        <f>I19+E19</f>
        <v>2.710718</v>
      </c>
      <c r="P74" s="58"/>
      <c r="Q74" t="s">
        <v>38</v>
      </c>
      <c r="R74">
        <f t="shared" si="1"/>
        <v>0</v>
      </c>
      <c r="S74">
        <f t="shared" si="1"/>
        <v>8.7180000000000005E-4</v>
      </c>
      <c r="U74">
        <f t="shared" si="2"/>
        <v>0</v>
      </c>
      <c r="V74">
        <f t="shared" si="2"/>
        <v>8.7180000000000005E-4</v>
      </c>
    </row>
    <row r="75" spans="1:27" x14ac:dyDescent="0.25">
      <c r="C75" s="59"/>
      <c r="D75" s="58"/>
      <c r="E75" t="s">
        <v>39</v>
      </c>
      <c r="F75">
        <f>0.05*G13+(1-0.05)*C13</f>
        <v>0</v>
      </c>
      <c r="G75">
        <f>0.05*H13+(1-0.05)*D13</f>
        <v>5.007E-5</v>
      </c>
      <c r="H75">
        <f>E13+I13</f>
        <v>2.2582870000000002</v>
      </c>
      <c r="I75">
        <f t="shared" si="0"/>
        <v>0</v>
      </c>
      <c r="J75">
        <f t="shared" si="0"/>
        <v>5.007E-5</v>
      </c>
      <c r="K75">
        <f>I20+E20</f>
        <v>3.355359</v>
      </c>
      <c r="P75" s="58"/>
      <c r="Q75" t="s">
        <v>39</v>
      </c>
      <c r="R75">
        <f t="shared" si="1"/>
        <v>0</v>
      </c>
      <c r="S75">
        <f t="shared" si="1"/>
        <v>5.007E-5</v>
      </c>
      <c r="U75">
        <f t="shared" si="2"/>
        <v>0</v>
      </c>
      <c r="V75">
        <f t="shared" si="2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3">0.2*G11+(1-0.2)*C11</f>
        <v>0</v>
      </c>
      <c r="G79">
        <f t="shared" si="3"/>
        <v>2.2800000000000004E-2</v>
      </c>
      <c r="I79">
        <f t="shared" ref="I79:J81" si="4">0.2*G18+(1-0.2)*C18</f>
        <v>0</v>
      </c>
      <c r="J79">
        <f t="shared" si="4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5">0.3*G11+(1-0.3)*C11</f>
        <v>0</v>
      </c>
      <c r="S79">
        <f t="shared" si="5"/>
        <v>2.2799999999999997E-2</v>
      </c>
      <c r="U79">
        <f t="shared" ref="U79:V81" si="6">0.3*G18+(1-0.3)*C18</f>
        <v>0</v>
      </c>
      <c r="V79">
        <f t="shared" si="6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3"/>
        <v>0</v>
      </c>
      <c r="G80">
        <f t="shared" si="3"/>
        <v>8.7180000000000016E-4</v>
      </c>
      <c r="I80">
        <f t="shared" si="4"/>
        <v>0</v>
      </c>
      <c r="J80">
        <f t="shared" si="4"/>
        <v>8.7180000000000016E-4</v>
      </c>
      <c r="P80" s="58"/>
      <c r="Q80" t="s">
        <v>38</v>
      </c>
      <c r="R80">
        <f t="shared" si="5"/>
        <v>0</v>
      </c>
      <c r="S80">
        <f t="shared" si="5"/>
        <v>8.7179999999999994E-4</v>
      </c>
      <c r="U80">
        <f t="shared" si="6"/>
        <v>0</v>
      </c>
      <c r="V80">
        <f t="shared" si="6"/>
        <v>8.7179999999999994E-4</v>
      </c>
    </row>
    <row r="81" spans="2:25" x14ac:dyDescent="0.25">
      <c r="C81" s="59"/>
      <c r="D81" s="58"/>
      <c r="E81" t="s">
        <v>39</v>
      </c>
      <c r="F81">
        <f t="shared" si="3"/>
        <v>0</v>
      </c>
      <c r="G81">
        <f t="shared" si="3"/>
        <v>5.0070000000000007E-5</v>
      </c>
      <c r="I81">
        <f t="shared" si="4"/>
        <v>0</v>
      </c>
      <c r="J81">
        <f t="shared" si="4"/>
        <v>5.0070000000000007E-5</v>
      </c>
      <c r="P81" s="58"/>
      <c r="Q81" t="s">
        <v>39</v>
      </c>
      <c r="R81">
        <f t="shared" si="5"/>
        <v>0</v>
      </c>
      <c r="S81">
        <f t="shared" si="5"/>
        <v>5.0069999999999993E-5</v>
      </c>
      <c r="U81">
        <f t="shared" si="6"/>
        <v>0</v>
      </c>
      <c r="V81">
        <f t="shared" si="6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7">(0.05*(1-0.05)+0.05*(1-0.05))*G11+0.05*0.05*K11+(1-0.05*(1-0.05)-0.05*(1-0.05)-0.05*0.05)*C11</f>
        <v>0</v>
      </c>
      <c r="G86">
        <f t="shared" si="7"/>
        <v>2.2800000000000001E-2</v>
      </c>
      <c r="H86">
        <f>M11+I11+E11</f>
        <v>3.0137420000000001</v>
      </c>
      <c r="I86">
        <f t="shared" ref="I86:J88" si="8">(0.05*(1-0.05)+0.05*(1-0.05))*G18+0.05*0.05*K18+(1-0.05*(1-0.05)-0.05*(1-0.05)-0.05*0.05)*C18</f>
        <v>0</v>
      </c>
      <c r="J86">
        <f t="shared" si="8"/>
        <v>2.2800000000000001E-2</v>
      </c>
      <c r="K86">
        <f>M18+I18+E18</f>
        <v>2.9464920000000001</v>
      </c>
      <c r="L86">
        <f>(0.05*(1-0.05)+0.05*(1-0.05))*F25+0.05*0.05*J25+(1-0.05*(1-0.05)-0.05*(1-0.05)-0.05*0.05)*B25</f>
        <v>0</v>
      </c>
      <c r="M86">
        <f>M25+I25+E25</f>
        <v>8.4660919999999997</v>
      </c>
      <c r="O86" s="57" t="s">
        <v>43</v>
      </c>
      <c r="P86" s="58" t="s">
        <v>37</v>
      </c>
      <c r="Q86" t="s">
        <v>36</v>
      </c>
      <c r="R86">
        <f t="shared" ref="R86:S88" si="9">(0.1*0.9+0.1*0.9)*G11+0.1*0.1*K11+(1-0.1*0.9-0.1*0.9-0.1*0.1)*C11</f>
        <v>0</v>
      </c>
      <c r="S86">
        <f t="shared" si="9"/>
        <v>2.2800000000000001E-2</v>
      </c>
      <c r="U86">
        <f t="shared" ref="U86:V88" si="10">(0.1*0.9+0.1*0.9)*G18+0.1*0.1*K18+(1-0.1*0.9-0.1*0.9-0.1*0.1)*C18</f>
        <v>0</v>
      </c>
      <c r="V86">
        <f t="shared" si="10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7"/>
        <v>0</v>
      </c>
      <c r="G87">
        <f t="shared" si="7"/>
        <v>8.7180000000000005E-4</v>
      </c>
      <c r="H87">
        <f>M12+I12+E12</f>
        <v>3.2998829999999995</v>
      </c>
      <c r="I87">
        <f t="shared" si="8"/>
        <v>0</v>
      </c>
      <c r="J87">
        <f t="shared" si="8"/>
        <v>8.7180000000000005E-4</v>
      </c>
      <c r="K87">
        <f>M19+I19+E19</f>
        <v>4.0417860000000001</v>
      </c>
      <c r="O87" s="57"/>
      <c r="P87" s="58"/>
      <c r="Q87" t="s">
        <v>38</v>
      </c>
      <c r="R87">
        <f t="shared" si="9"/>
        <v>0</v>
      </c>
      <c r="S87">
        <f t="shared" si="9"/>
        <v>8.7180000000000016E-4</v>
      </c>
      <c r="U87">
        <f t="shared" si="10"/>
        <v>0</v>
      </c>
      <c r="V87">
        <f t="shared" si="10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7"/>
        <v>0</v>
      </c>
      <c r="G88">
        <f t="shared" si="7"/>
        <v>5.0070000000000007E-5</v>
      </c>
      <c r="H88">
        <f>M13+I13+E13</f>
        <v>3.3944989999999997</v>
      </c>
      <c r="I88">
        <f t="shared" si="8"/>
        <v>0</v>
      </c>
      <c r="J88">
        <f t="shared" si="8"/>
        <v>5.0070000000000007E-5</v>
      </c>
      <c r="K88">
        <f>M20+I20+E20</f>
        <v>5.1393709999999997</v>
      </c>
      <c r="O88" s="57"/>
      <c r="P88" s="58"/>
      <c r="Q88" t="s">
        <v>39</v>
      </c>
      <c r="R88">
        <f t="shared" si="9"/>
        <v>0</v>
      </c>
      <c r="S88">
        <f t="shared" si="9"/>
        <v>5.0070000000000007E-5</v>
      </c>
      <c r="U88">
        <f t="shared" si="10"/>
        <v>0</v>
      </c>
      <c r="V88">
        <f t="shared" si="10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1">(0.2*0.8+0.2*0.8)*G11+0.2*0.2*K11+(1-0.2*0.8-0.2*0.8-0.2*0.2)*C11</f>
        <v>0</v>
      </c>
      <c r="G92">
        <f t="shared" si="11"/>
        <v>2.2800000000000001E-2</v>
      </c>
      <c r="I92">
        <f t="shared" ref="I92:J94" si="12">(0.2*0.8+0.2*0.8)*G18+0.2*0.2*K18+(1-0.2*0.8-0.2*0.8-0.2*0.2)*C18</f>
        <v>0</v>
      </c>
      <c r="J92">
        <f t="shared" si="12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3">(0.3*0.7+0.3*0.7)*G11+0.3*0.3*K11+(1-0.3*0.7-0.3*0.7-0.3*0.3)*C11</f>
        <v>0</v>
      </c>
      <c r="S92">
        <f t="shared" si="13"/>
        <v>2.2800000000000001E-2</v>
      </c>
      <c r="U92">
        <f t="shared" ref="U92:V94" si="14">(0.3*0.7+0.3*0.7)*G18+0.3*0.3*K18+(1-0.3*0.7-0.3*0.7-0.3*0.3)*C18</f>
        <v>0</v>
      </c>
      <c r="V92">
        <f t="shared" si="14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1"/>
        <v>0</v>
      </c>
      <c r="G93">
        <f t="shared" si="11"/>
        <v>8.7180000000000005E-4</v>
      </c>
      <c r="I93">
        <f t="shared" si="12"/>
        <v>0</v>
      </c>
      <c r="J93">
        <f t="shared" si="12"/>
        <v>8.7180000000000005E-4</v>
      </c>
      <c r="O93" s="57"/>
      <c r="P93" s="58"/>
      <c r="Q93" t="s">
        <v>38</v>
      </c>
      <c r="R93">
        <f t="shared" si="13"/>
        <v>0</v>
      </c>
      <c r="S93">
        <f t="shared" si="13"/>
        <v>8.7180000000000016E-4</v>
      </c>
      <c r="U93">
        <f t="shared" si="14"/>
        <v>0</v>
      </c>
      <c r="V93">
        <f t="shared" si="14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1"/>
        <v>0</v>
      </c>
      <c r="G94">
        <f t="shared" si="11"/>
        <v>5.007E-5</v>
      </c>
      <c r="I94">
        <f t="shared" si="12"/>
        <v>0</v>
      </c>
      <c r="J94">
        <f t="shared" si="12"/>
        <v>5.007E-5</v>
      </c>
      <c r="O94" s="57"/>
      <c r="P94" s="58"/>
      <c r="Q94" t="s">
        <v>39</v>
      </c>
      <c r="R94">
        <f t="shared" si="13"/>
        <v>0</v>
      </c>
      <c r="S94">
        <f t="shared" si="13"/>
        <v>5.0070000000000007E-5</v>
      </c>
      <c r="U94">
        <f t="shared" si="14"/>
        <v>0</v>
      </c>
      <c r="V94">
        <f t="shared" si="14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5">3*0.05*(1-0.05)*(1-0.05)*G11+3*0.05*0.05*(1-0.05)*K11+0.05*0.05*0.05*O11+(1-3*0.05*(1-0.05)*(1-0.05)-3*0.05*0.05*(1-0.05)-0.05*0.05*0.05)*C11</f>
        <v>0</v>
      </c>
      <c r="G99">
        <f t="shared" si="15"/>
        <v>2.2799999999999997E-2</v>
      </c>
      <c r="H99">
        <f>Q11+M11+I11+E11</f>
        <v>3.9768829999999999</v>
      </c>
      <c r="I99">
        <f t="shared" ref="I99:J101" si="16">3*0.05*(1-0.05)*(1-0.05)*G18+3*0.05*0.05*(1-0.05)*K18+0.05*0.05*0.05*O18+(1-3*0.05*(1-0.05)*(1-0.05)-3*0.05*0.05*(1-0.05)-0.05*0.05*0.05)*C18</f>
        <v>0</v>
      </c>
      <c r="J99">
        <f t="shared" si="16"/>
        <v>2.2799999999999997E-2</v>
      </c>
      <c r="K99">
        <f>Q18+M18+E18+I18</f>
        <v>3.9466329999999998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11.450203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7">3*0.1*(1-0.1)*(1-0.1)*G11+3*0.1*0.1*(1-0.1)*K11+0.1*0.1*0.1*O11+(1-3*0.1*(1-0.1)*(1-0.1)-3*0.1*0.1*(1-0.1)-0.1*0.1*0.1)*C11</f>
        <v>0</v>
      </c>
      <c r="S99">
        <f t="shared" si="17"/>
        <v>2.2800000000000001E-2</v>
      </c>
      <c r="U99">
        <f t="shared" ref="U99:V101" si="18">3*0.1*(1-0.1)*(1-0.1)*G18+3*0.1*0.1*(1-0.1)*K18+0.1*0.1*0.1*O18+(1-3*0.1*(1-0.1)*(1-0.1)-3*0.1*0.1*(1-0.1)-0.1*0.1*0.1)*C18</f>
        <v>0</v>
      </c>
      <c r="V99">
        <f t="shared" si="18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5"/>
        <v>0</v>
      </c>
      <c r="G100">
        <f t="shared" si="15"/>
        <v>8.7179999999999994E-4</v>
      </c>
      <c r="H100">
        <f>Q12+M12+I12+E12</f>
        <v>4.3395269999999995</v>
      </c>
      <c r="I100">
        <f t="shared" si="16"/>
        <v>0</v>
      </c>
      <c r="J100">
        <f t="shared" si="16"/>
        <v>8.7179999999999994E-4</v>
      </c>
      <c r="K100">
        <f>Q19+M19+E19+I19</f>
        <v>5.25617</v>
      </c>
      <c r="N100" s="61"/>
      <c r="O100" s="57"/>
      <c r="P100" s="58"/>
      <c r="Q100" t="s">
        <v>38</v>
      </c>
      <c r="R100">
        <f t="shared" si="17"/>
        <v>0</v>
      </c>
      <c r="S100">
        <f t="shared" si="17"/>
        <v>8.7180000000000005E-4</v>
      </c>
      <c r="U100">
        <f t="shared" si="18"/>
        <v>0</v>
      </c>
      <c r="V100">
        <f t="shared" si="18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5"/>
        <v>0</v>
      </c>
      <c r="G101">
        <f t="shared" si="15"/>
        <v>5.0069999999999993E-5</v>
      </c>
      <c r="H101">
        <f>Q13+M13+I13+E13</f>
        <v>4.5031840000000001</v>
      </c>
      <c r="I101">
        <f t="shared" si="16"/>
        <v>0</v>
      </c>
      <c r="J101">
        <f t="shared" si="16"/>
        <v>5.0069999999999993E-5</v>
      </c>
      <c r="K101">
        <f>Q20+M20+E20+I20</f>
        <v>6.7588400000000002</v>
      </c>
      <c r="N101" s="61"/>
      <c r="O101" s="57"/>
      <c r="P101" s="58"/>
      <c r="Q101" t="s">
        <v>39</v>
      </c>
      <c r="R101">
        <f t="shared" si="17"/>
        <v>0</v>
      </c>
      <c r="S101">
        <f t="shared" si="17"/>
        <v>5.0069999999999993E-5</v>
      </c>
      <c r="U101">
        <f t="shared" si="18"/>
        <v>0</v>
      </c>
      <c r="V101">
        <f t="shared" si="18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19">3*0.2*(1-0.2)*(1-0.2)*G11+3*0.2*0.2*(1-0.2)*K11+0.2*0.2*0.2*O11+(1-3*0.2*(1-0.2)*(1-0.2)-3*0.2*0.2*(1-0.2)-0.2*0.2*0.2)*C11</f>
        <v>0</v>
      </c>
      <c r="G105">
        <f t="shared" si="19"/>
        <v>2.2800000000000001E-2</v>
      </c>
      <c r="I105">
        <f t="shared" ref="I105:J107" si="20">3*0.2*(1-0.2)*(1-0.2)*G18+3*0.2*0.2*(1-0.2)*K18+0.2*0.2*0.2*O18+(1-3*0.2*(1-0.2)*(1-0.2)-3*0.2*0.2*(1-0.2)-0.2*0.2*0.2)*C18</f>
        <v>0</v>
      </c>
      <c r="J105">
        <f t="shared" si="20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1">3*0.3*(1-0.3)*(1-0.3)*G11+3*0.3*0.3*(1-0.3)*K11+0.3*0.3*0.3*O11+(1-3*0.3*(1-0.3)*(1-0.3)-3*0.3*0.3*(1-0.3)-0.3*0.3*0.3)*C11</f>
        <v>0</v>
      </c>
      <c r="S105">
        <f t="shared" si="21"/>
        <v>2.2800000000000001E-2</v>
      </c>
      <c r="U105">
        <f t="shared" ref="U105:V107" si="22">3*0.3*(1-0.3)*(1-0.3)*G18+3*0.3*0.3*(1-0.3)*K18+0.3*0.3*0.3*O18+(1-3*0.3*(1-0.3)*(1-0.3)-3*0.3*0.3*(1-0.3)-0.3*0.3*0.3)*C18</f>
        <v>0</v>
      </c>
      <c r="V105">
        <f t="shared" si="22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19"/>
        <v>0</v>
      </c>
      <c r="G106">
        <f t="shared" si="19"/>
        <v>8.7179999999999994E-4</v>
      </c>
      <c r="I106">
        <f t="shared" si="20"/>
        <v>0</v>
      </c>
      <c r="J106">
        <f t="shared" si="20"/>
        <v>8.7179999999999994E-4</v>
      </c>
      <c r="N106" s="61"/>
      <c r="O106" s="57"/>
      <c r="P106" s="58"/>
      <c r="Q106" t="s">
        <v>38</v>
      </c>
      <c r="R106">
        <f t="shared" si="21"/>
        <v>0</v>
      </c>
      <c r="S106">
        <f t="shared" si="21"/>
        <v>8.7180000000000005E-4</v>
      </c>
      <c r="U106">
        <f t="shared" si="22"/>
        <v>0</v>
      </c>
      <c r="V106">
        <f t="shared" si="22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19"/>
        <v>0</v>
      </c>
      <c r="G107">
        <f t="shared" si="19"/>
        <v>5.007E-5</v>
      </c>
      <c r="I107">
        <f t="shared" si="20"/>
        <v>0</v>
      </c>
      <c r="J107">
        <f t="shared" si="20"/>
        <v>5.007E-5</v>
      </c>
      <c r="N107" s="61"/>
      <c r="O107" s="57"/>
      <c r="P107" s="58"/>
      <c r="Q107" t="s">
        <v>39</v>
      </c>
      <c r="R107">
        <f t="shared" si="21"/>
        <v>0</v>
      </c>
      <c r="S107">
        <f t="shared" si="21"/>
        <v>5.0070000000000007E-5</v>
      </c>
      <c r="U107">
        <f t="shared" si="22"/>
        <v>0</v>
      </c>
      <c r="V107">
        <f t="shared" si="22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3">0.05*Y11+(1-0.05)*U11</f>
        <v>0</v>
      </c>
      <c r="G112">
        <f t="shared" si="23"/>
        <v>2.2799999999999997E-2</v>
      </c>
      <c r="H112">
        <f>AA11+W11</f>
        <v>1.9547540000000001</v>
      </c>
      <c r="I112">
        <f t="shared" ref="I112:J114" si="24">0.05*Y18+(1-0.05)*U18</f>
        <v>0</v>
      </c>
      <c r="J112">
        <f t="shared" si="24"/>
        <v>2.2799999999999997E-2</v>
      </c>
      <c r="K112">
        <f>AA18+W18</f>
        <v>2.2082569999999997</v>
      </c>
      <c r="L112">
        <f>0.05*X25+(1-0.05)*T25</f>
        <v>7.0500000000000003E-7</v>
      </c>
      <c r="M112">
        <f>AA25+W25</f>
        <v>5.5927260000000008</v>
      </c>
      <c r="P112" s="58" t="s">
        <v>37</v>
      </c>
      <c r="Q112" t="s">
        <v>36</v>
      </c>
      <c r="R112">
        <f t="shared" ref="R112:S114" si="25">0.1*Y11+(1-0.1)*U11</f>
        <v>0</v>
      </c>
      <c r="S112">
        <f t="shared" si="25"/>
        <v>2.2800000000000001E-2</v>
      </c>
      <c r="U112">
        <f t="shared" ref="U112:V114" si="26">0.1*Y18+(1-0.1)*U18</f>
        <v>0</v>
      </c>
      <c r="V112">
        <f t="shared" si="26"/>
        <v>2.2800000000000001E-2</v>
      </c>
      <c r="X112">
        <f>0.1*X25+(1-0.1)*T25</f>
        <v>7.0999999999999998E-7</v>
      </c>
    </row>
    <row r="113" spans="2:25" x14ac:dyDescent="0.25">
      <c r="C113" s="59"/>
      <c r="D113" s="58"/>
      <c r="E113" t="s">
        <v>38</v>
      </c>
      <c r="F113">
        <f t="shared" si="23"/>
        <v>0</v>
      </c>
      <c r="G113">
        <f t="shared" si="23"/>
        <v>2E-3</v>
      </c>
      <c r="H113">
        <f>AA12+W12</f>
        <v>2.0603059999999997</v>
      </c>
      <c r="I113">
        <f t="shared" si="24"/>
        <v>0</v>
      </c>
      <c r="J113">
        <f t="shared" si="24"/>
        <v>2E-3</v>
      </c>
      <c r="K113">
        <f>AA19+W19</f>
        <v>2.6884269999999999</v>
      </c>
      <c r="P113" s="58"/>
      <c r="Q113" t="s">
        <v>38</v>
      </c>
      <c r="R113">
        <f t="shared" si="25"/>
        <v>0</v>
      </c>
      <c r="S113">
        <f t="shared" si="25"/>
        <v>2E-3</v>
      </c>
      <c r="U113">
        <f t="shared" si="26"/>
        <v>0</v>
      </c>
      <c r="V113">
        <f t="shared" si="26"/>
        <v>2E-3</v>
      </c>
    </row>
    <row r="114" spans="2:25" x14ac:dyDescent="0.25">
      <c r="C114" s="59"/>
      <c r="D114" s="58"/>
      <c r="E114" t="s">
        <v>39</v>
      </c>
      <c r="F114">
        <f t="shared" si="23"/>
        <v>0</v>
      </c>
      <c r="G114">
        <f t="shared" si="23"/>
        <v>3.5789999999999997E-4</v>
      </c>
      <c r="H114">
        <f>AA13+W13</f>
        <v>2.1435110000000002</v>
      </c>
      <c r="I114">
        <f t="shared" si="24"/>
        <v>0</v>
      </c>
      <c r="J114">
        <f t="shared" si="24"/>
        <v>3.5789999999999997E-4</v>
      </c>
      <c r="K114">
        <f>AA20+W20</f>
        <v>3.5739420000000002</v>
      </c>
      <c r="P114" s="58"/>
      <c r="Q114" t="s">
        <v>39</v>
      </c>
      <c r="R114">
        <f t="shared" si="25"/>
        <v>0</v>
      </c>
      <c r="S114">
        <f t="shared" si="25"/>
        <v>3.5790000000000003E-4</v>
      </c>
      <c r="U114">
        <f t="shared" si="26"/>
        <v>0</v>
      </c>
      <c r="V114">
        <f t="shared" si="26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7">0.2*Y11+(1-0.2)*U11</f>
        <v>0</v>
      </c>
      <c r="G118">
        <f t="shared" si="27"/>
        <v>2.2800000000000004E-2</v>
      </c>
      <c r="I118">
        <f t="shared" ref="I118:J120" si="28">0.2*Y18+(1-0.2)*U18</f>
        <v>0</v>
      </c>
      <c r="J118">
        <f t="shared" si="28"/>
        <v>2.2800000000000004E-2</v>
      </c>
      <c r="L118">
        <f>0.2*X25+(1-0.2)*T25</f>
        <v>7.2000000000000009E-7</v>
      </c>
      <c r="P118" s="58" t="s">
        <v>41</v>
      </c>
      <c r="Q118" t="s">
        <v>36</v>
      </c>
      <c r="R118">
        <f t="shared" ref="R118:S120" si="29">0.3*Y11+(1-0.3)*U11</f>
        <v>0</v>
      </c>
      <c r="S118">
        <f t="shared" si="29"/>
        <v>2.2799999999999997E-2</v>
      </c>
      <c r="U118">
        <f t="shared" ref="U118:V120" si="30">0.3*Y18+(1-0.3)*U18</f>
        <v>0</v>
      </c>
      <c r="V118">
        <f t="shared" si="30"/>
        <v>2.2799999999999997E-2</v>
      </c>
      <c r="X118">
        <f>0.3*X25+(1-0.3)*T25</f>
        <v>7.3E-7</v>
      </c>
    </row>
    <row r="119" spans="2:25" x14ac:dyDescent="0.25">
      <c r="C119" s="59"/>
      <c r="D119" s="58"/>
      <c r="E119" t="s">
        <v>38</v>
      </c>
      <c r="F119">
        <f t="shared" si="27"/>
        <v>0</v>
      </c>
      <c r="G119">
        <f t="shared" si="27"/>
        <v>2E-3</v>
      </c>
      <c r="I119">
        <f t="shared" si="28"/>
        <v>0</v>
      </c>
      <c r="J119">
        <f t="shared" si="28"/>
        <v>2E-3</v>
      </c>
      <c r="P119" s="58"/>
      <c r="Q119" t="s">
        <v>38</v>
      </c>
      <c r="R119">
        <f t="shared" si="29"/>
        <v>0</v>
      </c>
      <c r="S119">
        <f t="shared" si="29"/>
        <v>2E-3</v>
      </c>
      <c r="U119">
        <f t="shared" si="30"/>
        <v>0</v>
      </c>
      <c r="V119">
        <f t="shared" si="30"/>
        <v>2E-3</v>
      </c>
    </row>
    <row r="120" spans="2:25" x14ac:dyDescent="0.25">
      <c r="C120" s="59"/>
      <c r="D120" s="58"/>
      <c r="E120" t="s">
        <v>39</v>
      </c>
      <c r="F120">
        <f t="shared" si="27"/>
        <v>0</v>
      </c>
      <c r="G120">
        <f t="shared" si="27"/>
        <v>3.5790000000000003E-4</v>
      </c>
      <c r="I120">
        <f t="shared" si="28"/>
        <v>0</v>
      </c>
      <c r="J120">
        <f t="shared" si="28"/>
        <v>3.5790000000000003E-4</v>
      </c>
      <c r="P120" s="58"/>
      <c r="Q120" t="s">
        <v>39</v>
      </c>
      <c r="R120">
        <f t="shared" si="29"/>
        <v>0</v>
      </c>
      <c r="S120">
        <f t="shared" si="29"/>
        <v>3.5790000000000003E-4</v>
      </c>
      <c r="U120">
        <f t="shared" si="30"/>
        <v>0</v>
      </c>
      <c r="V120">
        <f t="shared" si="30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1">(0.05*(1-0.05)+0.05*(1-0.05))*Y11+0.05*0.05*AC11+(1-0.05*(1-0.05)-0.05*(1-0.05)-0.05*0.05)*U11</f>
        <v>0</v>
      </c>
      <c r="G125">
        <f t="shared" si="31"/>
        <v>2.2800000000000001E-2</v>
      </c>
      <c r="H125">
        <f>AE11+AA11+W11</f>
        <v>2.963247</v>
      </c>
      <c r="I125">
        <f t="shared" ref="I125:J127" si="32">(0.05*(1-0.05)+0.05*(1-0.05))*Y18+0.05*0.05*AC18+(1-0.05*(1-0.05)-0.05*(1-0.05)-0.05*0.05)*U18</f>
        <v>0</v>
      </c>
      <c r="J125">
        <f t="shared" si="32"/>
        <v>2.2800000000000001E-2</v>
      </c>
      <c r="K125">
        <f>AE18+AA18+W18</f>
        <v>3.2765149999999998</v>
      </c>
      <c r="L125">
        <f>(0.05*(1-0.05)+0.05*(1-0.05))*X25+0.05*0.05*AB25+(1-0.05*(1-0.05)-0.05*(1-0.05)-0.05*0.05)*T25</f>
        <v>7.1149999999999999E-7</v>
      </c>
      <c r="M125">
        <f>AE25+AA25+W25</f>
        <v>8.3430429999999998</v>
      </c>
      <c r="O125" s="57" t="s">
        <v>43</v>
      </c>
      <c r="P125" s="58" t="s">
        <v>37</v>
      </c>
      <c r="Q125" t="s">
        <v>36</v>
      </c>
      <c r="R125">
        <f t="shared" ref="R125:S127" si="33">(0.1*0.9+0.1*0.9)*Y11+0.1*0.1*AC11+(1-0.1*0.9-0.1*0.9-0.1*0.1)*U11</f>
        <v>0</v>
      </c>
      <c r="S125">
        <f t="shared" si="33"/>
        <v>2.2800000000000001E-2</v>
      </c>
      <c r="U125">
        <f t="shared" ref="U125:V127" si="34">(0.1*0.9+0.1*0.9)*Y18+0.1*0.1*AC18+(1-0.1*0.9-0.1*0.9-0.1*0.1)*U18</f>
        <v>0</v>
      </c>
      <c r="V125">
        <f t="shared" si="34"/>
        <v>2.2800000000000001E-2</v>
      </c>
      <c r="X125">
        <f>(0.1*0.9+0.1*0.9)*X25+0.1*0.1*AB25+(1-0.1*0.9-0.1*0.9-0.1*0.1)*T25</f>
        <v>7.2600000000000012E-7</v>
      </c>
    </row>
    <row r="126" spans="2:25" x14ac:dyDescent="0.25">
      <c r="B126" s="59"/>
      <c r="C126" s="57"/>
      <c r="D126" s="58"/>
      <c r="E126" t="s">
        <v>38</v>
      </c>
      <c r="F126">
        <f t="shared" si="31"/>
        <v>0</v>
      </c>
      <c r="G126">
        <f t="shared" si="31"/>
        <v>2E-3</v>
      </c>
      <c r="H126">
        <f>AE12+AA12+W12</f>
        <v>3.1101369999999999</v>
      </c>
      <c r="I126">
        <f t="shared" si="32"/>
        <v>0</v>
      </c>
      <c r="J126">
        <f t="shared" si="32"/>
        <v>2E-3</v>
      </c>
      <c r="K126">
        <f>AE19+AA19+W19</f>
        <v>4.0427369999999998</v>
      </c>
      <c r="O126" s="57"/>
      <c r="P126" s="58"/>
      <c r="Q126" t="s">
        <v>38</v>
      </c>
      <c r="R126">
        <f t="shared" si="33"/>
        <v>0</v>
      </c>
      <c r="S126">
        <f t="shared" si="33"/>
        <v>2E-3</v>
      </c>
      <c r="U126">
        <f t="shared" si="34"/>
        <v>0</v>
      </c>
      <c r="V126">
        <f t="shared" si="34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1"/>
        <v>0</v>
      </c>
      <c r="G127">
        <f t="shared" si="31"/>
        <v>3.5790000000000003E-4</v>
      </c>
      <c r="H127">
        <f>AE13+AA13+W13</f>
        <v>3.2439339999999999</v>
      </c>
      <c r="I127">
        <f t="shared" si="32"/>
        <v>0</v>
      </c>
      <c r="J127">
        <f t="shared" si="32"/>
        <v>3.5790000000000003E-4</v>
      </c>
      <c r="K127">
        <f>AE20+AA20+W20</f>
        <v>5.3283590000000007</v>
      </c>
      <c r="O127" s="57"/>
      <c r="P127" s="58"/>
      <c r="Q127" t="s">
        <v>39</v>
      </c>
      <c r="R127">
        <f t="shared" si="33"/>
        <v>0</v>
      </c>
      <c r="S127">
        <f t="shared" si="33"/>
        <v>3.5790000000000008E-4</v>
      </c>
      <c r="U127">
        <f t="shared" si="34"/>
        <v>0</v>
      </c>
      <c r="V127">
        <f t="shared" si="34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5">(0.2*0.8+0.2*0.8)*Y11+0.2*0.2*AC11+(1-0.2*0.8-0.2*0.8-0.2*0.2)*U11</f>
        <v>0</v>
      </c>
      <c r="G131">
        <f t="shared" si="35"/>
        <v>2.2800000000000001E-2</v>
      </c>
      <c r="I131">
        <f t="shared" ref="I131:J133" si="36">(0.2*0.8+0.2*0.8)*Y18+0.2*0.2*AC18+(1-0.2*0.8-0.2*0.8-0.2*0.2)*U18</f>
        <v>0</v>
      </c>
      <c r="J131">
        <f t="shared" si="36"/>
        <v>2.2800000000000001E-2</v>
      </c>
      <c r="L131">
        <f>(0.2*0.8+0.2*0.8)*X25+0.2*0.2*AB25+(1-0.2*0.8-0.2*0.8-0.2*0.2)*T25</f>
        <v>7.6400000000000001E-7</v>
      </c>
      <c r="O131" s="57" t="s">
        <v>45</v>
      </c>
      <c r="P131" s="58" t="s">
        <v>41</v>
      </c>
      <c r="Q131" t="s">
        <v>36</v>
      </c>
      <c r="R131">
        <f t="shared" ref="R131:S133" si="37">(0.3*0.7+0.3*0.7)*Y11+0.3*0.3*AC11+(1-0.3*0.7-0.3*0.7-0.3*0.3)*U11</f>
        <v>0</v>
      </c>
      <c r="S131">
        <f t="shared" si="37"/>
        <v>2.2800000000000001E-2</v>
      </c>
      <c r="U131">
        <f t="shared" ref="U131:V133" si="38">(0.3*0.7+0.3*0.7)*Y18+0.3*0.3*AC18+(1-0.3*0.7-0.3*0.7-0.3*0.3)*U18</f>
        <v>0</v>
      </c>
      <c r="V131">
        <f t="shared" si="38"/>
        <v>2.2800000000000001E-2</v>
      </c>
      <c r="X131">
        <f>(0.3*0.7+0.3*0.7)*X25+0.3*0.3*AB25+(1-0.3*0.7-0.3*0.7-0.3*0.3)*T25</f>
        <v>8.1400000000000006E-7</v>
      </c>
    </row>
    <row r="132" spans="1:25" x14ac:dyDescent="0.25">
      <c r="B132" s="59"/>
      <c r="C132" s="57"/>
      <c r="D132" s="58"/>
      <c r="E132" t="s">
        <v>38</v>
      </c>
      <c r="F132">
        <f t="shared" si="35"/>
        <v>0</v>
      </c>
      <c r="G132">
        <f t="shared" si="35"/>
        <v>2E-3</v>
      </c>
      <c r="I132">
        <f t="shared" si="36"/>
        <v>0</v>
      </c>
      <c r="J132">
        <f t="shared" si="36"/>
        <v>2E-3</v>
      </c>
      <c r="O132" s="57"/>
      <c r="P132" s="58"/>
      <c r="Q132" t="s">
        <v>38</v>
      </c>
      <c r="R132">
        <f t="shared" si="37"/>
        <v>0</v>
      </c>
      <c r="S132">
        <f t="shared" si="37"/>
        <v>2E-3</v>
      </c>
      <c r="U132">
        <f t="shared" si="38"/>
        <v>0</v>
      </c>
      <c r="V132">
        <f t="shared" si="38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5"/>
        <v>0</v>
      </c>
      <c r="G133">
        <f t="shared" si="35"/>
        <v>3.5789999999999997E-4</v>
      </c>
      <c r="I133">
        <f t="shared" si="36"/>
        <v>0</v>
      </c>
      <c r="J133">
        <f t="shared" si="36"/>
        <v>3.5789999999999997E-4</v>
      </c>
      <c r="O133" s="57"/>
      <c r="P133" s="58"/>
      <c r="Q133" t="s">
        <v>39</v>
      </c>
      <c r="R133">
        <f t="shared" si="37"/>
        <v>0</v>
      </c>
      <c r="S133">
        <f t="shared" si="37"/>
        <v>3.5790000000000008E-4</v>
      </c>
      <c r="U133">
        <f t="shared" si="38"/>
        <v>0</v>
      </c>
      <c r="V133">
        <f t="shared" si="38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39">3*0.05*(1-0.05)*(1-0.05)*Y11+3*0.05*0.05*(1-0.05)*AC11+0.05*0.05*0.05*AG11+(1-3*0.05*(1-0.05)*(1-0.05)-3*0.05*0.05*(1-0.05)-0.05*0.05*0.05)*U11</f>
        <v>0</v>
      </c>
      <c r="G138">
        <f t="shared" si="39"/>
        <v>2.2799999999999997E-2</v>
      </c>
      <c r="H138">
        <f>AI11+AE11+AA11+W11</f>
        <v>3.9799000000000002</v>
      </c>
      <c r="I138">
        <f t="shared" ref="I138:J140" si="40">3*0.05*(1-0.05)*(1-0.05)*Y18+3*0.05*0.05*(1-0.05)*AC18+0.05*0.05*0.05*AG18+(1-3*0.05*(1-0.05)*(1-0.05)-3*0.05*0.05*(1-0.05)-0.05*0.05*0.05)*U18</f>
        <v>0</v>
      </c>
      <c r="J138">
        <f t="shared" si="40"/>
        <v>2.2799999999999997E-2</v>
      </c>
      <c r="K138">
        <f>AI18+AE18+AA18+W18</f>
        <v>4.2958259999999999</v>
      </c>
      <c r="L138">
        <f>3*0.05*(1-0.05)*(1-0.05)*X25+3*0.05*0.05*(1-0.05)*AB25+0.05*0.05*0.05*AF25+(1-3*0.05*(1-0.05)*(1-0.05)-3*0.05*0.05*(1-0.05)-0.05*0.05*0.05)*T25</f>
        <v>7.1927499999999988E-7</v>
      </c>
      <c r="M138">
        <f>AI25+AE25+AA25+W25</f>
        <v>11.46177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1">3*0.1*(1-0.1)*(1-0.1)*Y11+3*0.1*0.1*(1-0.1)*AC11+0.1*0.1*0.1*AG11+(1-3*0.1*(1-0.1)*(1-0.1)-3*0.1*0.1*(1-0.1)-0.1*0.1*0.1)*U11</f>
        <v>0</v>
      </c>
      <c r="S138">
        <f t="shared" si="41"/>
        <v>2.2800000000000001E-2</v>
      </c>
      <c r="U138">
        <f t="shared" ref="U138:V140" si="42">3*0.1*(1-0.1)*(1-0.1)*Y18+3*0.1*0.1*(1-0.1)*AC18+0.1*0.1*0.1*AG18+(1-3*0.1*(1-0.1)*(1-0.1)-3*0.1*0.1*(1-0.1)-0.1*0.1*0.1)*U18</f>
        <v>0</v>
      </c>
      <c r="V138">
        <f t="shared" si="42"/>
        <v>2.2800000000000001E-2</v>
      </c>
      <c r="X138">
        <f>3*0.1*(1-0.1)*(1-0.1)*X25+3*0.1*0.1*(1-0.1)*AB25+0.1*0.1*0.1*AF25+(1-3*0.1*(1-0.1)*(1-0.1)-3*0.1*0.1*(1-0.1)-0.1*0.1*0.1)*T25</f>
        <v>7.4619999999999995E-7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39"/>
        <v>0</v>
      </c>
      <c r="G139">
        <f t="shared" si="39"/>
        <v>2E-3</v>
      </c>
      <c r="H139">
        <f>AI12+AE12+AA12+W12</f>
        <v>4.1444580000000002</v>
      </c>
      <c r="I139">
        <f t="shared" si="40"/>
        <v>0</v>
      </c>
      <c r="J139">
        <f t="shared" si="40"/>
        <v>2E-3</v>
      </c>
      <c r="K139">
        <f>AI19+AE19+AA19+W19</f>
        <v>5.2551309999999996</v>
      </c>
      <c r="N139" s="61"/>
      <c r="O139" s="57"/>
      <c r="P139" s="58"/>
      <c r="Q139" t="s">
        <v>38</v>
      </c>
      <c r="R139">
        <f t="shared" si="41"/>
        <v>0</v>
      </c>
      <c r="S139">
        <f t="shared" si="41"/>
        <v>2E-3</v>
      </c>
      <c r="U139">
        <f t="shared" si="42"/>
        <v>0</v>
      </c>
      <c r="V139">
        <f t="shared" si="42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39"/>
        <v>0</v>
      </c>
      <c r="G140">
        <f t="shared" si="39"/>
        <v>3.5789999999999997E-4</v>
      </c>
      <c r="H140">
        <f>AI13+AE13+AA13+W13</f>
        <v>4.3086969999999996</v>
      </c>
      <c r="I140">
        <f t="shared" si="40"/>
        <v>0</v>
      </c>
      <c r="J140">
        <f t="shared" si="40"/>
        <v>3.5789999999999997E-4</v>
      </c>
      <c r="K140">
        <f>AI20+AE20+AA20+W20</f>
        <v>6.9335749999999994</v>
      </c>
      <c r="N140" s="61"/>
      <c r="O140" s="57"/>
      <c r="P140" s="58"/>
      <c r="Q140" t="s">
        <v>39</v>
      </c>
      <c r="R140">
        <f t="shared" si="41"/>
        <v>0</v>
      </c>
      <c r="S140">
        <f t="shared" si="41"/>
        <v>3.5789999999999997E-4</v>
      </c>
      <c r="U140">
        <f t="shared" si="42"/>
        <v>0</v>
      </c>
      <c r="V140">
        <f t="shared" si="42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3">3*0.2*(1-0.2)*(1-0.2)*Y11+3*0.2*0.2*(1-0.2)*AC11+0.2*0.2*0.2*AG11+(1-3*0.2*(1-0.2)*(1-0.2)-3*0.2*0.2*(1-0.2)-0.2*0.2*0.2)*U11</f>
        <v>0</v>
      </c>
      <c r="G144">
        <f t="shared" si="43"/>
        <v>2.2800000000000001E-2</v>
      </c>
      <c r="I144">
        <f t="shared" ref="I144:J146" si="44">3*0.2*(1-0.2)*(1-0.2)*Y18+3*0.2*0.2*(1-0.2)*AC18+0.2*0.2*0.2*AG18+(1-3*0.2*(1-0.2)*(1-0.2)-3*0.2*0.2*(1-0.2)-0.2*0.2*0.2)*U18</f>
        <v>0</v>
      </c>
      <c r="J144">
        <f t="shared" si="44"/>
        <v>2.2800000000000001E-2</v>
      </c>
      <c r="L144">
        <f>3*0.2*(1-0.2)*(1-0.2)*X25+3*0.2*0.2*(1-0.2)*AB25+0.2*0.2*0.2*AF25+(1-3*0.2*(1-0.2)*(1-0.2)-3*0.2*0.2*(1-0.2)-0.2*0.2*0.2)*T25</f>
        <v>8.1760000000000002E-7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5">3*0.3*(1-0.3)*(1-0.3)*Y11+3*0.3*0.3*(1-0.3)*AC11+0.3*0.3*0.3*AG11+(1-3*0.3*(1-0.3)*(1-0.3)-3*0.3*0.3*(1-0.3)-0.3*0.3*0.3)*U11</f>
        <v>0</v>
      </c>
      <c r="S144">
        <f t="shared" si="45"/>
        <v>2.2800000000000001E-2</v>
      </c>
      <c r="U144">
        <f t="shared" ref="U144:V146" si="46">3*0.3*(1-0.3)*(1-0.3)*Y18+3*0.3*0.3*(1-0.3)*AC18+0.3*0.3*0.3*AG18+(1-3*0.3*(1-0.3)*(1-0.3)-3*0.3*0.3*(1-0.3)-0.3*0.3*0.3)*U18</f>
        <v>0</v>
      </c>
      <c r="V144">
        <f t="shared" si="46"/>
        <v>2.2800000000000001E-2</v>
      </c>
      <c r="X144">
        <f>3*0.3*(1-0.3)*(1-0.3)*X25+3*0.3*0.3*(1-0.3)*AB25+0.3*0.3*0.3*AF25+(1-3*0.3*(1-0.3)*(1-0.3)-3*0.3*0.3*(1-0.3)-0.3*0.3*0.3)*T25</f>
        <v>9.034E-7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3"/>
        <v>0</v>
      </c>
      <c r="G145">
        <f t="shared" si="43"/>
        <v>2E-3</v>
      </c>
      <c r="I145">
        <f t="shared" si="44"/>
        <v>0</v>
      </c>
      <c r="J145">
        <f t="shared" si="44"/>
        <v>2E-3</v>
      </c>
      <c r="N145" s="61"/>
      <c r="O145" s="57"/>
      <c r="P145" s="58"/>
      <c r="Q145" t="s">
        <v>38</v>
      </c>
      <c r="R145">
        <f t="shared" si="45"/>
        <v>0</v>
      </c>
      <c r="S145">
        <f t="shared" si="45"/>
        <v>2E-3</v>
      </c>
      <c r="U145">
        <f t="shared" si="46"/>
        <v>0</v>
      </c>
      <c r="V145">
        <f t="shared" si="46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3"/>
        <v>0</v>
      </c>
      <c r="G146">
        <f t="shared" si="43"/>
        <v>3.5789999999999997E-4</v>
      </c>
      <c r="I146">
        <f t="shared" si="44"/>
        <v>0</v>
      </c>
      <c r="J146">
        <f t="shared" si="44"/>
        <v>3.5789999999999997E-4</v>
      </c>
      <c r="N146" s="61"/>
      <c r="O146" s="57"/>
      <c r="P146" s="58"/>
      <c r="Q146" t="s">
        <v>39</v>
      </c>
      <c r="R146">
        <f t="shared" si="45"/>
        <v>0</v>
      </c>
      <c r="S146">
        <f t="shared" si="45"/>
        <v>3.5790000000000008E-4</v>
      </c>
      <c r="U146">
        <f t="shared" si="46"/>
        <v>0</v>
      </c>
      <c r="V146">
        <f t="shared" si="46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7">0.05*G32+(1-0.05)*C32</f>
        <v>0</v>
      </c>
      <c r="G151">
        <f t="shared" si="47"/>
        <v>2.2799999999999997E-2</v>
      </c>
      <c r="H151">
        <f>I32++E32</f>
        <v>2.040737</v>
      </c>
      <c r="I151">
        <f t="shared" ref="I151:J153" si="48">0.05*G39+(1-0.05)*C39</f>
        <v>0</v>
      </c>
      <c r="J151">
        <f t="shared" si="48"/>
        <v>2.2799999999999997E-2</v>
      </c>
      <c r="K151">
        <f>I39+E39</f>
        <v>2.1726669999999997</v>
      </c>
      <c r="L151">
        <f>0.05*F46+(1-0.05)*B46</f>
        <v>4.6749999999999998E-5</v>
      </c>
      <c r="M151">
        <f>I46+E46</f>
        <v>5.6998449999999998</v>
      </c>
      <c r="P151" s="58" t="s">
        <v>37</v>
      </c>
      <c r="Q151" t="s">
        <v>36</v>
      </c>
      <c r="R151">
        <f t="shared" ref="R151:S153" si="49">0.1*G32+(1-0.1)*C32</f>
        <v>0</v>
      </c>
      <c r="S151">
        <f t="shared" si="49"/>
        <v>2.2800000000000001E-2</v>
      </c>
      <c r="U151">
        <f t="shared" ref="U151:V153" si="50">0.1*G39+(1-0.1)*C39</f>
        <v>0</v>
      </c>
      <c r="V151">
        <f t="shared" si="50"/>
        <v>2.2800000000000001E-2</v>
      </c>
      <c r="X151">
        <f>0.1*F46+(1-0.1)*B46</f>
        <v>4.7000000000000004E-5</v>
      </c>
    </row>
    <row r="152" spans="1:25" x14ac:dyDescent="0.25">
      <c r="C152" s="59"/>
      <c r="D152" s="58"/>
      <c r="E152" t="s">
        <v>38</v>
      </c>
      <c r="F152">
        <f t="shared" si="47"/>
        <v>0</v>
      </c>
      <c r="G152">
        <f t="shared" si="47"/>
        <v>4.1000000000000003E-3</v>
      </c>
      <c r="H152">
        <f>I33++E33</f>
        <v>2.288961</v>
      </c>
      <c r="I152">
        <f t="shared" si="48"/>
        <v>0</v>
      </c>
      <c r="J152">
        <f t="shared" si="48"/>
        <v>4.1000000000000003E-3</v>
      </c>
      <c r="K152">
        <f>I40+E40</f>
        <v>2.6884379999999997</v>
      </c>
      <c r="P152" s="58"/>
      <c r="Q152" t="s">
        <v>38</v>
      </c>
      <c r="R152">
        <f t="shared" si="49"/>
        <v>0</v>
      </c>
      <c r="S152">
        <f t="shared" si="49"/>
        <v>4.1000000000000003E-3</v>
      </c>
      <c r="U152">
        <f t="shared" si="50"/>
        <v>0</v>
      </c>
      <c r="V152">
        <f t="shared" si="50"/>
        <v>4.1000000000000003E-3</v>
      </c>
    </row>
    <row r="153" spans="1:25" x14ac:dyDescent="0.25">
      <c r="C153" s="59"/>
      <c r="D153" s="58"/>
      <c r="E153" t="s">
        <v>39</v>
      </c>
      <c r="F153">
        <f t="shared" si="47"/>
        <v>0</v>
      </c>
      <c r="G153">
        <f t="shared" si="47"/>
        <v>1.2099999999999999E-3</v>
      </c>
      <c r="H153">
        <f>I34++E34</f>
        <v>2.1580849999999998</v>
      </c>
      <c r="I153">
        <f t="shared" si="48"/>
        <v>0</v>
      </c>
      <c r="J153">
        <f t="shared" si="48"/>
        <v>1.2049999999999999E-3</v>
      </c>
      <c r="K153">
        <f>I41+E41</f>
        <v>3.487304</v>
      </c>
      <c r="P153" s="58"/>
      <c r="Q153" t="s">
        <v>39</v>
      </c>
      <c r="R153">
        <f t="shared" si="49"/>
        <v>0</v>
      </c>
      <c r="S153">
        <f t="shared" si="49"/>
        <v>1.2199999999999999E-3</v>
      </c>
      <c r="U153">
        <f t="shared" si="50"/>
        <v>0</v>
      </c>
      <c r="V153">
        <f t="shared" si="50"/>
        <v>1.2099999999999999E-3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1">0.2*G32+(1-0.2)*C32</f>
        <v>0</v>
      </c>
      <c r="G157">
        <f t="shared" si="51"/>
        <v>2.2800000000000004E-2</v>
      </c>
      <c r="I157">
        <f t="shared" ref="I157:J159" si="52">0.2*G39+(1-0.2)*C39</f>
        <v>0</v>
      </c>
      <c r="J157">
        <f t="shared" si="52"/>
        <v>2.2800000000000004E-2</v>
      </c>
      <c r="L157">
        <f>0.2*F46+(1-0.2)*B46</f>
        <v>4.7500000000000003E-5</v>
      </c>
      <c r="P157" s="58" t="s">
        <v>41</v>
      </c>
      <c r="Q157" t="s">
        <v>36</v>
      </c>
      <c r="R157">
        <f t="shared" ref="R157:S159" si="53">0.3*G32+(1-0.3)*C32</f>
        <v>0</v>
      </c>
      <c r="S157">
        <f t="shared" si="53"/>
        <v>2.2799999999999997E-2</v>
      </c>
      <c r="U157">
        <f t="shared" ref="U157:V159" si="54">0.3*G39+(1-0.3)*C39</f>
        <v>0</v>
      </c>
      <c r="V157">
        <f t="shared" si="54"/>
        <v>2.2799999999999997E-2</v>
      </c>
      <c r="X157">
        <f>0.3*F46+(1-0.3)*B46</f>
        <v>4.8000000000000001E-5</v>
      </c>
    </row>
    <row r="158" spans="1:25" x14ac:dyDescent="0.25">
      <c r="C158" s="59"/>
      <c r="D158" s="58"/>
      <c r="E158" t="s">
        <v>38</v>
      </c>
      <c r="F158">
        <f t="shared" si="51"/>
        <v>0</v>
      </c>
      <c r="G158">
        <f t="shared" si="51"/>
        <v>4.1000000000000003E-3</v>
      </c>
      <c r="I158">
        <f t="shared" si="52"/>
        <v>0</v>
      </c>
      <c r="J158">
        <f t="shared" si="52"/>
        <v>4.1000000000000003E-3</v>
      </c>
      <c r="P158" s="58"/>
      <c r="Q158" t="s">
        <v>38</v>
      </c>
      <c r="R158">
        <f t="shared" si="53"/>
        <v>0</v>
      </c>
      <c r="S158">
        <f t="shared" si="53"/>
        <v>4.1000000000000003E-3</v>
      </c>
      <c r="U158">
        <f t="shared" si="54"/>
        <v>0</v>
      </c>
      <c r="V158">
        <f t="shared" si="54"/>
        <v>4.1000000000000003E-3</v>
      </c>
    </row>
    <row r="159" spans="1:25" x14ac:dyDescent="0.25">
      <c r="C159" s="59"/>
      <c r="D159" s="58"/>
      <c r="E159" t="s">
        <v>39</v>
      </c>
      <c r="F159">
        <f t="shared" si="51"/>
        <v>0</v>
      </c>
      <c r="G159">
        <f t="shared" si="51"/>
        <v>1.24E-3</v>
      </c>
      <c r="I159">
        <f t="shared" si="52"/>
        <v>0</v>
      </c>
      <c r="J159">
        <f t="shared" si="52"/>
        <v>1.2199999999999999E-3</v>
      </c>
      <c r="P159" s="58"/>
      <c r="Q159" t="s">
        <v>39</v>
      </c>
      <c r="R159">
        <f t="shared" si="53"/>
        <v>0</v>
      </c>
      <c r="S159">
        <f t="shared" si="53"/>
        <v>1.2599999999999998E-3</v>
      </c>
      <c r="U159">
        <f t="shared" si="54"/>
        <v>0</v>
      </c>
      <c r="V159">
        <f t="shared" si="54"/>
        <v>1.23E-3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5">(0.05*(1-0.05)+0.05*(1-0.05))*G32+0.05*0.05*K32+(1-0.05*(1-0.05)-0.05*(1-0.05)-0.05*0.05)*C32</f>
        <v>0</v>
      </c>
      <c r="G164">
        <f t="shared" si="55"/>
        <v>2.2800000000000001E-2</v>
      </c>
      <c r="H164">
        <f>M32+I32+E32</f>
        <v>2.9559069999999998</v>
      </c>
      <c r="I164">
        <f t="shared" ref="I164:J166" si="56">(0.05*(1-0.05)+0.05*(1-0.05))*G39+0.05*0.05*K39+(1-0.05*(1-0.05)-0.05*(1-0.05)-0.05*0.05)*C39</f>
        <v>0</v>
      </c>
      <c r="J164">
        <f t="shared" si="56"/>
        <v>2.2800000000000001E-2</v>
      </c>
      <c r="K164">
        <f>M39+I39+E39</f>
        <v>3.4131460000000002</v>
      </c>
      <c r="L164">
        <f>(0.05*(1-0.05)+0.05*(1-0.05))*F46+0.05*0.05*J46+(1-0.05*(1-0.05)-0.05*(1-0.05)-0.05*0.05)*B46</f>
        <v>4.7017000000000001E-5</v>
      </c>
      <c r="M164">
        <f>M46+I46+E46</f>
        <v>8.5810019999999998</v>
      </c>
      <c r="O164" s="57" t="s">
        <v>43</v>
      </c>
      <c r="P164" s="58" t="s">
        <v>37</v>
      </c>
      <c r="Q164" t="s">
        <v>36</v>
      </c>
      <c r="R164">
        <f t="shared" ref="R164:S166" si="57">(0.1*0.9+0.1*0.9)*G32+0.1*0.1*K32+(1-0.1*0.9-0.1*0.9-0.1*0.1)*C32</f>
        <v>0</v>
      </c>
      <c r="S164">
        <f t="shared" si="57"/>
        <v>2.2800000000000001E-2</v>
      </c>
      <c r="U164">
        <f t="shared" ref="U164:V166" si="58">(0.1*0.9+0.1*0.9)*G39+0.1*0.1*K39+(1-0.1*0.9-0.1*0.9-0.1*0.1)*C39</f>
        <v>0</v>
      </c>
      <c r="V164">
        <f t="shared" si="58"/>
        <v>2.2800000000000001E-2</v>
      </c>
      <c r="X164">
        <f>(0.1*0.9+0.1*0.9)*F46+0.1*0.1*J46+(1-0.1*0.9-0.1*0.9-0.1*0.1)*B46</f>
        <v>4.7568000000000003E-5</v>
      </c>
    </row>
    <row r="165" spans="2:25" x14ac:dyDescent="0.25">
      <c r="B165" s="59"/>
      <c r="C165" s="57"/>
      <c r="D165" s="58"/>
      <c r="E165" t="s">
        <v>38</v>
      </c>
      <c r="F165">
        <f t="shared" si="55"/>
        <v>0</v>
      </c>
      <c r="G165">
        <f t="shared" si="55"/>
        <v>4.1000000000000012E-3</v>
      </c>
      <c r="H165">
        <f>M33+I33+E33</f>
        <v>3.3206389999999999</v>
      </c>
      <c r="I165">
        <f t="shared" si="56"/>
        <v>0</v>
      </c>
      <c r="J165">
        <f t="shared" si="56"/>
        <v>4.1000000000000012E-3</v>
      </c>
      <c r="K165">
        <f>M40+I40+E40</f>
        <v>4.2401669999999996</v>
      </c>
      <c r="O165" s="57"/>
      <c r="P165" s="58"/>
      <c r="Q165" t="s">
        <v>38</v>
      </c>
      <c r="R165">
        <f t="shared" si="57"/>
        <v>0</v>
      </c>
      <c r="S165">
        <f t="shared" si="57"/>
        <v>4.1000000000000012E-3</v>
      </c>
      <c r="U165">
        <f t="shared" si="58"/>
        <v>0</v>
      </c>
      <c r="V165">
        <f t="shared" si="58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5"/>
        <v>0</v>
      </c>
      <c r="G166">
        <f t="shared" si="55"/>
        <v>1.2195000000000001E-3</v>
      </c>
      <c r="H166">
        <f>M34+I34+E34</f>
        <v>3.245733</v>
      </c>
      <c r="I166">
        <f t="shared" si="56"/>
        <v>0</v>
      </c>
      <c r="J166">
        <f t="shared" si="56"/>
        <v>1.2097499999999999E-3</v>
      </c>
      <c r="K166">
        <f>M41+I41+E41</f>
        <v>5.1980259999999996</v>
      </c>
      <c r="O166" s="57"/>
      <c r="P166" s="58"/>
      <c r="Q166" t="s">
        <v>39</v>
      </c>
      <c r="R166">
        <f t="shared" si="57"/>
        <v>0</v>
      </c>
      <c r="S166">
        <f t="shared" si="57"/>
        <v>1.238E-3</v>
      </c>
      <c r="U166">
        <f t="shared" si="58"/>
        <v>0</v>
      </c>
      <c r="V166">
        <f t="shared" si="58"/>
        <v>1.219E-3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59">(0.2*0.8+0.2*0.8)*G32+0.2*0.2*K32+(1-0.2*0.8-0.2*0.8-0.2*0.2)*C32</f>
        <v>0</v>
      </c>
      <c r="G170">
        <f t="shared" si="59"/>
        <v>2.2800000000000001E-2</v>
      </c>
      <c r="I170">
        <f t="shared" ref="I170:J172" si="60">(0.2*0.8+0.2*0.8)*G39+0.2*0.2*K39+(1-0.2*0.8-0.2*0.8-0.2*0.2)*C39</f>
        <v>0</v>
      </c>
      <c r="J170">
        <f t="shared" si="60"/>
        <v>2.2800000000000001E-2</v>
      </c>
      <c r="L170">
        <f>(0.2*0.8+0.2*0.8)*F46+0.2*0.2*J46+(1-0.2*0.8-0.2*0.8-0.2*0.2)*B46</f>
        <v>4.8771999999999993E-5</v>
      </c>
      <c r="O170" s="57" t="s">
        <v>45</v>
      </c>
      <c r="P170" s="58" t="s">
        <v>41</v>
      </c>
      <c r="Q170" t="s">
        <v>36</v>
      </c>
      <c r="R170">
        <f t="shared" ref="R170:S172" si="61">(0.3*0.7+0.3*0.7)*G32+0.3*0.3*K32+(1-0.3*0.7-0.3*0.7-0.3*0.3)*C32</f>
        <v>0</v>
      </c>
      <c r="S170">
        <f t="shared" si="61"/>
        <v>2.2800000000000001E-2</v>
      </c>
      <c r="U170">
        <f t="shared" ref="U170:V172" si="62">(0.3*0.7+0.3*0.7)*G39+0.3*0.3*K39+(1-0.3*0.7-0.3*0.7-0.3*0.3)*C39</f>
        <v>0</v>
      </c>
      <c r="V170">
        <f t="shared" si="62"/>
        <v>2.2800000000000001E-2</v>
      </c>
      <c r="X170">
        <f>(0.3*0.7+0.3*0.7)*F46+0.3*0.3*J46+(1-0.3*0.7-0.3*0.7-0.3*0.3)*B46</f>
        <v>5.0111999999999997E-5</v>
      </c>
    </row>
    <row r="171" spans="2:25" x14ac:dyDescent="0.25">
      <c r="B171" s="59"/>
      <c r="C171" s="57"/>
      <c r="D171" s="58"/>
      <c r="E171" t="s">
        <v>38</v>
      </c>
      <c r="F171">
        <f t="shared" si="59"/>
        <v>0</v>
      </c>
      <c r="G171">
        <f t="shared" si="59"/>
        <v>4.1000000000000003E-3</v>
      </c>
      <c r="I171">
        <f t="shared" si="60"/>
        <v>0</v>
      </c>
      <c r="J171">
        <f t="shared" si="60"/>
        <v>4.1000000000000003E-3</v>
      </c>
      <c r="O171" s="57"/>
      <c r="P171" s="58"/>
      <c r="Q171" t="s">
        <v>38</v>
      </c>
      <c r="R171">
        <f t="shared" si="61"/>
        <v>0</v>
      </c>
      <c r="S171">
        <f t="shared" si="61"/>
        <v>4.1000000000000012E-3</v>
      </c>
      <c r="U171">
        <f t="shared" si="62"/>
        <v>0</v>
      </c>
      <c r="V171">
        <f t="shared" si="62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59"/>
        <v>0</v>
      </c>
      <c r="G172">
        <f t="shared" si="59"/>
        <v>1.2719999999999999E-3</v>
      </c>
      <c r="I172">
        <f t="shared" si="60"/>
        <v>0</v>
      </c>
      <c r="J172">
        <f t="shared" si="60"/>
        <v>1.2359999999999999E-3</v>
      </c>
      <c r="O172" s="57"/>
      <c r="P172" s="58"/>
      <c r="Q172" t="s">
        <v>39</v>
      </c>
      <c r="R172">
        <f t="shared" si="61"/>
        <v>0</v>
      </c>
      <c r="S172">
        <f t="shared" si="61"/>
        <v>1.3020000000000002E-3</v>
      </c>
      <c r="U172">
        <f t="shared" si="62"/>
        <v>0</v>
      </c>
      <c r="V172">
        <f t="shared" si="62"/>
        <v>1.2509999999999999E-3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3">3*0.05*(1-0.05)*(1-0.05)*G32+3*0.05*0.05*(1-0.05)*K32+0.05*0.05*0.05*O32+(1-3*0.05*(1-0.05)*(1-0.05)-3*0.05*0.05*(1-0.05)-0.05*0.05*0.05)*C32</f>
        <v>0</v>
      </c>
      <c r="G177">
        <f t="shared" si="63"/>
        <v>2.2799999999999997E-2</v>
      </c>
      <c r="H177">
        <f>Q32+M32+I32+E32</f>
        <v>3.9708579999999998</v>
      </c>
      <c r="I177">
        <f t="shared" ref="I177:J179" si="64">3*0.05*(1-0.05)*(1-0.05)*G39+3*0.05*0.05*(1-0.05)*K39+0.05*0.05*0.05*O39+(1-3*0.05*(1-0.05)*(1-0.05)-3*0.05*0.05*(1-0.05)-0.05*0.05*0.05)*C39</f>
        <v>0</v>
      </c>
      <c r="J177">
        <f t="shared" si="64"/>
        <v>2.2799999999999997E-2</v>
      </c>
      <c r="K177">
        <f>Q39+M39+I39+E39</f>
        <v>4.485455</v>
      </c>
      <c r="L177">
        <f>3*0.05*(1-0.05)*(1-0.05)*F46+3*0.05*0.05*(1-0.05)*J46+0.05*0.05*0.05*N46+(1-3*0.05*(1-0.05)*(1-0.05)-3*0.05*0.05*(1-0.05)-0.05*0.05*0.05)*B46</f>
        <v>4.7299862499999992E-5</v>
      </c>
      <c r="M177">
        <f>Q46+M46+I46+E46</f>
        <v>11.349912999999999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5">3*0.1*(1-0.1)*(1-0.1)*G32+3*0.1*0.1*(1-0.1)*K32+0.1*0.1*0.1*O32+(1-3*0.1*(1-0.1)*(1-0.1)-3*0.1*0.1*(1-0.1)-0.1*0.1*0.1)*C32</f>
        <v>0</v>
      </c>
      <c r="S177">
        <f t="shared" si="65"/>
        <v>2.2800000000000001E-2</v>
      </c>
      <c r="U177">
        <f t="shared" ref="U177:V179" si="66">3*0.1*(1-0.1)*(1-0.1)*G39+3*0.1*0.1*(1-0.1)*K39+0.1*0.1*0.1*O39+(1-3*0.1*(1-0.1)*(1-0.1)-3*0.1*0.1*(1-0.1)-0.1*0.1*0.1)*C39</f>
        <v>0</v>
      </c>
      <c r="V177">
        <f t="shared" si="66"/>
        <v>2.2800000000000001E-2</v>
      </c>
      <c r="X177">
        <f>3*0.1*(1-0.1)*(1-0.1)*F46+3*0.1*0.1*(1-0.1)*J46+0.1*0.1*0.1*N46+(1-3*0.1*(1-0.1)*(1-0.1)-3*0.1*0.1*(1-0.1)-0.1*0.1*0.1)*B46</f>
        <v>4.8194900000000002E-5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3"/>
        <v>0</v>
      </c>
      <c r="G178">
        <f t="shared" si="63"/>
        <v>4.0999999999999995E-3</v>
      </c>
      <c r="H178">
        <f>Q33+M33+I33+E33</f>
        <v>4.3587579999999999</v>
      </c>
      <c r="I178">
        <f t="shared" si="64"/>
        <v>0</v>
      </c>
      <c r="J178">
        <f t="shared" si="64"/>
        <v>4.0999999999999995E-3</v>
      </c>
      <c r="K178">
        <f>Q40+M40+I40+E40</f>
        <v>5.4551939999999997</v>
      </c>
      <c r="N178" s="61"/>
      <c r="O178" s="57"/>
      <c r="P178" s="58"/>
      <c r="Q178" t="s">
        <v>38</v>
      </c>
      <c r="R178">
        <f t="shared" si="65"/>
        <v>0</v>
      </c>
      <c r="S178">
        <f t="shared" si="65"/>
        <v>4.0999999999999995E-3</v>
      </c>
      <c r="U178">
        <f t="shared" si="66"/>
        <v>0</v>
      </c>
      <c r="V178">
        <f t="shared" si="66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3"/>
        <v>0</v>
      </c>
      <c r="G179">
        <f t="shared" si="63"/>
        <v>1.2285249999999998E-3</v>
      </c>
      <c r="H179">
        <f>Q34+M34+I34+E34</f>
        <v>4.3313229999999994</v>
      </c>
      <c r="I179">
        <f t="shared" si="64"/>
        <v>0</v>
      </c>
      <c r="J179">
        <f t="shared" si="64"/>
        <v>1.2142749999999997E-3</v>
      </c>
      <c r="K179">
        <f>Q41+M41+I41+E41</f>
        <v>6.8498169999999998</v>
      </c>
      <c r="N179" s="61"/>
      <c r="O179" s="57"/>
      <c r="P179" s="58"/>
      <c r="Q179" t="s">
        <v>39</v>
      </c>
      <c r="R179">
        <f t="shared" si="65"/>
        <v>0</v>
      </c>
      <c r="S179">
        <f t="shared" si="65"/>
        <v>1.2541999999999998E-3</v>
      </c>
      <c r="U179">
        <f t="shared" si="66"/>
        <v>0</v>
      </c>
      <c r="V179">
        <f t="shared" si="66"/>
        <v>1.2271999999999999E-3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7">3*0.2*(1-0.2)*(1-0.2)*G32+3*0.2*0.2*(1-0.2)*K32+0.2*0.2*0.2*O32+(1-3*0.2*(1-0.2)*(1-0.2)-3*0.2*0.2*(1-0.2)-0.2*0.2*0.2)*C32</f>
        <v>0</v>
      </c>
      <c r="G183">
        <f t="shared" si="67"/>
        <v>2.2800000000000001E-2</v>
      </c>
      <c r="I183">
        <f t="shared" ref="I183:J185" si="68">3*0.2*(1-0.2)*(1-0.2)*G39+3*0.2*0.2*(1-0.2)*K39+0.2*0.2*0.2*O39+(1-3*0.2*(1-0.2)*(1-0.2)-3*0.2*0.2*(1-0.2)-0.2*0.2*0.2)*C39</f>
        <v>0</v>
      </c>
      <c r="J183">
        <f t="shared" si="68"/>
        <v>2.2800000000000001E-2</v>
      </c>
      <c r="L183">
        <f>3*0.2*(1-0.2)*(1-0.2)*F46+3*0.2*0.2*(1-0.2)*J46+0.2*0.2*0.2*N46+(1-3*0.2*(1-0.2)*(1-0.2)-3*0.2*0.2*(1-0.2)-0.2*0.2*0.2)*B46</f>
        <v>5.02432E-5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69">3*0.3*(1-0.3)*(1-0.3)*G32+3*0.3*0.3*(1-0.3)*K32+0.3*0.3*0.3*O32+(1-3*0.3*(1-0.3)*(1-0.3)-3*0.3*0.3*(1-0.3)-0.3*0.3*0.3)*C32</f>
        <v>0</v>
      </c>
      <c r="S183">
        <f t="shared" si="69"/>
        <v>2.2800000000000001E-2</v>
      </c>
      <c r="U183">
        <f t="shared" ref="U183:V185" si="70">3*0.3*(1-0.3)*(1-0.3)*G39+3*0.3*0.3*(1-0.3)*K39+0.3*0.3*0.3*O39+(1-3*0.3*(1-0.3)*(1-0.3)-3*0.3*0.3*(1-0.3)-0.3*0.3*0.3)*C39</f>
        <v>0</v>
      </c>
      <c r="V183">
        <f t="shared" si="70"/>
        <v>2.2800000000000001E-2</v>
      </c>
      <c r="X183">
        <f>3*0.3*(1-0.3)*(1-0.3)*F46+3*0.3*0.3*(1-0.3)*J46+0.3*0.3*0.3*N46+(1-3*0.3*(1-0.3)*(1-0.3)-3*0.3*0.3*(1-0.3)-0.3*0.3*0.3)*B46</f>
        <v>5.2590299999999997E-5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7"/>
        <v>0</v>
      </c>
      <c r="G184">
        <f t="shared" si="67"/>
        <v>4.0999999999999995E-3</v>
      </c>
      <c r="I184">
        <f t="shared" si="68"/>
        <v>0</v>
      </c>
      <c r="J184">
        <f t="shared" si="68"/>
        <v>4.0999999999999995E-3</v>
      </c>
      <c r="N184" s="61"/>
      <c r="O184" s="57"/>
      <c r="P184" s="58"/>
      <c r="Q184" t="s">
        <v>38</v>
      </c>
      <c r="R184">
        <f t="shared" si="69"/>
        <v>0</v>
      </c>
      <c r="S184">
        <f t="shared" si="69"/>
        <v>4.1000000000000012E-3</v>
      </c>
      <c r="U184">
        <f t="shared" si="70"/>
        <v>0</v>
      </c>
      <c r="V184">
        <f t="shared" si="70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7"/>
        <v>0</v>
      </c>
      <c r="G185">
        <f t="shared" si="67"/>
        <v>1.2975999999999999E-3</v>
      </c>
      <c r="I185">
        <f t="shared" si="68"/>
        <v>0</v>
      </c>
      <c r="J185">
        <f t="shared" si="68"/>
        <v>1.2495999999999998E-3</v>
      </c>
      <c r="N185" s="61"/>
      <c r="O185" s="57"/>
      <c r="P185" s="58"/>
      <c r="Q185" t="s">
        <v>39</v>
      </c>
      <c r="R185">
        <f t="shared" si="69"/>
        <v>0</v>
      </c>
      <c r="S185">
        <f t="shared" si="69"/>
        <v>1.3313999999999999E-3</v>
      </c>
      <c r="U185">
        <f t="shared" si="70"/>
        <v>0</v>
      </c>
      <c r="V185">
        <f t="shared" si="70"/>
        <v>1.2684E-3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1">0.05*Y32+(1-0.05)*U32</f>
        <v>0</v>
      </c>
      <c r="G190">
        <f t="shared" si="71"/>
        <v>2.2799999999999997E-2</v>
      </c>
      <c r="H190">
        <f>AA32+W32</f>
        <v>2.0161410000000002</v>
      </c>
      <c r="I190">
        <f t="shared" ref="I190:J192" si="72">0.05*Y39+(1-0.05)*U39</f>
        <v>0</v>
      </c>
      <c r="J190">
        <f t="shared" si="72"/>
        <v>2.2799999999999997E-2</v>
      </c>
      <c r="K190">
        <f>AA39+W39</f>
        <v>2.0593729999999999</v>
      </c>
      <c r="L190">
        <f>0.05*X46+(1-0.05)*T46</f>
        <v>6.2394999999999996E-4</v>
      </c>
      <c r="M190">
        <f>AA46+W46</f>
        <v>6.311979</v>
      </c>
      <c r="P190" s="58" t="s">
        <v>37</v>
      </c>
      <c r="Q190" t="s">
        <v>36</v>
      </c>
      <c r="R190">
        <f t="shared" ref="R190:S192" si="73">0.1*Y32+(1-0.1)*U32</f>
        <v>0</v>
      </c>
      <c r="S190">
        <f t="shared" si="73"/>
        <v>2.2800000000000001E-2</v>
      </c>
      <c r="U190">
        <f t="shared" ref="U190:V192" si="74">0.1*Y39+(1-0.1)*U39</f>
        <v>0</v>
      </c>
      <c r="V190">
        <f t="shared" si="74"/>
        <v>2.2800000000000001E-2</v>
      </c>
      <c r="X190">
        <f>0.1*X46+(1-0.1)*T46</f>
        <v>6.2730000000000001E-4</v>
      </c>
    </row>
    <row r="191" spans="1:25" x14ac:dyDescent="0.25">
      <c r="C191" s="59"/>
      <c r="D191" s="58"/>
      <c r="E191" t="s">
        <v>38</v>
      </c>
      <c r="F191">
        <f t="shared" si="71"/>
        <v>0</v>
      </c>
      <c r="G191">
        <f t="shared" si="71"/>
        <v>7.3999999999999995E-3</v>
      </c>
      <c r="H191">
        <f>AA33+W33</f>
        <v>2.0791529999999998</v>
      </c>
      <c r="I191">
        <f t="shared" si="72"/>
        <v>0</v>
      </c>
      <c r="J191">
        <f t="shared" si="72"/>
        <v>7.3999999999999995E-3</v>
      </c>
      <c r="K191">
        <f>AA40+W40</f>
        <v>2.347356</v>
      </c>
      <c r="P191" s="58"/>
      <c r="Q191" t="s">
        <v>38</v>
      </c>
      <c r="R191">
        <f t="shared" si="73"/>
        <v>0</v>
      </c>
      <c r="S191">
        <f t="shared" si="73"/>
        <v>7.4000000000000003E-3</v>
      </c>
      <c r="U191">
        <f t="shared" si="74"/>
        <v>0</v>
      </c>
      <c r="V191">
        <f t="shared" si="74"/>
        <v>7.4000000000000003E-3</v>
      </c>
    </row>
    <row r="192" spans="1:25" x14ac:dyDescent="0.25">
      <c r="C192" s="59"/>
      <c r="D192" s="58"/>
      <c r="E192" t="s">
        <v>39</v>
      </c>
      <c r="F192">
        <f t="shared" si="71"/>
        <v>0</v>
      </c>
      <c r="G192">
        <f t="shared" si="71"/>
        <v>3.5199999999999997E-3</v>
      </c>
      <c r="H192">
        <f>AA34+W34</f>
        <v>2.1247100000000003</v>
      </c>
      <c r="I192">
        <f t="shared" si="72"/>
        <v>0</v>
      </c>
      <c r="J192">
        <f t="shared" si="72"/>
        <v>3.4999999999999996E-3</v>
      </c>
      <c r="K192">
        <f>AA41+W41</f>
        <v>3.5541049999999998</v>
      </c>
      <c r="P192" s="58"/>
      <c r="Q192" t="s">
        <v>39</v>
      </c>
      <c r="R192">
        <f t="shared" si="73"/>
        <v>0</v>
      </c>
      <c r="S192">
        <f t="shared" si="73"/>
        <v>3.5400000000000002E-3</v>
      </c>
      <c r="U192">
        <f t="shared" si="74"/>
        <v>0</v>
      </c>
      <c r="V192">
        <f t="shared" si="74"/>
        <v>3.5000000000000001E-3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5">0.2*Y32+(1-0.2)*U32</f>
        <v>0</v>
      </c>
      <c r="G196">
        <f t="shared" si="75"/>
        <v>2.2800000000000004E-2</v>
      </c>
      <c r="I196">
        <f t="shared" ref="I196:J198" si="76">0.2*Y39+(1-0.2)*U39</f>
        <v>0</v>
      </c>
      <c r="J196">
        <f t="shared" si="76"/>
        <v>2.2800000000000004E-2</v>
      </c>
      <c r="L196">
        <f>0.2*X46+(1-0.2)*T46</f>
        <v>6.3400000000000001E-4</v>
      </c>
      <c r="P196" s="58" t="s">
        <v>41</v>
      </c>
      <c r="Q196" t="s">
        <v>36</v>
      </c>
      <c r="R196">
        <f t="shared" ref="R196:S198" si="77">0.3*Y32+(1-0.3)*U32</f>
        <v>0</v>
      </c>
      <c r="S196">
        <f t="shared" si="77"/>
        <v>2.2799999999999997E-2</v>
      </c>
      <c r="U196">
        <f t="shared" ref="U196:V198" si="78">0.3*Y39+(1-0.3)*U39</f>
        <v>0</v>
      </c>
      <c r="V196">
        <f t="shared" si="78"/>
        <v>2.2799999999999997E-2</v>
      </c>
      <c r="X196">
        <f>0.3*X46+(1-0.3)*T46</f>
        <v>6.4070000000000002E-4</v>
      </c>
    </row>
    <row r="197" spans="2:25" x14ac:dyDescent="0.25">
      <c r="C197" s="59"/>
      <c r="D197" s="58"/>
      <c r="E197" t="s">
        <v>38</v>
      </c>
      <c r="F197">
        <f t="shared" si="75"/>
        <v>0</v>
      </c>
      <c r="G197">
        <f t="shared" si="75"/>
        <v>7.4000000000000012E-3</v>
      </c>
      <c r="I197">
        <f t="shared" si="76"/>
        <v>0</v>
      </c>
      <c r="J197">
        <f t="shared" si="76"/>
        <v>7.4000000000000012E-3</v>
      </c>
      <c r="P197" s="58"/>
      <c r="Q197" t="s">
        <v>38</v>
      </c>
      <c r="R197">
        <f t="shared" si="77"/>
        <v>0</v>
      </c>
      <c r="S197">
        <f t="shared" si="77"/>
        <v>7.4000000000000003E-3</v>
      </c>
      <c r="U197">
        <f t="shared" si="78"/>
        <v>0</v>
      </c>
      <c r="V197">
        <f t="shared" si="78"/>
        <v>7.4000000000000003E-3</v>
      </c>
    </row>
    <row r="198" spans="2:25" x14ac:dyDescent="0.25">
      <c r="C198" s="59"/>
      <c r="D198" s="58"/>
      <c r="E198" t="s">
        <v>39</v>
      </c>
      <c r="F198">
        <f t="shared" si="75"/>
        <v>0</v>
      </c>
      <c r="G198">
        <f t="shared" si="75"/>
        <v>3.5800000000000003E-3</v>
      </c>
      <c r="I198">
        <f t="shared" si="76"/>
        <v>0</v>
      </c>
      <c r="J198">
        <f t="shared" si="76"/>
        <v>3.5000000000000005E-3</v>
      </c>
      <c r="P198" s="58"/>
      <c r="Q198" t="s">
        <v>39</v>
      </c>
      <c r="R198">
        <f t="shared" si="77"/>
        <v>0</v>
      </c>
      <c r="S198">
        <f t="shared" si="77"/>
        <v>3.62E-3</v>
      </c>
      <c r="U198">
        <f t="shared" si="78"/>
        <v>0</v>
      </c>
      <c r="V198">
        <f t="shared" si="78"/>
        <v>3.4999999999999996E-3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79">(0.05*(1-0.05)+0.05*(1-0.05))*Y32+0.05*0.05*AC32+(1-0.05*(1-0.05)-0.05*(1-0.05)-0.05*0.05)*U32</f>
        <v>0</v>
      </c>
      <c r="G203">
        <f t="shared" si="79"/>
        <v>2.2800000000000001E-2</v>
      </c>
      <c r="H203">
        <f>AE32+AA32+W32</f>
        <v>3.0013059999999996</v>
      </c>
      <c r="I203">
        <f t="shared" ref="I203:J205" si="80">(0.05*(1-0.05)+0.05*(1-0.05))*Y39+0.05*0.05*AC39+(1-0.05*(1-0.05)-0.05*(1-0.05)-0.05*0.05)*U39</f>
        <v>0</v>
      </c>
      <c r="J203">
        <f t="shared" si="80"/>
        <v>2.2800000000000001E-2</v>
      </c>
      <c r="K203">
        <f>AE39+AA39+W39</f>
        <v>3.1400969999999999</v>
      </c>
      <c r="L203">
        <f>(0.05*(1-0.05)+0.05*(1-0.05))*X46+0.05*0.05*AB46+(1-0.05*(1-0.05)-0.05*(1-0.05)-0.05*0.05)*T46</f>
        <v>6.2730550000000005E-4</v>
      </c>
      <c r="M203">
        <f>AE46+AA46+W46</f>
        <v>9.1725269999999988</v>
      </c>
      <c r="O203" s="57" t="s">
        <v>43</v>
      </c>
      <c r="P203" s="58" t="s">
        <v>37</v>
      </c>
      <c r="Q203" t="s">
        <v>36</v>
      </c>
      <c r="R203">
        <f t="shared" ref="R203:S205" si="81">(0.1*0.9+0.1*0.9)*Y32+0.1*0.1*AC32+(1-0.1*0.9-0.1*0.9-0.1*0.1)*U32</f>
        <v>0</v>
      </c>
      <c r="S203">
        <f t="shared" si="81"/>
        <v>2.2800000000000001E-2</v>
      </c>
      <c r="U203">
        <f t="shared" ref="U203:V205" si="82">(0.1*0.9+0.1*0.9)*Y39+0.1*0.1*AC39+(1-0.1*0.9-0.1*0.9-0.1*0.1)*U39</f>
        <v>0</v>
      </c>
      <c r="V203">
        <f t="shared" si="82"/>
        <v>2.2800000000000001E-2</v>
      </c>
      <c r="X203">
        <f>(0.1*0.9+0.1*0.9)*X46+0.1*0.1*AB46+(1-0.1*0.9-0.1*0.9-0.1*0.1)*T46</f>
        <v>6.3402200000000004E-4</v>
      </c>
    </row>
    <row r="204" spans="2:25" x14ac:dyDescent="0.25">
      <c r="B204" s="59"/>
      <c r="C204" s="57"/>
      <c r="D204" s="58"/>
      <c r="E204" t="s">
        <v>38</v>
      </c>
      <c r="F204">
        <f t="shared" si="79"/>
        <v>0</v>
      </c>
      <c r="G204">
        <f t="shared" si="79"/>
        <v>7.4000000000000012E-3</v>
      </c>
      <c r="H204">
        <f>AE33+AA33+W33</f>
        <v>3.1198459999999999</v>
      </c>
      <c r="I204">
        <f t="shared" si="80"/>
        <v>0</v>
      </c>
      <c r="J204">
        <f t="shared" si="80"/>
        <v>7.4000000000000012E-3</v>
      </c>
      <c r="K204">
        <f>AE40+AA40+W40</f>
        <v>3.5262009999999999</v>
      </c>
      <c r="O204" s="57"/>
      <c r="P204" s="58"/>
      <c r="Q204" t="s">
        <v>38</v>
      </c>
      <c r="R204">
        <f t="shared" si="81"/>
        <v>0</v>
      </c>
      <c r="S204">
        <f t="shared" si="81"/>
        <v>7.4000000000000012E-3</v>
      </c>
      <c r="U204">
        <f t="shared" si="82"/>
        <v>0</v>
      </c>
      <c r="V204">
        <f t="shared" si="82"/>
        <v>7.4000000000000012E-3</v>
      </c>
    </row>
    <row r="205" spans="2:25" x14ac:dyDescent="0.25">
      <c r="B205" s="59"/>
      <c r="C205" s="57"/>
      <c r="D205" s="58"/>
      <c r="E205" t="s">
        <v>39</v>
      </c>
      <c r="F205">
        <f t="shared" si="79"/>
        <v>0</v>
      </c>
      <c r="G205">
        <f t="shared" si="79"/>
        <v>3.5390000000000005E-3</v>
      </c>
      <c r="H205">
        <f>AE34+AA34+W34</f>
        <v>3.2049120000000002</v>
      </c>
      <c r="I205">
        <f t="shared" si="80"/>
        <v>0</v>
      </c>
      <c r="J205">
        <f t="shared" si="80"/>
        <v>3.5000000000000005E-3</v>
      </c>
      <c r="K205">
        <f>AE41+AA41+W41</f>
        <v>5.3417200000000005</v>
      </c>
      <c r="O205" s="57"/>
      <c r="P205" s="58"/>
      <c r="Q205" t="s">
        <v>39</v>
      </c>
      <c r="R205">
        <f t="shared" si="81"/>
        <v>0</v>
      </c>
      <c r="S205">
        <f t="shared" si="81"/>
        <v>3.5760000000000002E-3</v>
      </c>
      <c r="U205">
        <f t="shared" si="82"/>
        <v>0</v>
      </c>
      <c r="V205">
        <f t="shared" si="82"/>
        <v>3.5000000000000005E-3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3">(0.2*0.8+0.2*0.8)*Y32+0.2*0.2*AC32+(1-0.2*0.8-0.2*0.8-0.2*0.2)*U32</f>
        <v>0</v>
      </c>
      <c r="G209">
        <f t="shared" si="83"/>
        <v>2.2800000000000001E-2</v>
      </c>
      <c r="I209">
        <f t="shared" ref="I209:J211" si="84">(0.2*0.8+0.2*0.8)*Y39+0.2*0.2*AC39+(1-0.2*0.8-0.2*0.8-0.2*0.2)*U39</f>
        <v>0</v>
      </c>
      <c r="J209">
        <f t="shared" si="84"/>
        <v>2.2800000000000001E-2</v>
      </c>
      <c r="L209">
        <f>(0.2*0.8+0.2*0.8)*X46+0.2*0.2*AB46+(1-0.2*0.8-0.2*0.8-0.2*0.2)*T46</f>
        <v>6.474880000000001E-4</v>
      </c>
      <c r="O209" s="57" t="s">
        <v>45</v>
      </c>
      <c r="P209" s="58" t="s">
        <v>41</v>
      </c>
      <c r="Q209" t="s">
        <v>36</v>
      </c>
      <c r="R209">
        <f t="shared" ref="R209:S211" si="85">(0.3*0.7+0.3*0.7)*Y32+0.3*0.3*AC32+(1-0.3*0.7-0.3*0.7-0.3*0.3)*U32</f>
        <v>0</v>
      </c>
      <c r="S209">
        <f t="shared" si="85"/>
        <v>2.2800000000000001E-2</v>
      </c>
      <c r="U209">
        <f t="shared" ref="U209:V211" si="86">(0.3*0.7+0.3*0.7)*Y39+0.3*0.3*AC39+(1-0.3*0.7-0.3*0.7-0.3*0.3)*U39</f>
        <v>0</v>
      </c>
      <c r="V209">
        <f t="shared" si="86"/>
        <v>2.2800000000000001E-2</v>
      </c>
      <c r="X209">
        <f>(0.3*0.7+0.3*0.7)*X46+0.3*0.3*AB46+(1-0.3*0.7-0.3*0.7-0.3*0.3)*T46</f>
        <v>6.609980000000001E-4</v>
      </c>
    </row>
    <row r="210" spans="1:25" x14ac:dyDescent="0.25">
      <c r="B210" s="59"/>
      <c r="C210" s="57"/>
      <c r="D210" s="58"/>
      <c r="E210" t="s">
        <v>38</v>
      </c>
      <c r="F210">
        <f t="shared" si="83"/>
        <v>0</v>
      </c>
      <c r="G210">
        <f t="shared" si="83"/>
        <v>7.4000000000000003E-3</v>
      </c>
      <c r="I210">
        <f t="shared" si="84"/>
        <v>0</v>
      </c>
      <c r="J210">
        <f t="shared" si="84"/>
        <v>7.4000000000000003E-3</v>
      </c>
      <c r="O210" s="57"/>
      <c r="P210" s="58"/>
      <c r="Q210" t="s">
        <v>38</v>
      </c>
      <c r="R210">
        <f t="shared" si="85"/>
        <v>0</v>
      </c>
      <c r="S210">
        <f t="shared" si="85"/>
        <v>7.4000000000000003E-3</v>
      </c>
      <c r="U210">
        <f t="shared" si="86"/>
        <v>0</v>
      </c>
      <c r="V210">
        <f t="shared" si="86"/>
        <v>7.4000000000000003E-3</v>
      </c>
    </row>
    <row r="211" spans="1:25" x14ac:dyDescent="0.25">
      <c r="B211" s="59"/>
      <c r="C211" s="57"/>
      <c r="D211" s="58"/>
      <c r="E211" t="s">
        <v>39</v>
      </c>
      <c r="F211">
        <f t="shared" si="83"/>
        <v>0</v>
      </c>
      <c r="G211">
        <f t="shared" si="83"/>
        <v>3.6440000000000001E-3</v>
      </c>
      <c r="I211">
        <f t="shared" si="84"/>
        <v>0</v>
      </c>
      <c r="J211">
        <f t="shared" si="84"/>
        <v>3.5000000000000001E-3</v>
      </c>
      <c r="O211" s="57"/>
      <c r="P211" s="58"/>
      <c r="Q211" t="s">
        <v>39</v>
      </c>
      <c r="R211">
        <f t="shared" si="85"/>
        <v>0</v>
      </c>
      <c r="S211">
        <f t="shared" si="85"/>
        <v>3.7040000000000003E-3</v>
      </c>
      <c r="U211">
        <f t="shared" si="86"/>
        <v>0</v>
      </c>
      <c r="V211">
        <f t="shared" si="86"/>
        <v>3.5000000000000005E-3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7">3*0.05*(1-0.05)*(1-0.05)*Y32+3*0.05*0.05*(1-0.05)*AC32+0.05*0.05*0.05*AG32+(1-3*0.05*(1-0.05)*(1-0.05)-3*0.05*0.05*(1-0.05)-0.05*0.05*0.05)*U32</f>
        <v>0</v>
      </c>
      <c r="G216">
        <f t="shared" si="87"/>
        <v>2.2799999999999997E-2</v>
      </c>
      <c r="H216">
        <f>AI32+AE32+AA32+W32</f>
        <v>4.04434</v>
      </c>
      <c r="I216">
        <f t="shared" ref="I216:J218" si="88">3*0.05*(1-0.05)*(1-0.05)*Y39+3*0.05*0.05*(1-0.05)*AC39+0.05*0.05*0.05*AG39+(1-3*0.05*(1-0.05)*(1-0.05)-3*0.05*0.05*(1-0.05)-0.05*0.05*0.05)*U39</f>
        <v>0</v>
      </c>
      <c r="J216">
        <f t="shared" si="88"/>
        <v>2.2799999999999997E-2</v>
      </c>
      <c r="K216">
        <f>AI39+AE39+AA39+W39</f>
        <v>4.1529939999999996</v>
      </c>
      <c r="L216">
        <f>3*0.05*(1-0.05)*(1-0.05)*X46+3*0.05*0.05*(1-0.05)*AB46+0.05*0.05*0.05*AF46+(1-3*0.05*(1-0.05)*(1-0.05)-3*0.05*0.05*(1-0.05)-0.05*0.05*0.05)*T46</f>
        <v>6.3066855E-4</v>
      </c>
      <c r="M216">
        <f>AI46+AE46+AA46+W46</f>
        <v>11.894629000000002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89">3*0.1*(1-0.1)*(1-0.1)*Y32+3*0.1*0.1*(1-0.1)*AC32+0.1*0.1*0.1*AG32+(1-3*0.1*(1-0.1)*(1-0.1)-3*0.1*0.1*(1-0.1)-0.1*0.1*0.1)*U32</f>
        <v>0</v>
      </c>
      <c r="S216">
        <f t="shared" si="89"/>
        <v>2.2800000000000001E-2</v>
      </c>
      <c r="U216">
        <f t="shared" ref="U216:V218" si="90">3*0.1*(1-0.1)*(1-0.1)*Y39+3*0.1*0.1*(1-0.1)*AC39+0.1*0.1*0.1*AG39+(1-3*0.1*(1-0.1)*(1-0.1)-3*0.1*0.1*(1-0.1)-0.1*0.1*0.1)*U39</f>
        <v>0</v>
      </c>
      <c r="V216">
        <f t="shared" si="90"/>
        <v>2.2800000000000001E-2</v>
      </c>
      <c r="X216">
        <f>3*0.1*(1-0.1)*(1-0.1)*X46+3*0.1*0.1*(1-0.1)*AB46+0.1*0.1*0.1*AF46+(1-3*0.1*(1-0.1)*(1-0.1)-3*0.1*0.1*(1-0.1)-0.1*0.1*0.1)*T46</f>
        <v>6.4078239999999992E-4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7"/>
        <v>0</v>
      </c>
      <c r="G217">
        <f t="shared" si="87"/>
        <v>7.4000000000000003E-3</v>
      </c>
      <c r="H217">
        <f>AI33+AE33+AA33+W33</f>
        <v>4.157267</v>
      </c>
      <c r="I217">
        <f t="shared" si="88"/>
        <v>0</v>
      </c>
      <c r="J217">
        <f t="shared" si="88"/>
        <v>7.4000000000000003E-3</v>
      </c>
      <c r="K217">
        <f>AI40+AE40+AA40+W40</f>
        <v>4.6027260000000005</v>
      </c>
      <c r="N217" s="61"/>
      <c r="O217" s="57"/>
      <c r="P217" s="58"/>
      <c r="Q217" t="s">
        <v>38</v>
      </c>
      <c r="R217">
        <f t="shared" si="89"/>
        <v>0</v>
      </c>
      <c r="S217">
        <f t="shared" si="89"/>
        <v>7.4000000000000003E-3</v>
      </c>
      <c r="U217">
        <f t="shared" si="90"/>
        <v>0</v>
      </c>
      <c r="V217">
        <f t="shared" si="90"/>
        <v>7.4000000000000003E-3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7"/>
        <v>0</v>
      </c>
      <c r="G218">
        <f t="shared" si="87"/>
        <v>3.5570499999999995E-3</v>
      </c>
      <c r="H218">
        <f>AI34+AE34+AA34+W34</f>
        <v>4.2744809999999998</v>
      </c>
      <c r="I218">
        <f t="shared" si="88"/>
        <v>0</v>
      </c>
      <c r="J218">
        <f t="shared" si="88"/>
        <v>3.5000124999999996E-3</v>
      </c>
      <c r="K218">
        <f>AI41+AE41+AA41+W41</f>
        <v>6.8693030000000004</v>
      </c>
      <c r="N218" s="61"/>
      <c r="O218" s="57"/>
      <c r="P218" s="58"/>
      <c r="Q218" t="s">
        <v>39</v>
      </c>
      <c r="R218">
        <f t="shared" si="89"/>
        <v>0</v>
      </c>
      <c r="S218">
        <f t="shared" si="89"/>
        <v>3.6083999999999999E-3</v>
      </c>
      <c r="U218">
        <f t="shared" si="90"/>
        <v>0</v>
      </c>
      <c r="V218">
        <f t="shared" si="90"/>
        <v>3.5000999999999999E-3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1">3*0.2*(1-0.2)*(1-0.2)*Y32+3*0.2*0.2*(1-0.2)*AC32+0.2*0.2*0.2*AG32+(1-3*0.2*(1-0.2)*(1-0.2)-3*0.2*0.2*(1-0.2)-0.2*0.2*0.2)*U32</f>
        <v>0</v>
      </c>
      <c r="G222">
        <f t="shared" si="91"/>
        <v>2.2800000000000001E-2</v>
      </c>
      <c r="I222">
        <f t="shared" ref="I222:J224" si="92">3*0.2*(1-0.2)*(1-0.2)*Y39+3*0.2*0.2*(1-0.2)*AC39+0.2*0.2*0.2*AG39+(1-3*0.2*(1-0.2)*(1-0.2)-3*0.2*0.2*(1-0.2)-0.2*0.2*0.2)*U39</f>
        <v>0</v>
      </c>
      <c r="J222">
        <f t="shared" si="92"/>
        <v>2.2800000000000001E-2</v>
      </c>
      <c r="L222">
        <f>3*0.2*(1-0.2)*(1-0.2)*X46+3*0.2*0.2*(1-0.2)*AB46+0.2*0.2*0.2*AF46+(1-3*0.2*(1-0.2)*(1-0.2)-3*0.2*0.2*(1-0.2)-0.2*0.2*0.2)*T46</f>
        <v>6.6119520000000002E-4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3">3*0.3*(1-0.3)*(1-0.3)*Y32+3*0.3*0.3*(1-0.3)*AC32+0.3*0.3*0.3*AG32+(1-3*0.3*(1-0.3)*(1-0.3)-3*0.3*0.3*(1-0.3)-0.3*0.3*0.3)*U32</f>
        <v>0</v>
      </c>
      <c r="S222">
        <f t="shared" si="93"/>
        <v>2.2800000000000001E-2</v>
      </c>
      <c r="U222">
        <f t="shared" ref="U222:V224" si="94">3*0.3*(1-0.3)*(1-0.3)*Y39+3*0.3*0.3*(1-0.3)*AC39+0.3*0.3*0.3*AG39+(1-3*0.3*(1-0.3)*(1-0.3)-3*0.3*0.3*(1-0.3)-0.3*0.3*0.3)*U39</f>
        <v>0</v>
      </c>
      <c r="V222">
        <f t="shared" si="94"/>
        <v>2.2800000000000001E-2</v>
      </c>
      <c r="X222">
        <f>3*0.3*(1-0.3)*(1-0.3)*X46+3*0.3*0.3*(1-0.3)*AB46+0.3*0.3*0.3*AF46+(1-3*0.3*(1-0.3)*(1-0.3)-3*0.3*0.3*(1-0.3)-0.3*0.3*0.3)*T46</f>
        <v>6.8193680000000001E-4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1"/>
        <v>0</v>
      </c>
      <c r="G223">
        <f t="shared" si="91"/>
        <v>7.4000000000000003E-3</v>
      </c>
      <c r="I223">
        <f t="shared" si="92"/>
        <v>0</v>
      </c>
      <c r="J223">
        <f t="shared" si="92"/>
        <v>7.4000000000000003E-3</v>
      </c>
      <c r="N223" s="61"/>
      <c r="O223" s="57"/>
      <c r="P223" s="58"/>
      <c r="Q223" t="s">
        <v>38</v>
      </c>
      <c r="R223">
        <f t="shared" si="93"/>
        <v>0</v>
      </c>
      <c r="S223">
        <f t="shared" si="93"/>
        <v>7.4000000000000012E-3</v>
      </c>
      <c r="U223">
        <f t="shared" si="94"/>
        <v>0</v>
      </c>
      <c r="V223">
        <f t="shared" si="94"/>
        <v>7.4000000000000012E-3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1"/>
        <v>0</v>
      </c>
      <c r="G224">
        <f t="shared" si="91"/>
        <v>3.6952E-3</v>
      </c>
      <c r="I224">
        <f t="shared" si="92"/>
        <v>0</v>
      </c>
      <c r="J224">
        <f t="shared" si="92"/>
        <v>3.5008000000000001E-3</v>
      </c>
      <c r="N224" s="61"/>
      <c r="O224" s="57"/>
      <c r="P224" s="58"/>
      <c r="Q224" t="s">
        <v>39</v>
      </c>
      <c r="R224">
        <f t="shared" si="93"/>
        <v>0</v>
      </c>
      <c r="S224">
        <f t="shared" si="93"/>
        <v>3.7627999999999997E-3</v>
      </c>
      <c r="U224">
        <f t="shared" si="94"/>
        <v>0</v>
      </c>
      <c r="V224">
        <f t="shared" si="94"/>
        <v>3.5027000000000001E-3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5">0.05*G52+(1-0.05)*C52</f>
        <v>0</v>
      </c>
      <c r="G229">
        <f t="shared" si="95"/>
        <v>2.2799999999999997E-2</v>
      </c>
      <c r="H229">
        <f>I52+E52</f>
        <v>2.0132149999999998</v>
      </c>
      <c r="I229">
        <f t="shared" ref="I229:J231" si="96">0.05*G59+(1-0.05)*C59</f>
        <v>0</v>
      </c>
      <c r="J229">
        <f t="shared" si="96"/>
        <v>2.2799999999999997E-2</v>
      </c>
      <c r="K229">
        <f>I59+E59</f>
        <v>2.0808200000000001</v>
      </c>
      <c r="L229">
        <f>0.05*G66+(1-0.05)*B66</f>
        <v>4.81E-3</v>
      </c>
      <c r="M229">
        <f>I66+E66</f>
        <v>5.6559989999999996</v>
      </c>
      <c r="P229" s="58" t="s">
        <v>37</v>
      </c>
      <c r="Q229" t="s">
        <v>36</v>
      </c>
      <c r="R229">
        <f t="shared" ref="R229:S231" si="97">0.1*G52+(1-0.1)*C52</f>
        <v>0</v>
      </c>
      <c r="S229">
        <f t="shared" si="97"/>
        <v>2.2800000000000001E-2</v>
      </c>
      <c r="U229">
        <f t="shared" ref="U229:V231" si="98">0.1*G59+(1-0.1)*C59</f>
        <v>0</v>
      </c>
      <c r="V229">
        <f t="shared" si="98"/>
        <v>2.2800000000000001E-2</v>
      </c>
      <c r="X229">
        <f>0.1*G66+(1-0.1)*B66</f>
        <v>4.8199999999999996E-3</v>
      </c>
    </row>
    <row r="230" spans="1:25" x14ac:dyDescent="0.25">
      <c r="C230" s="59"/>
      <c r="D230" s="58"/>
      <c r="E230" t="s">
        <v>38</v>
      </c>
      <c r="F230">
        <f t="shared" si="95"/>
        <v>0</v>
      </c>
      <c r="G230">
        <f t="shared" si="95"/>
        <v>1.37E-2</v>
      </c>
      <c r="H230">
        <f>I53+E53</f>
        <v>2.2564479999999998</v>
      </c>
      <c r="I230">
        <f t="shared" si="96"/>
        <v>0</v>
      </c>
      <c r="J230">
        <f t="shared" si="96"/>
        <v>1.366E-2</v>
      </c>
      <c r="K230">
        <f>I60+E60</f>
        <v>2.383724</v>
      </c>
      <c r="P230" s="58"/>
      <c r="Q230" t="s">
        <v>38</v>
      </c>
      <c r="R230">
        <f t="shared" si="97"/>
        <v>0</v>
      </c>
      <c r="S230">
        <f t="shared" si="97"/>
        <v>1.37E-2</v>
      </c>
      <c r="U230">
        <f t="shared" si="98"/>
        <v>0</v>
      </c>
      <c r="V230">
        <f t="shared" si="98"/>
        <v>1.362E-2</v>
      </c>
    </row>
    <row r="231" spans="1:25" x14ac:dyDescent="0.25">
      <c r="C231" s="59"/>
      <c r="D231" s="58"/>
      <c r="E231" t="s">
        <v>39</v>
      </c>
      <c r="F231">
        <f t="shared" si="95"/>
        <v>0</v>
      </c>
      <c r="G231">
        <f t="shared" si="95"/>
        <v>9.8249999999999987E-3</v>
      </c>
      <c r="H231">
        <f>I54+E54</f>
        <v>2.1137440000000001</v>
      </c>
      <c r="I231">
        <f t="shared" si="96"/>
        <v>4.3699999999999998E-3</v>
      </c>
      <c r="J231">
        <f t="shared" si="96"/>
        <v>9.8249999999999987E-3</v>
      </c>
      <c r="K231">
        <f>I61+E61</f>
        <v>2.6983109999999999</v>
      </c>
      <c r="P231" s="58"/>
      <c r="Q231" t="s">
        <v>39</v>
      </c>
      <c r="R231">
        <f t="shared" si="97"/>
        <v>0</v>
      </c>
      <c r="S231">
        <f t="shared" si="97"/>
        <v>9.8499999999999994E-3</v>
      </c>
      <c r="U231">
        <f t="shared" si="98"/>
        <v>4.1400000000000005E-3</v>
      </c>
      <c r="V231">
        <f t="shared" si="98"/>
        <v>9.8499999999999994E-3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99">0.2*G52+(1-0.2)*C52</f>
        <v>0</v>
      </c>
      <c r="G235">
        <f t="shared" si="99"/>
        <v>2.2800000000000004E-2</v>
      </c>
      <c r="I235">
        <f t="shared" ref="I235:J237" si="100">0.2*G59+(1-0.2)*C59</f>
        <v>0</v>
      </c>
      <c r="J235">
        <f t="shared" si="100"/>
        <v>2.2800000000000004E-2</v>
      </c>
      <c r="L235">
        <f>0.2*G66+(1-0.2)*B66</f>
        <v>4.8399999999999997E-3</v>
      </c>
      <c r="P235" s="58" t="s">
        <v>41</v>
      </c>
      <c r="Q235" t="s">
        <v>36</v>
      </c>
      <c r="R235">
        <f t="shared" ref="R235:S237" si="101">0.3*G52+(1-0.3)*C52</f>
        <v>0</v>
      </c>
      <c r="S235">
        <f t="shared" si="101"/>
        <v>2.2799999999999997E-2</v>
      </c>
      <c r="U235">
        <f t="shared" ref="U235:V237" si="102">0.3*G59+(1-0.3)*C59</f>
        <v>0</v>
      </c>
      <c r="V235">
        <f t="shared" si="102"/>
        <v>2.2799999999999997E-2</v>
      </c>
      <c r="X235">
        <f>0.3*G66+(1-0.3)*B66</f>
        <v>4.8599999999999997E-3</v>
      </c>
    </row>
    <row r="236" spans="1:25" x14ac:dyDescent="0.25">
      <c r="C236" s="59"/>
      <c r="D236" s="58"/>
      <c r="E236" t="s">
        <v>38</v>
      </c>
      <c r="F236">
        <f t="shared" si="99"/>
        <v>0</v>
      </c>
      <c r="G236">
        <f t="shared" si="99"/>
        <v>1.37E-2</v>
      </c>
      <c r="I236">
        <f t="shared" si="100"/>
        <v>0</v>
      </c>
      <c r="J236">
        <f t="shared" si="100"/>
        <v>1.3540000000000002E-2</v>
      </c>
      <c r="P236" s="58"/>
      <c r="Q236" t="s">
        <v>38</v>
      </c>
      <c r="R236">
        <f t="shared" si="101"/>
        <v>0</v>
      </c>
      <c r="S236">
        <f t="shared" si="101"/>
        <v>1.37E-2</v>
      </c>
      <c r="U236">
        <f t="shared" si="102"/>
        <v>0</v>
      </c>
      <c r="V236">
        <f t="shared" si="102"/>
        <v>1.346E-2</v>
      </c>
    </row>
    <row r="237" spans="1:25" x14ac:dyDescent="0.25">
      <c r="C237" s="59"/>
      <c r="D237" s="58"/>
      <c r="E237" t="s">
        <v>39</v>
      </c>
      <c r="F237">
        <f t="shared" si="99"/>
        <v>0</v>
      </c>
      <c r="G237">
        <f t="shared" si="99"/>
        <v>9.8999999999999991E-3</v>
      </c>
      <c r="I237">
        <f t="shared" si="100"/>
        <v>3.6800000000000001E-3</v>
      </c>
      <c r="J237">
        <f t="shared" si="100"/>
        <v>9.8999999999999991E-3</v>
      </c>
      <c r="P237" s="58"/>
      <c r="Q237" t="s">
        <v>39</v>
      </c>
      <c r="R237">
        <f t="shared" si="101"/>
        <v>0</v>
      </c>
      <c r="S237">
        <f t="shared" si="101"/>
        <v>9.9499999999999988E-3</v>
      </c>
      <c r="U237">
        <f t="shared" si="102"/>
        <v>3.2199999999999998E-3</v>
      </c>
      <c r="V237">
        <f t="shared" si="102"/>
        <v>9.9499999999999988E-3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3">(0.05*(1-0.05)+0.05*(1-0.05))*G52+0.05*0.05*K52+(1-0.05*(1-0.05)-0.05*(1-0.05)-0.05*0.05)*C52</f>
        <v>0</v>
      </c>
      <c r="G242">
        <f t="shared" si="103"/>
        <v>2.2800000000000001E-2</v>
      </c>
      <c r="H242">
        <f>M52+I52+E52</f>
        <v>3.0177179999999995</v>
      </c>
      <c r="I242">
        <f t="shared" ref="I242:J244" si="104">(0.05*(1-0.05)+0.05*(1-0.05))*G59+0.05*0.05*K59+(1-0.05*(1-0.05)-0.05*(1-0.05)-0.05*0.05)*C59</f>
        <v>0</v>
      </c>
      <c r="J242">
        <f t="shared" si="104"/>
        <v>2.2800000000000001E-2</v>
      </c>
      <c r="K242">
        <f>M59+I59+E59</f>
        <v>3.1526209999999999</v>
      </c>
      <c r="L242">
        <f>(0.05*(1-0.05)+0.05*(1-0.05))*G66+0.05*0.05*J66+(1-0.05*(1-0.05)-0.05*(1-0.05)-0.05*0.05)*B66</f>
        <v>4.8202499999999999E-3</v>
      </c>
      <c r="M242">
        <f>M66+I66+E66</f>
        <v>8.30931</v>
      </c>
      <c r="O242" s="57" t="s">
        <v>43</v>
      </c>
      <c r="P242" s="58" t="s">
        <v>37</v>
      </c>
      <c r="Q242" t="s">
        <v>36</v>
      </c>
      <c r="R242">
        <f t="shared" ref="R242:S244" si="105">(0.1*0.9+0.1*0.9)*G52+0.1*0.1*K52+(1-0.1*0.9-0.1*0.9-0.1*0.1)*C52</f>
        <v>0</v>
      </c>
      <c r="S242">
        <f t="shared" si="105"/>
        <v>2.2800000000000001E-2</v>
      </c>
      <c r="U242">
        <f t="shared" ref="U242:V244" si="106">(0.1*0.9+0.1*0.9)*G59+0.1*0.1*K59+(1-0.1*0.9-0.1*0.9-0.1*0.1)*C59</f>
        <v>0</v>
      </c>
      <c r="V242">
        <f t="shared" si="106"/>
        <v>2.2800000000000001E-2</v>
      </c>
      <c r="X242">
        <f>(0.1*0.9+0.1*0.9)*G66+0.1*0.1*J66+(1-0.1*0.9-0.1*0.9-0.1*0.1)*B66</f>
        <v>4.8409999999999998E-3</v>
      </c>
    </row>
    <row r="243" spans="1:25" x14ac:dyDescent="0.25">
      <c r="B243" s="59"/>
      <c r="C243" s="57"/>
      <c r="D243" s="58"/>
      <c r="E243" t="s">
        <v>38</v>
      </c>
      <c r="F243">
        <f t="shared" si="103"/>
        <v>0</v>
      </c>
      <c r="G243">
        <f t="shared" si="103"/>
        <v>1.3700000000000002E-2</v>
      </c>
      <c r="H243">
        <f>M53+I53+E53</f>
        <v>3.291579</v>
      </c>
      <c r="I243">
        <f t="shared" si="104"/>
        <v>0</v>
      </c>
      <c r="J243">
        <f t="shared" si="104"/>
        <v>1.3620500000000002E-2</v>
      </c>
      <c r="K243">
        <f>M60+I60+E60</f>
        <v>3.5605920000000002</v>
      </c>
      <c r="O243" s="57"/>
      <c r="P243" s="58"/>
      <c r="Q243" t="s">
        <v>38</v>
      </c>
      <c r="R243">
        <f t="shared" si="105"/>
        <v>0</v>
      </c>
      <c r="S243">
        <f t="shared" si="105"/>
        <v>1.37E-2</v>
      </c>
      <c r="U243">
        <f t="shared" si="106"/>
        <v>0</v>
      </c>
      <c r="V243">
        <f t="shared" si="106"/>
        <v>1.3542000000000002E-2</v>
      </c>
    </row>
    <row r="244" spans="1:25" x14ac:dyDescent="0.25">
      <c r="B244" s="59"/>
      <c r="C244" s="57"/>
      <c r="D244" s="58"/>
      <c r="E244" t="s">
        <v>39</v>
      </c>
      <c r="F244">
        <f t="shared" si="103"/>
        <v>0</v>
      </c>
      <c r="G244">
        <f t="shared" si="103"/>
        <v>9.8497500000000009E-3</v>
      </c>
      <c r="H244">
        <f>M54+I54+E54</f>
        <v>3.1843919999999999</v>
      </c>
      <c r="I244">
        <f t="shared" si="104"/>
        <v>4.1515000000000007E-3</v>
      </c>
      <c r="J244">
        <f t="shared" si="104"/>
        <v>9.8497500000000009E-3</v>
      </c>
      <c r="K244">
        <f>M61+I61+E61</f>
        <v>3.7689589999999997</v>
      </c>
      <c r="O244" s="57"/>
      <c r="P244" s="58"/>
      <c r="Q244" t="s">
        <v>39</v>
      </c>
      <c r="R244">
        <f t="shared" si="105"/>
        <v>0</v>
      </c>
      <c r="S244">
        <f t="shared" si="105"/>
        <v>9.8990000000000015E-3</v>
      </c>
      <c r="U244">
        <f t="shared" si="106"/>
        <v>3.7260000000000001E-3</v>
      </c>
      <c r="V244">
        <f t="shared" si="106"/>
        <v>9.8990000000000015E-3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7">(0.2*0.8+0.2*0.8)*G52+0.2*0.2*K52+(1-0.2*0.8-0.2*0.8-0.2*0.2)*C52</f>
        <v>0</v>
      </c>
      <c r="G248">
        <f t="shared" si="107"/>
        <v>2.2800000000000001E-2</v>
      </c>
      <c r="I248">
        <f t="shared" ref="I248:J250" si="108">(0.2*0.8+0.2*0.8)*G59+0.2*0.2*K59+(1-0.2*0.8-0.2*0.8-0.2*0.2)*C59</f>
        <v>0</v>
      </c>
      <c r="J248">
        <f t="shared" si="108"/>
        <v>2.2800000000000001E-2</v>
      </c>
      <c r="L248">
        <f>(0.2*0.8+0.2*0.8)*G66+0.2*0.2*J66+(1-0.2*0.8-0.2*0.8-0.2*0.2)*B66</f>
        <v>4.8839999999999995E-3</v>
      </c>
      <c r="O248" s="57" t="s">
        <v>45</v>
      </c>
      <c r="P248" s="58" t="s">
        <v>41</v>
      </c>
      <c r="Q248" t="s">
        <v>36</v>
      </c>
      <c r="R248">
        <f t="shared" ref="R248:S250" si="109">(0.3*0.7+0.3*0.7)*G52+0.3*0.3*K52+(1-0.3*0.7-0.3*0.7-0.3*0.3)*C52</f>
        <v>0</v>
      </c>
      <c r="S248">
        <f t="shared" si="109"/>
        <v>2.2800000000000001E-2</v>
      </c>
      <c r="U248">
        <f t="shared" ref="U248:V250" si="110">(0.3*0.7+0.3*0.7)*G59+0.3*0.3*K59+(1-0.3*0.7-0.3*0.7-0.3*0.3)*C59</f>
        <v>0</v>
      </c>
      <c r="V248">
        <f t="shared" si="110"/>
        <v>2.2800000000000001E-2</v>
      </c>
      <c r="X248">
        <f>(0.3*0.7+0.3*0.7)*G66+0.3*0.3*J66+(1-0.3*0.7-0.3*0.7-0.3*0.3)*B66</f>
        <v>4.9290000000000002E-3</v>
      </c>
    </row>
    <row r="249" spans="1:25" x14ac:dyDescent="0.25">
      <c r="B249" s="59"/>
      <c r="C249" s="57"/>
      <c r="D249" s="58"/>
      <c r="E249" t="s">
        <v>38</v>
      </c>
      <c r="F249">
        <f t="shared" si="107"/>
        <v>0</v>
      </c>
      <c r="G249">
        <f t="shared" si="107"/>
        <v>1.37E-2</v>
      </c>
      <c r="I249">
        <f t="shared" si="108"/>
        <v>0</v>
      </c>
      <c r="J249">
        <f t="shared" si="108"/>
        <v>1.3388000000000001E-2</v>
      </c>
      <c r="O249" s="57"/>
      <c r="P249" s="58"/>
      <c r="Q249" t="s">
        <v>38</v>
      </c>
      <c r="R249">
        <f t="shared" si="109"/>
        <v>0</v>
      </c>
      <c r="S249">
        <f t="shared" si="109"/>
        <v>1.37E-2</v>
      </c>
      <c r="U249">
        <f t="shared" si="110"/>
        <v>0</v>
      </c>
      <c r="V249">
        <f t="shared" si="110"/>
        <v>1.3238000000000002E-2</v>
      </c>
    </row>
    <row r="250" spans="1:25" x14ac:dyDescent="0.25">
      <c r="B250" s="59"/>
      <c r="C250" s="57"/>
      <c r="D250" s="58"/>
      <c r="E250" t="s">
        <v>39</v>
      </c>
      <c r="F250">
        <f t="shared" si="107"/>
        <v>0</v>
      </c>
      <c r="G250">
        <f t="shared" si="107"/>
        <v>9.9959999999999997E-3</v>
      </c>
      <c r="I250">
        <f t="shared" si="108"/>
        <v>2.9439999999999996E-3</v>
      </c>
      <c r="J250">
        <f t="shared" si="108"/>
        <v>9.9959999999999997E-3</v>
      </c>
      <c r="O250" s="57"/>
      <c r="P250" s="58"/>
      <c r="Q250" t="s">
        <v>39</v>
      </c>
      <c r="R250">
        <f t="shared" si="109"/>
        <v>0</v>
      </c>
      <c r="S250">
        <f t="shared" si="109"/>
        <v>1.0091000000000001E-2</v>
      </c>
      <c r="U250">
        <f t="shared" si="110"/>
        <v>2.2540000000000004E-3</v>
      </c>
      <c r="V250">
        <f t="shared" si="110"/>
        <v>1.0091000000000001E-2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1">3*0.05*(1-0.05)*(1-0.05)*G52+3*0.05*0.05*(1-0.05)*K52+0.05*0.05*0.05*O52+(1-3*0.05*(1-0.05)*(1-0.05)-3*0.05*0.05*(1-0.05)-0.05*0.05*0.05)*C52</f>
        <v>0</v>
      </c>
      <c r="G255">
        <f t="shared" si="111"/>
        <v>2.2799999999999997E-2</v>
      </c>
      <c r="H255">
        <f>Q52+M52+I52+E52</f>
        <v>4.0336429999999996</v>
      </c>
      <c r="I255">
        <f t="shared" ref="I255:J257" si="112">3*0.05*(1-0.05)*(1-0.05)*G59+3*0.05*0.05*(1-0.05)*K59+0.05*0.05*0.05*O59+(1-3*0.05*(1-0.05)*(1-0.05)-3*0.05*0.05*(1-0.05)-0.05*0.05*0.05)*C59</f>
        <v>0</v>
      </c>
      <c r="J255">
        <f t="shared" si="112"/>
        <v>2.2799999999999997E-2</v>
      </c>
      <c r="K255">
        <f>Q59+M59+I59+E59</f>
        <v>4.2270209999999997</v>
      </c>
      <c r="L255">
        <f>3*0.05*(1-0.05)*(1-0.05)*G66+3*0.05*0.05*(1-0.05)*J66+0.05*0.05*0.05*N66+(1-3*0.05*(1-0.05)*(1-0.05)-3*0.05*0.05*(1-0.05)-0.05*0.05*0.05)*B66</f>
        <v>4.8307499999999991E-3</v>
      </c>
      <c r="M255">
        <f>Q66+M66+I66+E66</f>
        <v>10.971934999999998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3">3*0.1*(1-0.1)*(1-0.1)*G52+3*0.1*0.1*(1-0.1)*K52+0.1*0.1*0.1*O52+(1-3*0.1*(1-0.1)*(1-0.1)-3*0.1*0.1*(1-0.1)-0.1*0.1*0.1)*C52</f>
        <v>0</v>
      </c>
      <c r="S255">
        <f t="shared" si="113"/>
        <v>2.2800000000000001E-2</v>
      </c>
      <c r="U255">
        <f t="shared" ref="U255:V257" si="114">3*0.1*(1-0.1)*(1-0.1)*G59+3*0.1*0.1*(1-0.1)*K59+0.1*0.1*0.1*O59+(1-3*0.1*(1-0.1)*(1-0.1)-3*0.1*0.1*(1-0.1)-0.1*0.1*0.1)*C59</f>
        <v>0</v>
      </c>
      <c r="V255">
        <f t="shared" si="114"/>
        <v>2.2800000000000001E-2</v>
      </c>
      <c r="X255">
        <f>3*0.1*(1-0.1)*(1-0.1)*G66+3*0.1*0.1*(1-0.1)*J66+0.1*0.1*0.1*N66+(1-3*0.1*(1-0.1)*(1-0.1)-3*0.1*0.1*(1-0.1)-0.1*0.1*0.1)*B66</f>
        <v>4.8629999999999993E-3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1"/>
        <v>0</v>
      </c>
      <c r="G256">
        <f t="shared" si="111"/>
        <v>1.3699999999999999E-2</v>
      </c>
      <c r="H256">
        <f>Q53+M53+I53+E53</f>
        <v>4.3277529999999995</v>
      </c>
      <c r="I256">
        <f t="shared" si="112"/>
        <v>0</v>
      </c>
      <c r="J256">
        <f t="shared" si="112"/>
        <v>1.3581512499999998E-2</v>
      </c>
      <c r="K256">
        <f>Q60+M60+I60+E60</f>
        <v>4.6666949999999998</v>
      </c>
      <c r="N256" s="61"/>
      <c r="O256" s="57"/>
      <c r="P256" s="58"/>
      <c r="Q256" t="s">
        <v>38</v>
      </c>
      <c r="R256">
        <f t="shared" si="113"/>
        <v>0</v>
      </c>
      <c r="S256">
        <f t="shared" si="113"/>
        <v>1.37E-2</v>
      </c>
      <c r="U256">
        <f t="shared" si="114"/>
        <v>0</v>
      </c>
      <c r="V256">
        <f t="shared" si="114"/>
        <v>1.34661E-2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1"/>
        <v>0</v>
      </c>
      <c r="G257">
        <f t="shared" si="111"/>
        <v>9.8742125E-3</v>
      </c>
      <c r="H257">
        <f>Q54+M54+I54+E54</f>
        <v>4.2519210000000003</v>
      </c>
      <c r="I257">
        <f t="shared" si="112"/>
        <v>3.9439249999999992E-3</v>
      </c>
      <c r="J257">
        <f t="shared" si="112"/>
        <v>9.8742125E-3</v>
      </c>
      <c r="K257">
        <f>Q61+M61+I61+E61</f>
        <v>5.465103</v>
      </c>
      <c r="N257" s="61"/>
      <c r="O257" s="57"/>
      <c r="P257" s="58"/>
      <c r="Q257" t="s">
        <v>39</v>
      </c>
      <c r="R257">
        <f t="shared" si="113"/>
        <v>0</v>
      </c>
      <c r="S257">
        <f t="shared" si="113"/>
        <v>9.9466999999999993E-3</v>
      </c>
      <c r="U257">
        <f t="shared" si="114"/>
        <v>3.3533999999999994E-3</v>
      </c>
      <c r="V257">
        <f t="shared" si="114"/>
        <v>9.9466999999999993E-3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5">3*0.2*(1-0.2)*(1-0.2)*G52+3*0.2*0.2*(1-0.2)*K52+0.2*0.2*0.2*O52+(1-3*0.2*(1-0.2)*(1-0.2)-3*0.2*0.2*(1-0.2)-0.2*0.2*0.2)*C52</f>
        <v>0</v>
      </c>
      <c r="G261">
        <f t="shared" si="115"/>
        <v>2.2800000000000001E-2</v>
      </c>
      <c r="I261">
        <f t="shared" ref="I261:J263" si="116">3*0.2*(1-0.2)*(1-0.2)*G59+3*0.2*0.2*(1-0.2)*K59+0.2*0.2*0.2*O59+(1-3*0.2*(1-0.2)*(1-0.2)-3*0.2*0.2*(1-0.2)-0.2*0.2*0.2)*C59</f>
        <v>0</v>
      </c>
      <c r="J261">
        <f t="shared" si="116"/>
        <v>2.2800000000000001E-2</v>
      </c>
      <c r="L261">
        <f>3*0.2*(1-0.2)*(1-0.2)*G66+3*0.2*0.2*(1-0.2)*J66+0.2*0.2*0.2*N66+(1-3*0.2*(1-0.2)*(1-0.2)-3*0.2*0.2*(1-0.2)-0.2*0.2*0.2)*B66</f>
        <v>4.9319999999999989E-3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7">3*0.3*(1-0.3)*(1-0.3)*G52+3*0.3*0.3*(1-0.3)*K52+0.3*0.3*0.3*O52+(1-3*0.3*(1-0.3)*(1-0.3)-3*0.3*0.3*(1-0.3)-0.3*0.3*0.3)*C52</f>
        <v>0</v>
      </c>
      <c r="S261">
        <f t="shared" si="117"/>
        <v>2.2800000000000001E-2</v>
      </c>
      <c r="U261">
        <f t="shared" ref="U261:V263" si="118">3*0.3*(1-0.3)*(1-0.3)*G59+3*0.3*0.3*(1-0.3)*K59+0.3*0.3*0.3*O59+(1-3*0.3*(1-0.3)*(1-0.3)-3*0.3*0.3*(1-0.3)-0.3*0.3*0.3)*C59</f>
        <v>0</v>
      </c>
      <c r="V261">
        <f t="shared" si="118"/>
        <v>2.2800000000000001E-2</v>
      </c>
      <c r="X261">
        <f>3*0.3*(1-0.3)*(1-0.3)*G66+3*0.3*0.3*(1-0.3)*J66+0.3*0.3*0.3*N66+(1-3*0.3*(1-0.3)*(1-0.3)-3*0.3*0.3*(1-0.3)-0.3*0.3*0.3)*B66</f>
        <v>5.0070000000000002E-3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5"/>
        <v>0</v>
      </c>
      <c r="G262">
        <f t="shared" si="115"/>
        <v>1.37E-2</v>
      </c>
      <c r="I262">
        <f t="shared" si="116"/>
        <v>0</v>
      </c>
      <c r="J262">
        <f t="shared" si="116"/>
        <v>1.3244799999999998E-2</v>
      </c>
      <c r="N262" s="61"/>
      <c r="O262" s="57"/>
      <c r="P262" s="58"/>
      <c r="Q262" t="s">
        <v>38</v>
      </c>
      <c r="R262">
        <f t="shared" si="117"/>
        <v>0</v>
      </c>
      <c r="S262">
        <f t="shared" si="117"/>
        <v>1.37E-2</v>
      </c>
      <c r="U262">
        <f t="shared" si="118"/>
        <v>0</v>
      </c>
      <c r="V262">
        <f t="shared" si="118"/>
        <v>1.3036700000000002E-2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5"/>
        <v>0</v>
      </c>
      <c r="G263">
        <f t="shared" si="115"/>
        <v>1.00856E-2</v>
      </c>
      <c r="I263">
        <f t="shared" si="116"/>
        <v>2.3551999999999991E-3</v>
      </c>
      <c r="J263">
        <f t="shared" si="116"/>
        <v>1.00856E-2</v>
      </c>
      <c r="N263" s="61"/>
      <c r="O263" s="57"/>
      <c r="P263" s="58"/>
      <c r="Q263" t="s">
        <v>39</v>
      </c>
      <c r="R263">
        <f t="shared" si="117"/>
        <v>0</v>
      </c>
      <c r="S263">
        <f t="shared" si="117"/>
        <v>1.0214900000000001E-2</v>
      </c>
      <c r="U263">
        <f t="shared" si="118"/>
        <v>1.5778000000000009E-3</v>
      </c>
      <c r="V263">
        <f t="shared" si="118"/>
        <v>1.0214900000000001E-2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F362-2CDB-4705-98F7-50C9D5711F68}">
  <dimension ref="A1:AI263"/>
  <sheetViews>
    <sheetView topLeftCell="A16" zoomScale="55" zoomScaleNormal="55" workbookViewId="0">
      <selection activeCell="M54" sqref="M54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4.33203125" customWidth="1"/>
    <col min="7" max="7" width="12.5546875" customWidth="1"/>
    <col min="8" max="8" width="13.21875" customWidth="1"/>
    <col min="9" max="9" width="12.44140625" customWidth="1"/>
    <col min="10" max="10" width="12.88671875" customWidth="1"/>
    <col min="11" max="11" width="12.33203125" customWidth="1"/>
    <col min="12" max="12" width="11.5546875" customWidth="1"/>
    <col min="14" max="14" width="12.33203125" customWidth="1"/>
    <col min="15" max="15" width="13.21875" customWidth="1"/>
    <col min="19" max="19" width="12.21875" customWidth="1"/>
    <col min="20" max="20" width="13.44140625" customWidth="1"/>
    <col min="23" max="23" width="13.33203125" customWidth="1"/>
    <col min="24" max="24" width="14.33203125" customWidth="1"/>
    <col min="27" max="27" width="13.44140625" customWidth="1"/>
    <col min="28" max="28" width="12.109375" customWidth="1"/>
    <col min="29" max="29" width="16.77734375" customWidth="1"/>
    <col min="32" max="32" width="12.6640625" customWidth="1"/>
    <col min="33" max="33" width="12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70</v>
      </c>
      <c r="C9" s="52"/>
      <c r="D9" s="52"/>
      <c r="E9" s="52"/>
      <c r="F9" s="63" t="s">
        <v>71</v>
      </c>
      <c r="G9" s="63"/>
      <c r="H9" s="63"/>
      <c r="I9" s="63"/>
      <c r="J9" s="63" t="s">
        <v>72</v>
      </c>
      <c r="K9" s="63"/>
      <c r="L9" s="63"/>
      <c r="M9" s="63"/>
      <c r="N9" s="63" t="s">
        <v>73</v>
      </c>
      <c r="O9" s="63"/>
      <c r="P9" s="63"/>
      <c r="Q9" s="63"/>
      <c r="S9" s="59" t="s">
        <v>12</v>
      </c>
      <c r="T9" s="52" t="s">
        <v>70</v>
      </c>
      <c r="U9" s="52"/>
      <c r="V9" s="52"/>
      <c r="W9" s="52"/>
      <c r="X9" s="63" t="s">
        <v>71</v>
      </c>
      <c r="Y9" s="63"/>
      <c r="Z9" s="63"/>
      <c r="AA9" s="63"/>
      <c r="AB9" s="63" t="s">
        <v>72</v>
      </c>
      <c r="AC9" s="63"/>
      <c r="AD9" s="63"/>
      <c r="AE9" s="63"/>
      <c r="AF9" s="63" t="s">
        <v>73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1.3645609999999999</v>
      </c>
      <c r="F11" s="25" t="s">
        <v>20</v>
      </c>
      <c r="G11" s="25">
        <v>0</v>
      </c>
      <c r="H11" s="25">
        <v>2.2800000000000001E-2</v>
      </c>
      <c r="I11" s="25">
        <v>0.990811</v>
      </c>
      <c r="J11" s="25" t="s">
        <v>20</v>
      </c>
      <c r="K11" s="25">
        <v>0</v>
      </c>
      <c r="L11" s="25">
        <v>2.2800000000000001E-2</v>
      </c>
      <c r="M11" s="25">
        <v>1.0206900000000001</v>
      </c>
      <c r="N11" s="25" t="s">
        <v>20</v>
      </c>
      <c r="O11" s="25">
        <v>0</v>
      </c>
      <c r="P11" s="25">
        <v>2.2800000000000001E-2</v>
      </c>
      <c r="Q11" s="25">
        <v>1.028675</v>
      </c>
      <c r="S11" s="59"/>
      <c r="T11" t="s">
        <v>20</v>
      </c>
      <c r="U11">
        <v>0</v>
      </c>
      <c r="V11">
        <v>2.2800000000000001E-2</v>
      </c>
      <c r="W11">
        <v>1.1371849999999999</v>
      </c>
      <c r="X11" s="25" t="s">
        <v>20</v>
      </c>
      <c r="Y11" s="25">
        <v>0</v>
      </c>
      <c r="Z11" s="25">
        <v>2.2800000000000001E-2</v>
      </c>
      <c r="AA11" s="25">
        <v>1.030686</v>
      </c>
      <c r="AB11" s="25" t="s">
        <v>20</v>
      </c>
      <c r="AC11" s="25">
        <v>0</v>
      </c>
      <c r="AD11" s="25">
        <v>2.2800000000000001E-2</v>
      </c>
      <c r="AE11" s="25">
        <v>1.024958</v>
      </c>
      <c r="AF11" s="25" t="s">
        <v>20</v>
      </c>
      <c r="AG11" s="25">
        <v>0</v>
      </c>
      <c r="AH11" s="25">
        <v>2.2800000000000001E-2</v>
      </c>
      <c r="AI11" s="25">
        <v>1.0882750000000001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1.1475299999999999</v>
      </c>
      <c r="F12" s="25" t="s">
        <v>21</v>
      </c>
      <c r="G12" s="25">
        <v>0</v>
      </c>
      <c r="H12" s="25">
        <v>8.7180000000000005E-4</v>
      </c>
      <c r="I12" s="25">
        <v>1.087623</v>
      </c>
      <c r="J12" s="25" t="s">
        <v>21</v>
      </c>
      <c r="K12" s="25">
        <v>0</v>
      </c>
      <c r="L12" s="25">
        <v>8.7180000000000005E-4</v>
      </c>
      <c r="M12" s="25">
        <v>1.0493440000000001</v>
      </c>
      <c r="N12" s="25" t="s">
        <v>21</v>
      </c>
      <c r="O12" s="25">
        <v>0</v>
      </c>
      <c r="P12" s="25">
        <v>8.7180000000000005E-4</v>
      </c>
      <c r="Q12" s="25">
        <v>1.036279</v>
      </c>
      <c r="S12" s="59"/>
      <c r="T12" t="s">
        <v>21</v>
      </c>
      <c r="U12">
        <v>0</v>
      </c>
      <c r="V12">
        <v>2E-3</v>
      </c>
      <c r="W12">
        <v>1.129013</v>
      </c>
      <c r="X12" s="25" t="s">
        <v>21</v>
      </c>
      <c r="Y12" s="25">
        <v>0</v>
      </c>
      <c r="Z12" s="25">
        <v>2E-3</v>
      </c>
      <c r="AA12" s="25">
        <v>1.0444020000000001</v>
      </c>
      <c r="AB12" s="25" t="s">
        <v>21</v>
      </c>
      <c r="AC12" s="25">
        <v>0</v>
      </c>
      <c r="AD12" s="25">
        <v>2E-3</v>
      </c>
      <c r="AE12" s="25">
        <v>1.0429489999999999</v>
      </c>
      <c r="AF12" s="25" t="s">
        <v>21</v>
      </c>
      <c r="AG12" s="25">
        <v>0</v>
      </c>
      <c r="AH12" s="25">
        <v>2E-3</v>
      </c>
      <c r="AI12" s="25">
        <v>1.05202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1.232356</v>
      </c>
      <c r="F13" s="25" t="s">
        <v>22</v>
      </c>
      <c r="G13" s="25">
        <v>0</v>
      </c>
      <c r="H13" s="25">
        <v>5.007E-5</v>
      </c>
      <c r="I13" s="25">
        <v>1.1850229999999999</v>
      </c>
      <c r="J13" s="25" t="s">
        <v>22</v>
      </c>
      <c r="K13" s="25">
        <v>0</v>
      </c>
      <c r="L13" s="25">
        <v>5.007E-5</v>
      </c>
      <c r="M13" s="25">
        <v>1.1071679999999999</v>
      </c>
      <c r="N13" s="25" t="s">
        <v>22</v>
      </c>
      <c r="O13" s="25">
        <v>0</v>
      </c>
      <c r="P13" s="25">
        <v>5.007E-5</v>
      </c>
      <c r="Q13" s="25">
        <v>1.1004320000000001</v>
      </c>
      <c r="S13" s="59"/>
      <c r="T13" t="s">
        <v>22</v>
      </c>
      <c r="U13">
        <v>0</v>
      </c>
      <c r="V13">
        <v>3.5790000000000003E-4</v>
      </c>
      <c r="W13">
        <v>1.1705829999999999</v>
      </c>
      <c r="X13" s="25" t="s">
        <v>22</v>
      </c>
      <c r="Y13" s="25">
        <v>0</v>
      </c>
      <c r="Z13" s="25">
        <v>3.5790000000000003E-4</v>
      </c>
      <c r="AA13" s="25">
        <v>1.0996049999999999</v>
      </c>
      <c r="AB13" s="25" t="s">
        <v>22</v>
      </c>
      <c r="AC13" s="25">
        <v>0</v>
      </c>
      <c r="AD13" s="25">
        <v>3.5790000000000003E-4</v>
      </c>
      <c r="AE13" s="25">
        <v>1.0969899999999999</v>
      </c>
      <c r="AF13" s="25" t="s">
        <v>22</v>
      </c>
      <c r="AG13" s="25">
        <v>0</v>
      </c>
      <c r="AH13" s="25">
        <v>3.5790000000000003E-4</v>
      </c>
      <c r="AI13" s="25">
        <v>1.059666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spans="1:35" x14ac:dyDescent="0.25">
      <c r="A16" s="64" t="s">
        <v>23</v>
      </c>
      <c r="B16" s="52" t="s">
        <v>70</v>
      </c>
      <c r="C16" s="52"/>
      <c r="D16" s="52"/>
      <c r="E16" s="52"/>
      <c r="F16" s="63" t="s">
        <v>71</v>
      </c>
      <c r="G16" s="63"/>
      <c r="H16" s="63"/>
      <c r="I16" s="63"/>
      <c r="J16" s="63" t="s">
        <v>72</v>
      </c>
      <c r="K16" s="63"/>
      <c r="L16" s="63"/>
      <c r="M16" s="63"/>
      <c r="N16" s="63" t="s">
        <v>73</v>
      </c>
      <c r="O16" s="63"/>
      <c r="P16" s="63"/>
      <c r="Q16" s="63"/>
      <c r="S16" s="64" t="s">
        <v>23</v>
      </c>
      <c r="T16" s="52" t="s">
        <v>70</v>
      </c>
      <c r="U16" s="52"/>
      <c r="V16" s="52"/>
      <c r="W16" s="52"/>
      <c r="X16" s="63" t="s">
        <v>71</v>
      </c>
      <c r="Y16" s="63"/>
      <c r="Z16" s="63"/>
      <c r="AA16" s="63"/>
      <c r="AB16" s="63" t="s">
        <v>72</v>
      </c>
      <c r="AC16" s="63"/>
      <c r="AD16" s="63"/>
      <c r="AE16" s="63"/>
      <c r="AF16" s="63" t="s">
        <v>73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F17" s="25"/>
      <c r="G17" s="25" t="s">
        <v>17</v>
      </c>
      <c r="H17" s="25" t="s">
        <v>18</v>
      </c>
      <c r="I17" s="25" t="s">
        <v>19</v>
      </c>
      <c r="J17" s="25"/>
      <c r="K17" s="25" t="s">
        <v>17</v>
      </c>
      <c r="L17" s="25" t="s">
        <v>18</v>
      </c>
      <c r="M17" s="25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X17" s="25"/>
      <c r="Y17" s="25" t="s">
        <v>17</v>
      </c>
      <c r="Z17" s="25" t="s">
        <v>18</v>
      </c>
      <c r="AA17" s="25" t="s">
        <v>19</v>
      </c>
      <c r="AB17" s="25"/>
      <c r="AC17" s="25" t="s">
        <v>17</v>
      </c>
      <c r="AD17" s="25" t="s">
        <v>18</v>
      </c>
      <c r="AE17" s="25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>
        <v>0</v>
      </c>
      <c r="D18">
        <v>2.2800000000000001E-2</v>
      </c>
      <c r="E18">
        <v>1.3724369999999999</v>
      </c>
      <c r="F18" s="25" t="s">
        <v>20</v>
      </c>
      <c r="G18" s="25">
        <v>0</v>
      </c>
      <c r="H18" s="25">
        <v>2.2800000000000001E-2</v>
      </c>
      <c r="I18" s="25">
        <v>1.046322</v>
      </c>
      <c r="J18" s="25" t="s">
        <v>20</v>
      </c>
      <c r="K18" s="25">
        <v>0</v>
      </c>
      <c r="L18" s="25">
        <v>2.2800000000000001E-2</v>
      </c>
      <c r="M18" s="25">
        <v>1.050316</v>
      </c>
      <c r="N18" s="25" t="s">
        <v>20</v>
      </c>
      <c r="O18" s="25">
        <v>0</v>
      </c>
      <c r="P18" s="25">
        <v>2.2800000000000001E-2</v>
      </c>
      <c r="Q18" s="25">
        <v>1.017225</v>
      </c>
      <c r="S18" s="64"/>
      <c r="T18" t="s">
        <v>20</v>
      </c>
      <c r="U18">
        <v>0</v>
      </c>
      <c r="V18">
        <v>2.2800000000000001E-2</v>
      </c>
      <c r="W18">
        <v>1.0594760000000001</v>
      </c>
      <c r="X18" s="25" t="s">
        <v>20</v>
      </c>
      <c r="Y18" s="25">
        <v>0</v>
      </c>
      <c r="Z18" s="25">
        <v>2.2800000000000001E-2</v>
      </c>
      <c r="AA18" s="25">
        <v>1.0812710000000001</v>
      </c>
      <c r="AB18" s="25" t="s">
        <v>20</v>
      </c>
      <c r="AC18" s="25">
        <v>0</v>
      </c>
      <c r="AD18" s="25">
        <v>2.2800000000000001E-2</v>
      </c>
      <c r="AE18" s="25">
        <v>1.026222</v>
      </c>
      <c r="AF18" s="25" t="s">
        <v>20</v>
      </c>
      <c r="AG18" s="25">
        <v>0</v>
      </c>
      <c r="AH18" s="25">
        <v>2.2800000000000001E-2</v>
      </c>
      <c r="AI18" s="25">
        <v>1.040842</v>
      </c>
    </row>
    <row r="19" spans="1:35" x14ac:dyDescent="0.25">
      <c r="A19" s="64"/>
      <c r="B19" t="s">
        <v>21</v>
      </c>
      <c r="C19">
        <v>0</v>
      </c>
      <c r="D19">
        <v>8.7180000000000005E-4</v>
      </c>
      <c r="E19">
        <v>2.0737329999999998</v>
      </c>
      <c r="F19" s="25" t="s">
        <v>21</v>
      </c>
      <c r="G19" s="25">
        <v>0</v>
      </c>
      <c r="H19" s="25">
        <v>8.7180000000000005E-4</v>
      </c>
      <c r="I19" s="25">
        <v>2.0794109999999999</v>
      </c>
      <c r="J19" s="25" t="s">
        <v>21</v>
      </c>
      <c r="K19" s="25">
        <v>0</v>
      </c>
      <c r="L19" s="25">
        <v>8.7180000000000005E-4</v>
      </c>
      <c r="M19" s="25">
        <v>1.9313819999999999</v>
      </c>
      <c r="N19" s="25" t="s">
        <v>21</v>
      </c>
      <c r="O19" s="25">
        <v>0</v>
      </c>
      <c r="P19" s="25">
        <v>8.7180000000000005E-4</v>
      </c>
      <c r="Q19" s="25">
        <v>1.9000919999999999</v>
      </c>
      <c r="S19" s="64"/>
      <c r="T19" t="s">
        <v>21</v>
      </c>
      <c r="U19">
        <v>0</v>
      </c>
      <c r="V19">
        <v>2E-3</v>
      </c>
      <c r="W19">
        <v>2.041976</v>
      </c>
      <c r="X19" s="25" t="s">
        <v>21</v>
      </c>
      <c r="Y19" s="25">
        <v>0</v>
      </c>
      <c r="Z19" s="25">
        <v>2E-3</v>
      </c>
      <c r="AA19" s="25">
        <v>1.9393229999999999</v>
      </c>
      <c r="AB19" s="25" t="s">
        <v>21</v>
      </c>
      <c r="AC19" s="25">
        <v>0</v>
      </c>
      <c r="AD19" s="25">
        <v>2E-3</v>
      </c>
      <c r="AE19" s="25">
        <v>1.9129799999999999</v>
      </c>
      <c r="AF19" s="25" t="s">
        <v>21</v>
      </c>
      <c r="AG19" s="25">
        <v>0</v>
      </c>
      <c r="AH19" s="25">
        <v>2E-3</v>
      </c>
      <c r="AI19" s="25">
        <v>1.8929009999999999</v>
      </c>
    </row>
    <row r="20" spans="1:35" x14ac:dyDescent="0.25">
      <c r="A20" s="64"/>
      <c r="B20" t="s">
        <v>22</v>
      </c>
      <c r="C20">
        <v>0</v>
      </c>
      <c r="D20">
        <v>5.007E-5</v>
      </c>
      <c r="E20">
        <v>3.4205290000000002</v>
      </c>
      <c r="F20" s="25" t="s">
        <v>22</v>
      </c>
      <c r="G20" s="25">
        <v>0</v>
      </c>
      <c r="H20" s="25">
        <v>5.007E-5</v>
      </c>
      <c r="I20" s="25">
        <v>3.5482819999999999</v>
      </c>
      <c r="J20" s="25" t="s">
        <v>22</v>
      </c>
      <c r="K20" s="25">
        <v>0</v>
      </c>
      <c r="L20" s="25">
        <v>5.007E-5</v>
      </c>
      <c r="M20" s="25">
        <v>3.4692419999999999</v>
      </c>
      <c r="N20" s="25" t="s">
        <v>22</v>
      </c>
      <c r="O20" s="25">
        <v>0</v>
      </c>
      <c r="P20" s="25">
        <v>5.007E-5</v>
      </c>
      <c r="Q20" s="25">
        <v>3.70566</v>
      </c>
      <c r="S20" s="64"/>
      <c r="T20" t="s">
        <v>22</v>
      </c>
      <c r="U20">
        <v>0</v>
      </c>
      <c r="V20">
        <v>3.5790000000000003E-4</v>
      </c>
      <c r="W20">
        <v>3.428391</v>
      </c>
      <c r="X20" s="25" t="s">
        <v>22</v>
      </c>
      <c r="Y20" s="25">
        <v>0</v>
      </c>
      <c r="Z20" s="25">
        <v>3.5790000000000003E-4</v>
      </c>
      <c r="AA20" s="25">
        <v>3.4657640000000001</v>
      </c>
      <c r="AB20" s="25" t="s">
        <v>22</v>
      </c>
      <c r="AC20" s="25">
        <v>0</v>
      </c>
      <c r="AD20" s="25">
        <v>3.5790000000000003E-4</v>
      </c>
      <c r="AE20" s="25">
        <v>3.6314169999999999</v>
      </c>
      <c r="AF20" s="25" t="s">
        <v>22</v>
      </c>
      <c r="AG20" s="25">
        <v>0</v>
      </c>
      <c r="AH20" s="25">
        <v>3.5790000000000003E-4</v>
      </c>
      <c r="AI20" s="25">
        <v>3.417583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70</v>
      </c>
      <c r="C23" s="52"/>
      <c r="D23" s="52"/>
      <c r="E23" s="52"/>
      <c r="F23" s="63" t="s">
        <v>71</v>
      </c>
      <c r="G23" s="63"/>
      <c r="H23" s="63"/>
      <c r="I23" s="63"/>
      <c r="J23" s="63" t="s">
        <v>72</v>
      </c>
      <c r="K23" s="63"/>
      <c r="L23" s="63"/>
      <c r="M23" s="63"/>
      <c r="N23" s="63" t="s">
        <v>73</v>
      </c>
      <c r="O23" s="63"/>
      <c r="P23" s="63"/>
      <c r="Q23" s="63"/>
      <c r="S23" s="60" t="s">
        <v>24</v>
      </c>
      <c r="T23" s="52" t="s">
        <v>70</v>
      </c>
      <c r="U23" s="52"/>
      <c r="V23" s="52"/>
      <c r="W23" s="52"/>
      <c r="X23" s="63" t="s">
        <v>71</v>
      </c>
      <c r="Y23" s="63"/>
      <c r="Z23" s="63"/>
      <c r="AA23" s="63"/>
      <c r="AB23" s="63" t="s">
        <v>72</v>
      </c>
      <c r="AC23" s="63"/>
      <c r="AD23" s="63"/>
      <c r="AE23" s="63"/>
      <c r="AF23" s="63" t="s">
        <v>73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ht="15" customHeight="1" x14ac:dyDescent="0.25">
      <c r="A25" s="60"/>
      <c r="B25">
        <v>0</v>
      </c>
      <c r="E25">
        <v>3.7487650000000001</v>
      </c>
      <c r="F25" s="25">
        <v>0</v>
      </c>
      <c r="G25" s="25"/>
      <c r="H25" s="25"/>
      <c r="I25" s="25">
        <v>2.9509240000000001</v>
      </c>
      <c r="J25" s="44">
        <v>0</v>
      </c>
      <c r="K25" s="44"/>
      <c r="L25" s="44"/>
      <c r="M25" s="25">
        <v>2.993239</v>
      </c>
      <c r="N25" s="25">
        <v>0</v>
      </c>
      <c r="O25" s="25"/>
      <c r="P25" s="25"/>
      <c r="Q25" s="25">
        <v>3.0168010000000001</v>
      </c>
      <c r="S25" s="60"/>
      <c r="T25" s="32">
        <v>5.9999999999999997E-7</v>
      </c>
      <c r="W25">
        <v>3.4405420000000002</v>
      </c>
      <c r="X25" s="39">
        <v>4.9999999999999998E-7</v>
      </c>
      <c r="Y25" s="25"/>
      <c r="Z25" s="25"/>
      <c r="AA25" s="25">
        <v>3.0094940000000001</v>
      </c>
      <c r="AB25" s="39">
        <v>6.9999999999999997E-7</v>
      </c>
      <c r="AC25" s="25"/>
      <c r="AD25" s="25"/>
      <c r="AE25" s="25">
        <v>3.073556</v>
      </c>
      <c r="AF25" s="39">
        <v>2.9999999999999999E-7</v>
      </c>
      <c r="AG25" s="25"/>
      <c r="AH25" s="25"/>
      <c r="AI25" s="25">
        <v>3.040629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70</v>
      </c>
      <c r="C30" s="52"/>
      <c r="D30" s="52"/>
      <c r="E30" s="52"/>
      <c r="F30" s="63" t="s">
        <v>71</v>
      </c>
      <c r="G30" s="63"/>
      <c r="H30" s="63"/>
      <c r="I30" s="63"/>
      <c r="J30" s="63" t="s">
        <v>72</v>
      </c>
      <c r="K30" s="63"/>
      <c r="L30" s="63"/>
      <c r="M30" s="63"/>
      <c r="N30" s="63" t="s">
        <v>73</v>
      </c>
      <c r="O30" s="63"/>
      <c r="P30" s="63"/>
      <c r="Q30" s="63"/>
      <c r="S30" s="59" t="s">
        <v>12</v>
      </c>
      <c r="T30" s="52" t="s">
        <v>70</v>
      </c>
      <c r="U30" s="52"/>
      <c r="V30" s="52"/>
      <c r="W30" s="52"/>
      <c r="X30" s="63" t="s">
        <v>71</v>
      </c>
      <c r="Y30" s="63"/>
      <c r="Z30" s="63"/>
      <c r="AA30" s="63"/>
      <c r="AB30" s="63" t="s">
        <v>72</v>
      </c>
      <c r="AC30" s="63"/>
      <c r="AD30" s="63"/>
      <c r="AE30" s="63"/>
      <c r="AF30" s="63" t="s">
        <v>73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1.109745</v>
      </c>
      <c r="F32" s="25" t="s">
        <v>20</v>
      </c>
      <c r="G32" s="25">
        <v>0</v>
      </c>
      <c r="H32" s="25">
        <v>2.2800000000000001E-2</v>
      </c>
      <c r="I32" s="25">
        <v>1.0227949999999999</v>
      </c>
      <c r="J32" s="25" t="s">
        <v>20</v>
      </c>
      <c r="K32" s="25">
        <v>0</v>
      </c>
      <c r="L32" s="25">
        <v>2.2800000000000001E-2</v>
      </c>
      <c r="M32" s="25">
        <v>1.090184</v>
      </c>
      <c r="N32" s="25" t="s">
        <v>20</v>
      </c>
      <c r="O32" s="25">
        <v>0</v>
      </c>
      <c r="P32" s="25">
        <v>2.2800000000000001E-2</v>
      </c>
      <c r="Q32" s="25">
        <v>1.0292380000000001</v>
      </c>
      <c r="S32" s="59"/>
      <c r="T32" t="s">
        <v>20</v>
      </c>
      <c r="U32">
        <v>0</v>
      </c>
      <c r="V32">
        <v>2.2800000000000001E-2</v>
      </c>
      <c r="W32">
        <v>1.07799</v>
      </c>
      <c r="X32" s="25" t="s">
        <v>20</v>
      </c>
      <c r="Y32" s="25">
        <v>0</v>
      </c>
      <c r="Z32" s="25">
        <v>2.2800000000000001E-2</v>
      </c>
      <c r="AA32" s="25">
        <v>1.0776159999999999</v>
      </c>
      <c r="AB32" s="25" t="s">
        <v>20</v>
      </c>
      <c r="AC32" s="25">
        <v>0</v>
      </c>
      <c r="AD32" s="25">
        <v>2.2800000000000001E-2</v>
      </c>
      <c r="AE32" s="25">
        <v>1.034373</v>
      </c>
      <c r="AF32" s="25" t="s">
        <v>20</v>
      </c>
      <c r="AG32" s="25">
        <v>0</v>
      </c>
      <c r="AH32" s="25">
        <v>2.2800000000000001E-2</v>
      </c>
      <c r="AI32" s="25">
        <v>1.04355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1.108433</v>
      </c>
      <c r="F33" s="25" t="s">
        <v>21</v>
      </c>
      <c r="G33" s="25">
        <v>0</v>
      </c>
      <c r="H33" s="25">
        <v>4.1000000000000003E-3</v>
      </c>
      <c r="I33" s="25">
        <v>1.0603549999999999</v>
      </c>
      <c r="J33" s="25" t="s">
        <v>21</v>
      </c>
      <c r="K33" s="25">
        <v>0</v>
      </c>
      <c r="L33" s="25">
        <v>4.1000000000000003E-3</v>
      </c>
      <c r="M33" s="25">
        <v>1.0401579999999999</v>
      </c>
      <c r="N33" s="25" t="s">
        <v>21</v>
      </c>
      <c r="O33" s="25">
        <v>0</v>
      </c>
      <c r="P33" s="25">
        <v>4.1000000000000003E-3</v>
      </c>
      <c r="Q33" s="25">
        <v>1.0404530000000001</v>
      </c>
      <c r="S33" s="59"/>
      <c r="T33" t="s">
        <v>21</v>
      </c>
      <c r="U33">
        <v>0</v>
      </c>
      <c r="V33">
        <v>7.4000000000000003E-3</v>
      </c>
      <c r="W33">
        <v>1.1283799999999999</v>
      </c>
      <c r="X33" s="25" t="s">
        <v>21</v>
      </c>
      <c r="Y33" s="25">
        <v>0</v>
      </c>
      <c r="Z33" s="25">
        <v>7.4000000000000003E-3</v>
      </c>
      <c r="AA33" s="25">
        <v>1.050082</v>
      </c>
      <c r="AB33" s="25" t="s">
        <v>21</v>
      </c>
      <c r="AC33" s="25">
        <v>0</v>
      </c>
      <c r="AD33" s="25">
        <v>7.4000000000000003E-3</v>
      </c>
      <c r="AE33" s="25">
        <v>1.054586</v>
      </c>
      <c r="AF33" s="25" t="s">
        <v>21</v>
      </c>
      <c r="AG33" s="25">
        <v>0</v>
      </c>
      <c r="AH33" s="25">
        <v>7.4000000000000003E-3</v>
      </c>
      <c r="AI33" s="25">
        <v>1.053623</v>
      </c>
    </row>
    <row r="34" spans="1:35" x14ac:dyDescent="0.25">
      <c r="A34" s="59"/>
      <c r="B34" t="s">
        <v>22</v>
      </c>
      <c r="C34">
        <v>0</v>
      </c>
      <c r="D34">
        <v>1.1999999999999999E-3</v>
      </c>
      <c r="E34">
        <v>1.2059660000000001</v>
      </c>
      <c r="F34" s="25" t="s">
        <v>22</v>
      </c>
      <c r="G34" s="25">
        <v>0</v>
      </c>
      <c r="H34" s="25">
        <v>1.4E-3</v>
      </c>
      <c r="I34" s="25">
        <v>1.086333</v>
      </c>
      <c r="J34" s="25" t="s">
        <v>22</v>
      </c>
      <c r="K34" s="25">
        <v>0</v>
      </c>
      <c r="L34" s="25">
        <v>1.4E-3</v>
      </c>
      <c r="M34" s="25">
        <v>1.097728</v>
      </c>
      <c r="N34" s="25" t="s">
        <v>22</v>
      </c>
      <c r="O34" s="25">
        <v>0</v>
      </c>
      <c r="P34" s="25">
        <v>1.4E-3</v>
      </c>
      <c r="Q34" s="25">
        <v>1.1494450000000001</v>
      </c>
      <c r="S34" s="59"/>
      <c r="T34" t="s">
        <v>22</v>
      </c>
      <c r="U34">
        <v>0</v>
      </c>
      <c r="V34">
        <v>3.3999999999999998E-3</v>
      </c>
      <c r="W34">
        <v>1.168474</v>
      </c>
      <c r="X34" s="25" t="s">
        <v>22</v>
      </c>
      <c r="Y34" s="25">
        <v>0</v>
      </c>
      <c r="Z34" s="25">
        <v>3.8E-3</v>
      </c>
      <c r="AA34" s="25">
        <v>1.1242920000000001</v>
      </c>
      <c r="AB34" s="25" t="s">
        <v>22</v>
      </c>
      <c r="AC34" s="25">
        <v>0</v>
      </c>
      <c r="AD34" s="25">
        <v>3.8999999999999998E-3</v>
      </c>
      <c r="AE34" s="25">
        <v>1.147573</v>
      </c>
      <c r="AF34" s="25" t="s">
        <v>22</v>
      </c>
      <c r="AG34" s="25">
        <v>0</v>
      </c>
      <c r="AH34" s="25">
        <v>3.8999999999999998E-3</v>
      </c>
      <c r="AI34" s="25">
        <v>1.0982479999999999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52" t="s">
        <v>70</v>
      </c>
      <c r="C37" s="52"/>
      <c r="D37" s="52"/>
      <c r="E37" s="52"/>
      <c r="F37" s="63" t="s">
        <v>71</v>
      </c>
      <c r="G37" s="63"/>
      <c r="H37" s="63"/>
      <c r="I37" s="63"/>
      <c r="J37" s="63" t="s">
        <v>72</v>
      </c>
      <c r="K37" s="63"/>
      <c r="L37" s="63"/>
      <c r="M37" s="63"/>
      <c r="N37" s="63" t="s">
        <v>73</v>
      </c>
      <c r="O37" s="63"/>
      <c r="P37" s="63"/>
      <c r="Q37" s="63"/>
      <c r="S37" s="64" t="s">
        <v>23</v>
      </c>
      <c r="T37" s="52" t="s">
        <v>70</v>
      </c>
      <c r="U37" s="52"/>
      <c r="V37" s="52"/>
      <c r="W37" s="52"/>
      <c r="X37" s="63" t="s">
        <v>71</v>
      </c>
      <c r="Y37" s="63"/>
      <c r="Z37" s="63"/>
      <c r="AA37" s="63"/>
      <c r="AB37" s="63" t="s">
        <v>72</v>
      </c>
      <c r="AC37" s="63"/>
      <c r="AD37" s="63"/>
      <c r="AE37" s="63"/>
      <c r="AF37" s="63" t="s">
        <v>73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F38" s="25"/>
      <c r="G38" s="25" t="s">
        <v>17</v>
      </c>
      <c r="H38" s="25" t="s">
        <v>18</v>
      </c>
      <c r="I38" s="25" t="s">
        <v>19</v>
      </c>
      <c r="J38" s="25"/>
      <c r="K38" s="25" t="s">
        <v>17</v>
      </c>
      <c r="L38" s="25" t="s">
        <v>18</v>
      </c>
      <c r="M38" s="25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X38" s="25"/>
      <c r="Y38" s="25" t="s">
        <v>17</v>
      </c>
      <c r="Z38" s="25" t="s">
        <v>18</v>
      </c>
      <c r="AA38" s="25" t="s">
        <v>19</v>
      </c>
      <c r="AB38" s="25"/>
      <c r="AC38" s="25" t="s">
        <v>17</v>
      </c>
      <c r="AD38" s="25" t="s">
        <v>18</v>
      </c>
      <c r="AE38" s="25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>
        <v>0</v>
      </c>
      <c r="D39">
        <v>2.2800000000000001E-2</v>
      </c>
      <c r="E39">
        <v>1.0744670000000001</v>
      </c>
      <c r="F39" s="25" t="s">
        <v>20</v>
      </c>
      <c r="G39" s="25">
        <v>0</v>
      </c>
      <c r="H39" s="25">
        <v>2.2800000000000001E-2</v>
      </c>
      <c r="I39" s="25">
        <v>1.026894</v>
      </c>
      <c r="J39" s="25" t="s">
        <v>20</v>
      </c>
      <c r="K39" s="25">
        <v>0</v>
      </c>
      <c r="L39" s="25">
        <v>2.2800000000000001E-2</v>
      </c>
      <c r="M39" s="25">
        <v>1.0478970000000001</v>
      </c>
      <c r="N39" s="25" t="s">
        <v>20</v>
      </c>
      <c r="O39" s="25">
        <v>0</v>
      </c>
      <c r="P39" s="25">
        <v>2.2800000000000001E-2</v>
      </c>
      <c r="Q39" s="25">
        <v>1.0329820000000001</v>
      </c>
      <c r="S39" s="64"/>
      <c r="T39" t="s">
        <v>20</v>
      </c>
      <c r="U39">
        <v>0</v>
      </c>
      <c r="V39">
        <v>2.8E-3</v>
      </c>
      <c r="W39">
        <v>1.060765</v>
      </c>
      <c r="X39" s="25" t="s">
        <v>20</v>
      </c>
      <c r="Y39" s="25">
        <v>0</v>
      </c>
      <c r="Z39" s="25">
        <v>2.8E-3</v>
      </c>
      <c r="AA39" s="25">
        <v>1.048384</v>
      </c>
      <c r="AB39" s="25" t="s">
        <v>20</v>
      </c>
      <c r="AC39" s="25">
        <v>0</v>
      </c>
      <c r="AD39" s="25">
        <v>2.8E-3</v>
      </c>
      <c r="AE39" s="25">
        <v>1.0322610000000001</v>
      </c>
      <c r="AF39" s="25" t="s">
        <v>20</v>
      </c>
      <c r="AG39" s="25">
        <v>0</v>
      </c>
      <c r="AH39" s="25">
        <v>2.8E-3</v>
      </c>
      <c r="AI39" s="25">
        <v>1.0439050000000001</v>
      </c>
    </row>
    <row r="40" spans="1:35" x14ac:dyDescent="0.25">
      <c r="A40" s="64"/>
      <c r="B40" t="s">
        <v>21</v>
      </c>
      <c r="C40">
        <v>0</v>
      </c>
      <c r="D40">
        <v>4.1000000000000003E-3</v>
      </c>
      <c r="E40">
        <v>2.0638640000000001</v>
      </c>
      <c r="F40" s="25" t="s">
        <v>21</v>
      </c>
      <c r="G40" s="25">
        <v>0</v>
      </c>
      <c r="H40" s="25">
        <v>4.1000000000000003E-3</v>
      </c>
      <c r="I40" s="25">
        <v>1.883945</v>
      </c>
      <c r="J40" s="25" t="s">
        <v>21</v>
      </c>
      <c r="K40" s="25">
        <v>0</v>
      </c>
      <c r="L40" s="25">
        <v>4.1000000000000003E-3</v>
      </c>
      <c r="M40" s="25">
        <v>1.879235</v>
      </c>
      <c r="N40" s="25" t="s">
        <v>21</v>
      </c>
      <c r="O40" s="25">
        <v>0</v>
      </c>
      <c r="P40" s="25">
        <v>4.1000000000000003E-3</v>
      </c>
      <c r="Q40" s="25">
        <v>1.8181659999999999</v>
      </c>
      <c r="S40" s="64"/>
      <c r="T40" t="s">
        <v>21</v>
      </c>
      <c r="U40">
        <v>0</v>
      </c>
      <c r="V40">
        <v>7.4000000000000003E-3</v>
      </c>
      <c r="W40">
        <v>1.228977</v>
      </c>
      <c r="X40" s="25" t="s">
        <v>21</v>
      </c>
      <c r="Y40" s="25">
        <v>0</v>
      </c>
      <c r="Z40" s="25">
        <v>7.4000000000000003E-3</v>
      </c>
      <c r="AA40" s="25">
        <v>1.187902</v>
      </c>
      <c r="AB40" s="25" t="s">
        <v>21</v>
      </c>
      <c r="AC40" s="25">
        <v>0</v>
      </c>
      <c r="AD40" s="25">
        <v>7.4000000000000003E-3</v>
      </c>
      <c r="AE40" s="25">
        <v>1.2279679999999999</v>
      </c>
      <c r="AF40" s="25" t="s">
        <v>21</v>
      </c>
      <c r="AG40" s="25">
        <v>0</v>
      </c>
      <c r="AH40" s="25">
        <v>7.4000000000000003E-3</v>
      </c>
      <c r="AI40" s="25">
        <v>1.1621619999999999</v>
      </c>
    </row>
    <row r="41" spans="1:35" x14ac:dyDescent="0.25">
      <c r="A41" s="64"/>
      <c r="B41" t="s">
        <v>22</v>
      </c>
      <c r="C41">
        <v>0</v>
      </c>
      <c r="D41">
        <v>1.1999999999999999E-3</v>
      </c>
      <c r="E41">
        <v>3.851791</v>
      </c>
      <c r="F41" s="25" t="s">
        <v>22</v>
      </c>
      <c r="G41" s="25">
        <v>0</v>
      </c>
      <c r="H41" s="25">
        <v>1.1999999999999999E-3</v>
      </c>
      <c r="I41" s="25">
        <v>3.691373</v>
      </c>
      <c r="J41" s="25" t="s">
        <v>22</v>
      </c>
      <c r="K41" s="25">
        <v>0</v>
      </c>
      <c r="L41" s="25">
        <v>1.2999999999999999E-3</v>
      </c>
      <c r="M41" s="25">
        <v>3.4762400000000002</v>
      </c>
      <c r="N41" s="25" t="s">
        <v>22</v>
      </c>
      <c r="O41" s="25">
        <v>0</v>
      </c>
      <c r="P41" s="25">
        <v>1.2999999999999999E-3</v>
      </c>
      <c r="Q41" s="25">
        <v>3.705883</v>
      </c>
      <c r="S41" s="64"/>
      <c r="T41" t="s">
        <v>22</v>
      </c>
      <c r="U41">
        <v>0</v>
      </c>
      <c r="V41">
        <v>3.3999999999999998E-3</v>
      </c>
      <c r="W41">
        <v>3.9135450000000001</v>
      </c>
      <c r="X41" s="25" t="s">
        <v>22</v>
      </c>
      <c r="Y41" s="25">
        <v>0</v>
      </c>
      <c r="Z41" s="25">
        <v>3.3999999999999998E-3</v>
      </c>
      <c r="AA41" s="25">
        <v>3.458275</v>
      </c>
      <c r="AB41" s="25" t="s">
        <v>22</v>
      </c>
      <c r="AC41" s="25">
        <v>0</v>
      </c>
      <c r="AD41" s="25">
        <v>3.5000000000000001E-3</v>
      </c>
      <c r="AE41" s="25">
        <v>3.4189569999999998</v>
      </c>
      <c r="AF41" s="25" t="s">
        <v>22</v>
      </c>
      <c r="AG41" s="25">
        <v>0</v>
      </c>
      <c r="AH41" s="25">
        <v>3.5000000000000001E-3</v>
      </c>
      <c r="AI41" s="25">
        <v>3.677937</v>
      </c>
    </row>
    <row r="42" spans="1:35" x14ac:dyDescent="0.25"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70</v>
      </c>
      <c r="C44" s="52"/>
      <c r="D44" s="52"/>
      <c r="E44" s="52"/>
      <c r="F44" s="63" t="s">
        <v>71</v>
      </c>
      <c r="G44" s="63"/>
      <c r="H44" s="63"/>
      <c r="I44" s="63"/>
      <c r="J44" s="63" t="s">
        <v>72</v>
      </c>
      <c r="K44" s="63"/>
      <c r="L44" s="63"/>
      <c r="M44" s="63"/>
      <c r="N44" s="63" t="s">
        <v>73</v>
      </c>
      <c r="O44" s="63"/>
      <c r="P44" s="63"/>
      <c r="Q44" s="63"/>
      <c r="S44" s="60" t="s">
        <v>24</v>
      </c>
      <c r="T44" s="52" t="s">
        <v>70</v>
      </c>
      <c r="U44" s="52"/>
      <c r="V44" s="52"/>
      <c r="W44" s="52"/>
      <c r="X44" s="63" t="s">
        <v>71</v>
      </c>
      <c r="Y44" s="63"/>
      <c r="Z44" s="63"/>
      <c r="AA44" s="63"/>
      <c r="AB44" s="63" t="s">
        <v>72</v>
      </c>
      <c r="AC44" s="63"/>
      <c r="AD44" s="63"/>
      <c r="AE44" s="63"/>
      <c r="AF44" s="63" t="s">
        <v>73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3.2299999999999999E-5</v>
      </c>
      <c r="E46">
        <v>3.4116019999999998</v>
      </c>
      <c r="F46" s="39">
        <v>4.1699999999999997E-5</v>
      </c>
      <c r="G46" s="25"/>
      <c r="H46" s="25"/>
      <c r="I46" s="25">
        <v>3.0946180000000001</v>
      </c>
      <c r="J46" s="39">
        <v>4.5099999999999998E-5</v>
      </c>
      <c r="K46" s="25"/>
      <c r="L46" s="25"/>
      <c r="M46" s="25">
        <v>3.0004870000000001</v>
      </c>
      <c r="N46" s="39">
        <v>5.24E-5</v>
      </c>
      <c r="O46" s="25"/>
      <c r="P46" s="25"/>
      <c r="Q46" s="25">
        <v>2.9546380000000001</v>
      </c>
      <c r="S46" s="60"/>
      <c r="T46" s="32">
        <v>5.5999999999999995E-4</v>
      </c>
      <c r="W46">
        <v>3.544667</v>
      </c>
      <c r="X46" s="39">
        <v>6.0990000000000003E-4</v>
      </c>
      <c r="Y46" s="25"/>
      <c r="Z46" s="25"/>
      <c r="AA46" s="25">
        <v>3.1877270000000002</v>
      </c>
      <c r="AB46" s="39">
        <v>6.5450000000000003E-4</v>
      </c>
      <c r="AC46" s="25"/>
      <c r="AD46" s="25"/>
      <c r="AE46" s="25">
        <v>2.9732229999999999</v>
      </c>
      <c r="AF46" s="39">
        <v>7.404E-4</v>
      </c>
      <c r="AG46" s="25"/>
      <c r="AH46" s="25"/>
      <c r="AI46" s="25">
        <v>3.2207979999999998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70</v>
      </c>
      <c r="C50" s="52"/>
      <c r="D50" s="52"/>
      <c r="E50" s="52"/>
      <c r="F50" s="63" t="s">
        <v>71</v>
      </c>
      <c r="G50" s="63"/>
      <c r="H50" s="63"/>
      <c r="I50" s="63"/>
      <c r="J50" s="63" t="s">
        <v>72</v>
      </c>
      <c r="K50" s="63"/>
      <c r="L50" s="63"/>
      <c r="M50" s="63"/>
      <c r="N50" s="63" t="s">
        <v>73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1.0677049999999999</v>
      </c>
      <c r="F52" s="25" t="s">
        <v>20</v>
      </c>
      <c r="G52" s="25">
        <v>0</v>
      </c>
      <c r="H52" s="25">
        <v>2.2800000000000001E-2</v>
      </c>
      <c r="I52" s="25">
        <v>1.050117</v>
      </c>
      <c r="J52" s="25" t="s">
        <v>20</v>
      </c>
      <c r="K52" s="25">
        <v>0</v>
      </c>
      <c r="L52" s="25">
        <v>2.2800000000000001E-2</v>
      </c>
      <c r="M52" s="25">
        <v>1.0153190000000001</v>
      </c>
      <c r="N52" s="25" t="s">
        <v>20</v>
      </c>
      <c r="O52" s="25">
        <v>0</v>
      </c>
      <c r="P52" s="25">
        <v>2.2800000000000001E-2</v>
      </c>
      <c r="Q52" s="25">
        <v>1.046692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1.109194</v>
      </c>
      <c r="F53" s="25" t="s">
        <v>21</v>
      </c>
      <c r="G53" s="25">
        <v>0</v>
      </c>
      <c r="H53" s="25">
        <v>1.37E-2</v>
      </c>
      <c r="I53" s="25">
        <v>1.0433049999999999</v>
      </c>
      <c r="J53" s="25" t="s">
        <v>21</v>
      </c>
      <c r="K53" s="25">
        <v>0</v>
      </c>
      <c r="L53" s="25">
        <v>1.37E-2</v>
      </c>
      <c r="M53" s="25">
        <v>1.039982</v>
      </c>
      <c r="N53" s="25" t="s">
        <v>21</v>
      </c>
      <c r="O53" s="25">
        <v>0</v>
      </c>
      <c r="P53" s="25">
        <v>1.37E-2</v>
      </c>
      <c r="Q53" s="25">
        <v>1.0620179999999999</v>
      </c>
    </row>
    <row r="54" spans="1:17" x14ac:dyDescent="0.25">
      <c r="A54" s="59"/>
      <c r="B54" t="s">
        <v>22</v>
      </c>
      <c r="C54">
        <v>0</v>
      </c>
      <c r="D54">
        <v>9.7000000000000003E-3</v>
      </c>
      <c r="E54">
        <v>1.176571</v>
      </c>
      <c r="F54" s="25" t="s">
        <v>22</v>
      </c>
      <c r="G54" s="25">
        <v>0</v>
      </c>
      <c r="H54" s="25">
        <v>1.0200000000000001E-2</v>
      </c>
      <c r="I54" s="25">
        <v>1.0993310000000001</v>
      </c>
      <c r="J54" s="25" t="s">
        <v>22</v>
      </c>
      <c r="K54" s="25">
        <v>0</v>
      </c>
      <c r="L54" s="25">
        <v>1.0699999999999999E-2</v>
      </c>
      <c r="M54" s="25">
        <v>1.1500889999999999</v>
      </c>
      <c r="N54" s="25" t="s">
        <v>22</v>
      </c>
      <c r="O54" s="25">
        <v>0</v>
      </c>
      <c r="P54" s="25">
        <v>1.0699999999999999E-2</v>
      </c>
      <c r="Q54" s="25">
        <v>1.106873</v>
      </c>
    </row>
    <row r="55" spans="1:17" x14ac:dyDescent="0.25"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52" t="s">
        <v>70</v>
      </c>
      <c r="C57" s="52"/>
      <c r="D57" s="52"/>
      <c r="E57" s="52"/>
      <c r="F57" s="67" t="s">
        <v>71</v>
      </c>
      <c r="G57" s="67"/>
      <c r="H57" s="67"/>
      <c r="I57" s="67"/>
      <c r="J57" s="67" t="s">
        <v>72</v>
      </c>
      <c r="K57" s="67"/>
      <c r="L57" s="67"/>
      <c r="M57" s="67"/>
      <c r="N57" s="67" t="s">
        <v>73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>
        <v>0</v>
      </c>
      <c r="D59">
        <v>2.2800000000000001E-2</v>
      </c>
      <c r="E59">
        <v>1.0997779999999999</v>
      </c>
      <c r="F59" s="40" t="s">
        <v>20</v>
      </c>
      <c r="G59" s="40">
        <v>0</v>
      </c>
      <c r="H59" s="40">
        <v>2.2800000000000001E-2</v>
      </c>
      <c r="I59" s="40">
        <v>1.0221929999999999</v>
      </c>
      <c r="J59" s="40" t="s">
        <v>20</v>
      </c>
      <c r="K59" s="40">
        <v>0</v>
      </c>
      <c r="L59" s="40">
        <v>2.2800000000000001E-2</v>
      </c>
      <c r="M59" s="40">
        <v>1.027884</v>
      </c>
      <c r="N59" s="40" t="s">
        <v>20</v>
      </c>
      <c r="O59" s="40">
        <v>0</v>
      </c>
      <c r="P59" s="40">
        <v>2.2800000000000001E-2</v>
      </c>
      <c r="Q59" s="40">
        <v>1.167362</v>
      </c>
    </row>
    <row r="60" spans="1:17" x14ac:dyDescent="0.25">
      <c r="A60" s="64"/>
      <c r="B60" t="s">
        <v>21</v>
      </c>
      <c r="C60">
        <v>0</v>
      </c>
      <c r="D60">
        <v>1.37E-2</v>
      </c>
      <c r="E60">
        <v>1.210528</v>
      </c>
      <c r="F60" s="40" t="s">
        <v>21</v>
      </c>
      <c r="G60" s="40">
        <v>0</v>
      </c>
      <c r="H60" s="40">
        <v>1.29E-2</v>
      </c>
      <c r="I60" s="40">
        <v>1.1667639999999999</v>
      </c>
      <c r="J60" s="40" t="s">
        <v>21</v>
      </c>
      <c r="K60" s="40">
        <v>0</v>
      </c>
      <c r="L60" s="40">
        <v>1.21E-2</v>
      </c>
      <c r="M60" s="40">
        <v>1.1796869999999999</v>
      </c>
      <c r="N60" s="40" t="s">
        <v>21</v>
      </c>
      <c r="O60" s="40">
        <v>0</v>
      </c>
      <c r="P60" s="40">
        <v>1.18E-2</v>
      </c>
      <c r="Q60" s="40">
        <v>1.1516500000000001</v>
      </c>
    </row>
    <row r="61" spans="1:17" x14ac:dyDescent="0.25">
      <c r="A61" s="64"/>
      <c r="B61" t="s">
        <v>22</v>
      </c>
      <c r="C61">
        <v>0</v>
      </c>
      <c r="D61">
        <v>9.7000000000000003E-3</v>
      </c>
      <c r="E61">
        <v>4.4549459999999996</v>
      </c>
      <c r="F61" s="40" t="s">
        <v>22</v>
      </c>
      <c r="G61" s="40">
        <v>0</v>
      </c>
      <c r="H61" s="40">
        <v>1.0200000000000001E-2</v>
      </c>
      <c r="I61" s="40">
        <v>4.1641110000000001</v>
      </c>
      <c r="J61" s="40" t="s">
        <v>22</v>
      </c>
      <c r="K61" s="40">
        <v>0</v>
      </c>
      <c r="L61" s="40">
        <v>1.0699999999999999E-2</v>
      </c>
      <c r="M61" s="40">
        <v>4.3023100000000003</v>
      </c>
      <c r="N61" s="40" t="s">
        <v>22</v>
      </c>
      <c r="O61" s="40">
        <v>0</v>
      </c>
      <c r="P61" s="40">
        <v>1.0699999999999999E-2</v>
      </c>
      <c r="Q61" s="40">
        <v>3.9815640000000001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70</v>
      </c>
      <c r="C64" s="52"/>
      <c r="D64" s="52"/>
      <c r="E64" s="52"/>
      <c r="F64" s="63" t="s">
        <v>71</v>
      </c>
      <c r="G64" s="63"/>
      <c r="H64" s="63"/>
      <c r="I64" s="63"/>
      <c r="J64" s="63" t="s">
        <v>72</v>
      </c>
      <c r="K64" s="63"/>
      <c r="L64" s="63"/>
      <c r="M64" s="63"/>
      <c r="N64" s="63" t="s">
        <v>73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4.4999999999999997E-3</v>
      </c>
      <c r="E66">
        <v>3.4569429999999999</v>
      </c>
      <c r="F66" s="25"/>
      <c r="G66" s="39">
        <v>4.7999999999999996E-3</v>
      </c>
      <c r="H66" s="25"/>
      <c r="I66" s="25">
        <v>2.9868860000000002</v>
      </c>
      <c r="J66" s="39">
        <v>5.0000000000000001E-3</v>
      </c>
      <c r="K66" s="25"/>
      <c r="L66" s="25"/>
      <c r="M66" s="25">
        <v>3.0350030000000001</v>
      </c>
      <c r="N66" s="39">
        <v>5.3E-3</v>
      </c>
      <c r="O66" s="25"/>
      <c r="P66" s="25"/>
      <c r="Q66" s="25">
        <v>3.557569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2.355372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2.4187589999999997</v>
      </c>
      <c r="L73">
        <f>0.05*F25+(1-0.05)*B25</f>
        <v>0</v>
      </c>
      <c r="M73">
        <f>I25+E25</f>
        <v>6.6996890000000002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2.2351529999999999</v>
      </c>
      <c r="I74">
        <f t="shared" si="1"/>
        <v>0</v>
      </c>
      <c r="J74">
        <f t="shared" si="1"/>
        <v>8.7180000000000005E-4</v>
      </c>
      <c r="K74">
        <f>I19+E19</f>
        <v>4.1531439999999993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2.4173789999999999</v>
      </c>
      <c r="I75">
        <f t="shared" si="1"/>
        <v>0</v>
      </c>
      <c r="J75">
        <f t="shared" si="1"/>
        <v>5.007E-5</v>
      </c>
      <c r="K75">
        <f>I20+E20</f>
        <v>6.9688110000000005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3.3760620000000001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3.4690750000000001</v>
      </c>
      <c r="L86">
        <f>(0.05*(1-0.05)+0.05*(1-0.05))*F25+0.05*0.05*J25+(1-0.05*(1-0.05)-0.05*(1-0.05)-0.05*0.05)*B25</f>
        <v>0</v>
      </c>
      <c r="M86">
        <f>M25+I25+E25</f>
        <v>9.6929280000000002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3.284497</v>
      </c>
      <c r="I87">
        <f t="shared" si="9"/>
        <v>0</v>
      </c>
      <c r="J87">
        <f t="shared" si="9"/>
        <v>8.7180000000000005E-4</v>
      </c>
      <c r="K87">
        <f>M19+I19+E19</f>
        <v>6.0845259999999994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3.5245470000000001</v>
      </c>
      <c r="I88">
        <f t="shared" si="9"/>
        <v>0</v>
      </c>
      <c r="J88">
        <f t="shared" si="9"/>
        <v>5.0070000000000007E-5</v>
      </c>
      <c r="K88">
        <f>M20+I20+E20</f>
        <v>10.438053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4.4047369999999999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4.4863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12.709729000000001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4.3207759999999995</v>
      </c>
      <c r="I100">
        <f t="shared" si="17"/>
        <v>0</v>
      </c>
      <c r="J100">
        <f t="shared" si="17"/>
        <v>8.7179999999999994E-4</v>
      </c>
      <c r="K100">
        <f>Q19+M19+E19+I19</f>
        <v>7.9846179999999993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4.6249790000000006</v>
      </c>
      <c r="I101">
        <f t="shared" si="17"/>
        <v>0</v>
      </c>
      <c r="J101">
        <f t="shared" si="17"/>
        <v>5.0069999999999993E-5</v>
      </c>
      <c r="K101">
        <f>Q20+M20+E20+I20</f>
        <v>14.143713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2.1678709999999999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2.1407470000000002</v>
      </c>
      <c r="L112">
        <f>0.05*X25+(1-0.05)*T25</f>
        <v>5.9499999999999991E-7</v>
      </c>
      <c r="M112">
        <f>AA25+W25</f>
        <v>6.4500360000000008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5.9000000000000007E-7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2.1734150000000003</v>
      </c>
      <c r="I113">
        <f t="shared" si="25"/>
        <v>0</v>
      </c>
      <c r="J113">
        <f t="shared" si="25"/>
        <v>2E-3</v>
      </c>
      <c r="K113">
        <f>AA19+W19</f>
        <v>3.9812989999999999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2.2701880000000001</v>
      </c>
      <c r="I114">
        <f t="shared" si="25"/>
        <v>0</v>
      </c>
      <c r="J114">
        <f t="shared" si="25"/>
        <v>3.5789999999999997E-4</v>
      </c>
      <c r="K114">
        <f>AA20+W20</f>
        <v>6.8941549999999996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5.7999999999999995E-7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5.6999999999999994E-7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3.1928289999999997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3.1669689999999999</v>
      </c>
      <c r="L125">
        <f>(0.05*(1-0.05)+0.05*(1-0.05))*X25+0.05*0.05*AB25+(1-0.05*(1-0.05)-0.05*(1-0.05)-0.05*0.05)*T25</f>
        <v>5.9075000000000002E-7</v>
      </c>
      <c r="M125">
        <f>AE25+AA25+W25</f>
        <v>9.5235920000000007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5.8299999999999997E-7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3.216364</v>
      </c>
      <c r="I126">
        <f t="shared" si="33"/>
        <v>0</v>
      </c>
      <c r="J126">
        <f t="shared" si="33"/>
        <v>2E-3</v>
      </c>
      <c r="K126">
        <f>AE19+AA19+W19</f>
        <v>5.894279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3.367178</v>
      </c>
      <c r="I127">
        <f t="shared" si="33"/>
        <v>0</v>
      </c>
      <c r="J127">
        <f t="shared" si="33"/>
        <v>3.5790000000000003E-4</v>
      </c>
      <c r="K127">
        <f>AE20+AA20+W20</f>
        <v>10.525572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5.7199999999999999E-7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5.6700000000000003E-7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4.281104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4.2078110000000004</v>
      </c>
      <c r="L138">
        <f>3*0.05*(1-0.05)*(1-0.05)*X25+3*0.05*0.05*(1-0.05)*AB25+0.05*0.05*0.05*AF25+(1-3*0.05*(1-0.05)*(1-0.05)-3*0.05*0.05*(1-0.05)-0.05*0.05*0.05)*T25</f>
        <v>5.8713749999999993E-7</v>
      </c>
      <c r="M138">
        <f>AI25+AE25+AA25+W25</f>
        <v>12.564221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5.7809999999999992E-7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4.2683839999999993</v>
      </c>
      <c r="I139">
        <f t="shared" si="41"/>
        <v>0</v>
      </c>
      <c r="J139">
        <f t="shared" si="41"/>
        <v>2E-3</v>
      </c>
      <c r="K139">
        <f>AI19+AE19+AA19+W19</f>
        <v>7.7871799999999993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4.426844</v>
      </c>
      <c r="I140">
        <f t="shared" si="41"/>
        <v>0</v>
      </c>
      <c r="J140">
        <f t="shared" si="41"/>
        <v>3.5789999999999997E-4</v>
      </c>
      <c r="K140">
        <f>AI20+AE20+AA20+W20</f>
        <v>13.943154999999999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5.6879999999999996E-7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5.6670000000000001E-7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2.1325399999999997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2.1013609999999998</v>
      </c>
      <c r="L151">
        <f>0.05*F46+(1-0.05)*B46</f>
        <v>3.2769999999999993E-5</v>
      </c>
      <c r="M151">
        <f>I46+E46</f>
        <v>6.5062199999999999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3.324E-5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2.1687880000000002</v>
      </c>
      <c r="I152">
        <f t="shared" si="49"/>
        <v>0</v>
      </c>
      <c r="J152">
        <f t="shared" si="49"/>
        <v>4.1000000000000003E-3</v>
      </c>
      <c r="K152">
        <f>I40+E40</f>
        <v>3.9478090000000003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1.2099999999999999E-3</v>
      </c>
      <c r="H153">
        <f>I34++E34</f>
        <v>2.2922989999999999</v>
      </c>
      <c r="I153">
        <f t="shared" si="49"/>
        <v>0</v>
      </c>
      <c r="J153">
        <f t="shared" si="49"/>
        <v>1.1999999999999999E-3</v>
      </c>
      <c r="K153">
        <f>I41+E41</f>
        <v>7.543164</v>
      </c>
      <c r="P153" s="58"/>
      <c r="Q153" t="s">
        <v>39</v>
      </c>
      <c r="R153">
        <f t="shared" si="50"/>
        <v>0</v>
      </c>
      <c r="S153">
        <f t="shared" si="50"/>
        <v>1.2199999999999999E-3</v>
      </c>
      <c r="U153">
        <f t="shared" si="51"/>
        <v>0</v>
      </c>
      <c r="V153">
        <f t="shared" si="51"/>
        <v>1.2000000000000001E-3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3.4180000000000001E-5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3.5119999999999996E-5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1.24E-3</v>
      </c>
      <c r="I159">
        <f t="shared" si="53"/>
        <v>0</v>
      </c>
      <c r="J159">
        <f t="shared" si="53"/>
        <v>1.1999999999999999E-3</v>
      </c>
      <c r="P159" s="58"/>
      <c r="Q159" t="s">
        <v>39</v>
      </c>
      <c r="R159">
        <f t="shared" si="54"/>
        <v>0</v>
      </c>
      <c r="S159">
        <f t="shared" si="54"/>
        <v>1.2599999999999998E-3</v>
      </c>
      <c r="U159">
        <f t="shared" si="55"/>
        <v>0</v>
      </c>
      <c r="V159">
        <f t="shared" si="55"/>
        <v>1.1999999999999999E-3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3.2227240000000004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3.1492580000000006</v>
      </c>
      <c r="L164">
        <f>(0.05*(1-0.05)+0.05*(1-0.05))*F46+0.05*0.05*J46+(1-0.05*(1-0.05)-0.05*(1-0.05)-0.05*0.05)*B46</f>
        <v>3.3225000000000001E-5</v>
      </c>
      <c r="M164">
        <f>M46+I46+E46</f>
        <v>9.5067070000000005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3.4119999999999999E-5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3.2089460000000001</v>
      </c>
      <c r="I165">
        <f t="shared" si="57"/>
        <v>0</v>
      </c>
      <c r="J165">
        <f t="shared" si="57"/>
        <v>4.1000000000000012E-3</v>
      </c>
      <c r="K165">
        <f>M40+I40+E40</f>
        <v>5.8270440000000008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1.2195000000000001E-3</v>
      </c>
      <c r="H166">
        <f>M34+I34+E34</f>
        <v>3.3900269999999999</v>
      </c>
      <c r="I166">
        <f t="shared" si="57"/>
        <v>0</v>
      </c>
      <c r="J166">
        <f t="shared" si="57"/>
        <v>1.2002499999999999E-3</v>
      </c>
      <c r="K166">
        <f>M41+I41+E41</f>
        <v>11.019404</v>
      </c>
      <c r="O166" s="57"/>
      <c r="P166" s="58"/>
      <c r="Q166" t="s">
        <v>39</v>
      </c>
      <c r="R166">
        <f t="shared" si="58"/>
        <v>0</v>
      </c>
      <c r="S166">
        <f t="shared" si="58"/>
        <v>1.238E-3</v>
      </c>
      <c r="U166">
        <f t="shared" si="59"/>
        <v>0</v>
      </c>
      <c r="V166">
        <f t="shared" si="59"/>
        <v>1.201E-3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3.5819999999999999E-5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3.7400000000000001E-5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1.2719999999999999E-3</v>
      </c>
      <c r="I172">
        <f t="shared" si="61"/>
        <v>0</v>
      </c>
      <c r="J172">
        <f t="shared" si="61"/>
        <v>1.2039999999999998E-3</v>
      </c>
      <c r="O172" s="57"/>
      <c r="P172" s="58"/>
      <c r="Q172" t="s">
        <v>39</v>
      </c>
      <c r="R172">
        <f t="shared" si="62"/>
        <v>0</v>
      </c>
      <c r="S172">
        <f t="shared" si="62"/>
        <v>1.3020000000000002E-3</v>
      </c>
      <c r="U172">
        <f t="shared" si="63"/>
        <v>0</v>
      </c>
      <c r="V172">
        <f t="shared" si="63"/>
        <v>1.209E-3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4.2519619999999998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4.1822400000000002</v>
      </c>
      <c r="L177">
        <f>3*0.05*(1-0.05)*(1-0.05)*F46+3*0.05*0.05*(1-0.05)*J46+0.05*0.05*0.05*N46+(1-3*0.05*(1-0.05)*(1-0.05)-3*0.05*0.05*(1-0.05)-0.05*0.05*0.05)*B46</f>
        <v>3.3666237499999992E-5</v>
      </c>
      <c r="M177">
        <f>Q46+M46+I46+E46</f>
        <v>12.461345000000001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3.4949900000000002E-5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4.2493990000000004</v>
      </c>
      <c r="I178">
        <f t="shared" si="65"/>
        <v>0</v>
      </c>
      <c r="J178">
        <f t="shared" si="65"/>
        <v>4.0999999999999995E-3</v>
      </c>
      <c r="K178">
        <f>Q40+M40+I40+E40</f>
        <v>7.6452100000000005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1.2285249999999998E-3</v>
      </c>
      <c r="H179">
        <f>Q34+M34+I34+E34</f>
        <v>4.539472</v>
      </c>
      <c r="I179">
        <f t="shared" si="65"/>
        <v>0</v>
      </c>
      <c r="J179">
        <f t="shared" si="65"/>
        <v>1.2007249999999997E-3</v>
      </c>
      <c r="K179">
        <f>Q41+M41+I41+E41</f>
        <v>14.725287000000002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1.2541999999999998E-3</v>
      </c>
      <c r="U179">
        <f t="shared" si="67"/>
        <v>0</v>
      </c>
      <c r="V179">
        <f t="shared" si="67"/>
        <v>1.2027999999999997E-3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3.7299199999999997E-5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3.9407299999999998E-5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1.2975999999999999E-3</v>
      </c>
      <c r="I185">
        <f t="shared" si="69"/>
        <v>0</v>
      </c>
      <c r="J185">
        <f t="shared" si="69"/>
        <v>1.2103999999999999E-3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1.3313999999999999E-3</v>
      </c>
      <c r="U185">
        <f t="shared" si="71"/>
        <v>0</v>
      </c>
      <c r="V185">
        <f t="shared" si="71"/>
        <v>1.2216E-3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2.1556059999999997</v>
      </c>
      <c r="I190">
        <f t="shared" ref="I190:J192" si="73">0.05*Y39+(1-0.05)*U39</f>
        <v>0</v>
      </c>
      <c r="J190">
        <f t="shared" si="73"/>
        <v>2.8E-3</v>
      </c>
      <c r="K190">
        <f>AA39+W39</f>
        <v>2.1091489999999999</v>
      </c>
      <c r="L190">
        <f>0.05*X46+(1-0.05)*T46</f>
        <v>5.6249499999999988E-4</v>
      </c>
      <c r="M190">
        <f>AA46+W46</f>
        <v>6.7323940000000002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2.8E-3</v>
      </c>
      <c r="X190">
        <f>0.1*X46+(1-0.1)*T46</f>
        <v>5.6499000000000002E-4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2.1784619999999997</v>
      </c>
      <c r="I191">
        <f t="shared" si="73"/>
        <v>0</v>
      </c>
      <c r="J191">
        <f t="shared" si="73"/>
        <v>7.3999999999999995E-3</v>
      </c>
      <c r="K191">
        <f>AA40+W40</f>
        <v>2.4168789999999998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7.4000000000000003E-3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3.4199999999999999E-3</v>
      </c>
      <c r="H192">
        <f>AA34+W34</f>
        <v>2.2927660000000003</v>
      </c>
      <c r="I192">
        <f t="shared" si="73"/>
        <v>0</v>
      </c>
      <c r="J192">
        <f t="shared" si="73"/>
        <v>3.3999999999999998E-3</v>
      </c>
      <c r="K192">
        <f>AA41+W41</f>
        <v>7.3718199999999996</v>
      </c>
      <c r="P192" s="58"/>
      <c r="Q192" t="s">
        <v>39</v>
      </c>
      <c r="R192">
        <f t="shared" si="74"/>
        <v>0</v>
      </c>
      <c r="S192">
        <f t="shared" si="74"/>
        <v>3.4399999999999999E-3</v>
      </c>
      <c r="U192">
        <f t="shared" si="75"/>
        <v>0</v>
      </c>
      <c r="V192">
        <f t="shared" si="75"/>
        <v>3.3999999999999998E-3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2.8000000000000004E-3</v>
      </c>
      <c r="L196">
        <f>0.2*X46+(1-0.2)*T46</f>
        <v>5.6997999999999999E-4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2.8E-3</v>
      </c>
      <c r="X196">
        <f>0.3*X46+(1-0.3)*T46</f>
        <v>5.7496999999999995E-4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7.4000000000000012E-3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7.4000000000000003E-3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3.4800000000000005E-3</v>
      </c>
      <c r="I198">
        <f t="shared" si="77"/>
        <v>0</v>
      </c>
      <c r="J198">
        <f t="shared" si="77"/>
        <v>3.4000000000000002E-3</v>
      </c>
      <c r="P198" s="58"/>
      <c r="Q198" t="s">
        <v>39</v>
      </c>
      <c r="R198">
        <f t="shared" si="78"/>
        <v>0</v>
      </c>
      <c r="S198">
        <f t="shared" si="78"/>
        <v>3.5199999999999997E-3</v>
      </c>
      <c r="U198">
        <f t="shared" si="79"/>
        <v>0</v>
      </c>
      <c r="V198">
        <f t="shared" si="79"/>
        <v>3.3999999999999994E-3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3.1899790000000001</v>
      </c>
      <c r="I203">
        <f t="shared" ref="I203:J205" si="81">(0.05*(1-0.05)+0.05*(1-0.05))*Y39+0.05*0.05*AC39+(1-0.05*(1-0.05)-0.05*(1-0.05)-0.05*0.05)*U39</f>
        <v>0</v>
      </c>
      <c r="J203">
        <f t="shared" si="81"/>
        <v>2.8000000000000004E-3</v>
      </c>
      <c r="K203">
        <f>AE39+AA39+W39</f>
        <v>3.14141</v>
      </c>
      <c r="L203">
        <f>(0.05*(1-0.05)+0.05*(1-0.05))*X46+0.05*0.05*AB46+(1-0.05*(1-0.05)-0.05*(1-0.05)-0.05*0.05)*T46</f>
        <v>5.6497675000000006E-4</v>
      </c>
      <c r="M203">
        <f>AE46+AA46+W46</f>
        <v>9.7056170000000002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2.8000000000000004E-3</v>
      </c>
      <c r="X203">
        <f>(0.1*0.9+0.1*0.9)*X46+0.1*0.1*AB46+(1-0.1*0.9-0.1*0.9-0.1*0.1)*T46</f>
        <v>5.6992700000000002E-4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3.2330480000000001</v>
      </c>
      <c r="I204">
        <f t="shared" si="81"/>
        <v>0</v>
      </c>
      <c r="J204">
        <f t="shared" si="81"/>
        <v>7.4000000000000012E-3</v>
      </c>
      <c r="K204">
        <f>AE40+AA40+W40</f>
        <v>3.6448469999999999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7.4000000000000012E-3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3.43925E-3</v>
      </c>
      <c r="H205">
        <f>AE34+AA34+W34</f>
        <v>3.4403389999999998</v>
      </c>
      <c r="I205">
        <f t="shared" si="81"/>
        <v>0</v>
      </c>
      <c r="J205">
        <f t="shared" si="81"/>
        <v>3.4002500000000001E-3</v>
      </c>
      <c r="K205">
        <f>AE41+AA41+W41</f>
        <v>10.790776999999999</v>
      </c>
      <c r="O205" s="57"/>
      <c r="P205" s="58"/>
      <c r="Q205" t="s">
        <v>39</v>
      </c>
      <c r="R205">
        <f t="shared" si="82"/>
        <v>0</v>
      </c>
      <c r="S205">
        <f t="shared" si="82"/>
        <v>3.4770000000000001E-3</v>
      </c>
      <c r="U205">
        <f t="shared" si="83"/>
        <v>0</v>
      </c>
      <c r="V205">
        <f t="shared" si="83"/>
        <v>3.4009999999999999E-3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2.8E-3</v>
      </c>
      <c r="L209">
        <f>(0.2*0.8+0.2*0.8)*X46+0.2*0.2*AB46+(1-0.2*0.8-0.2*0.8-0.2*0.2)*T46</f>
        <v>5.7974799999999994E-4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2.8000000000000004E-3</v>
      </c>
      <c r="X209">
        <f>(0.3*0.7+0.3*0.7)*X46+0.3*0.3*AB46+(1-0.3*0.7-0.3*0.7-0.3*0.3)*T46</f>
        <v>5.8946300000000003E-4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7.4000000000000003E-3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7.4000000000000003E-3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3.5479999999999999E-3</v>
      </c>
      <c r="I211">
        <f t="shared" si="85"/>
        <v>0</v>
      </c>
      <c r="J211">
        <f t="shared" si="85"/>
        <v>3.4039999999999999E-3</v>
      </c>
      <c r="O211" s="57"/>
      <c r="P211" s="58"/>
      <c r="Q211" t="s">
        <v>39</v>
      </c>
      <c r="R211">
        <f t="shared" si="86"/>
        <v>0</v>
      </c>
      <c r="S211">
        <f t="shared" si="86"/>
        <v>3.6129999999999999E-3</v>
      </c>
      <c r="U211">
        <f t="shared" si="87"/>
        <v>0</v>
      </c>
      <c r="V211">
        <f t="shared" si="87"/>
        <v>3.4089999999999997E-3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4.2335289999999999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2.8E-3</v>
      </c>
      <c r="K216">
        <f>AI39+AE39+AA39+W39</f>
        <v>4.1853150000000001</v>
      </c>
      <c r="L216">
        <f>3*0.05*(1-0.05)*(1-0.05)*X46+3*0.05*0.05*(1-0.05)*AB46+0.05*0.05*0.05*AF46+(1-3*0.05*(1-0.05)*(1-0.05)-3*0.05*0.05*(1-0.05)-0.05*0.05*0.05)*T46</f>
        <v>5.6745107499999988E-4</v>
      </c>
      <c r="M216">
        <f>AI46+AE46+AA46+W46</f>
        <v>12.926415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2.7999999999999995E-3</v>
      </c>
      <c r="X216">
        <f>3*0.1*(1-0.1)*(1-0.1)*X46+3*0.1*0.1*(1-0.1)*AB46+0.1*0.1*0.1*AF46+(1-3*0.1*(1-0.1)*(1-0.1)-3*0.1*0.1*(1-0.1)-0.1*0.1*0.1)*T46</f>
        <v>5.7485759999999989E-4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4.2866710000000001</v>
      </c>
      <c r="I217">
        <f t="shared" si="89"/>
        <v>0</v>
      </c>
      <c r="J217">
        <f t="shared" si="89"/>
        <v>7.4000000000000003E-3</v>
      </c>
      <c r="K217">
        <f>AI40+AE40+AA40+W40</f>
        <v>4.8070090000000008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7.4000000000000003E-3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3.4577749999999997E-3</v>
      </c>
      <c r="H218">
        <f>AI34+AE34+AA34+W34</f>
        <v>4.5385869999999997</v>
      </c>
      <c r="I218">
        <f t="shared" si="89"/>
        <v>0</v>
      </c>
      <c r="J218">
        <f t="shared" si="89"/>
        <v>3.4007249999999994E-3</v>
      </c>
      <c r="K218">
        <f>AI41+AE41+AA41+W41</f>
        <v>14.468713999999999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3.5111999999999999E-3</v>
      </c>
      <c r="U218">
        <f t="shared" si="91"/>
        <v>0</v>
      </c>
      <c r="V218">
        <f t="shared" si="91"/>
        <v>3.4027999999999992E-3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2.8E-3</v>
      </c>
      <c r="L222">
        <f>3*0.2*(1-0.2)*(1-0.2)*X46+3*0.2*0.2*(1-0.2)*AB46+0.2*0.2*0.2*AF46+(1-3*0.2*(1-0.2)*(1-0.2)-3*0.2*0.2*(1-0.2)-0.2*0.2*0.2)*T46</f>
        <v>5.8967679999999997E-4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2.8E-3</v>
      </c>
      <c r="X222">
        <f>3*0.3*(1-0.3)*(1-0.3)*X46+3*0.3*0.3*(1-0.3)*AB46+0.3*0.3*0.3*AF46+(1-3*0.3*(1-0.3)*(1-0.3)-3*0.3*0.3*(1-0.3)-0.3*0.3*0.3)*T46</f>
        <v>6.0473720000000001E-4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7.4000000000000003E-3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7.4000000000000012E-3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3.6056E-3</v>
      </c>
      <c r="I224">
        <f t="shared" si="93"/>
        <v>0</v>
      </c>
      <c r="J224">
        <f t="shared" si="93"/>
        <v>3.4103999999999996E-3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3.6844E-3</v>
      </c>
      <c r="U224">
        <f t="shared" si="95"/>
        <v>0</v>
      </c>
      <c r="V224">
        <f t="shared" si="95"/>
        <v>3.4216000000000003E-3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2.1178219999999999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2.1219709999999998</v>
      </c>
      <c r="L229">
        <f>0.05*G66+(1-0.05)*B66</f>
        <v>4.514999999999999E-3</v>
      </c>
      <c r="M229">
        <f>I66+E66</f>
        <v>6.443829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4.5299999999999993E-3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2.1524989999999997</v>
      </c>
      <c r="I230">
        <f t="shared" si="97"/>
        <v>0</v>
      </c>
      <c r="J230">
        <f t="shared" si="97"/>
        <v>1.366E-2</v>
      </c>
      <c r="K230">
        <f>I60+E60</f>
        <v>2.3772919999999997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1.362E-2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9.7249999999999993E-3</v>
      </c>
      <c r="H231">
        <f>I54+E54</f>
        <v>2.2759020000000003</v>
      </c>
      <c r="I231">
        <f t="shared" si="97"/>
        <v>0</v>
      </c>
      <c r="J231">
        <f t="shared" si="97"/>
        <v>9.7249999999999993E-3</v>
      </c>
      <c r="K231">
        <f>I61+E61</f>
        <v>8.6190569999999997</v>
      </c>
      <c r="P231" s="58"/>
      <c r="Q231" t="s">
        <v>39</v>
      </c>
      <c r="R231">
        <f t="shared" si="98"/>
        <v>0</v>
      </c>
      <c r="S231">
        <f t="shared" si="98"/>
        <v>9.75E-3</v>
      </c>
      <c r="U231">
        <f t="shared" si="99"/>
        <v>0</v>
      </c>
      <c r="V231">
        <f t="shared" si="99"/>
        <v>9.75E-3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4.5599999999999998E-3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4.5899999999999995E-3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1.3540000000000002E-2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1.346E-2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9.7999999999999997E-3</v>
      </c>
      <c r="I237">
        <f t="shared" si="101"/>
        <v>0</v>
      </c>
      <c r="J237">
        <f t="shared" si="101"/>
        <v>9.7999999999999997E-3</v>
      </c>
      <c r="P237" s="58"/>
      <c r="Q237" t="s">
        <v>39</v>
      </c>
      <c r="R237">
        <f t="shared" si="102"/>
        <v>0</v>
      </c>
      <c r="S237">
        <f t="shared" si="102"/>
        <v>9.8500000000000011E-3</v>
      </c>
      <c r="U237">
        <f t="shared" si="103"/>
        <v>0</v>
      </c>
      <c r="V237">
        <f t="shared" si="103"/>
        <v>9.8500000000000011E-3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3.1331410000000002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3.1498549999999996</v>
      </c>
      <c r="L242">
        <f>(0.05*(1-0.05)+0.05*(1-0.05))*G66+0.05*0.05*J66+(1-0.05*(1-0.05)-0.05*(1-0.05)-0.05*0.05)*B66</f>
        <v>4.5297499999999999E-3</v>
      </c>
      <c r="M242">
        <f>M66+I66+E66</f>
        <v>9.4788320000000006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4.5589999999999997E-3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3.1924809999999999</v>
      </c>
      <c r="I243">
        <f t="shared" si="105"/>
        <v>0</v>
      </c>
      <c r="J243">
        <f t="shared" si="105"/>
        <v>1.3620000000000002E-2</v>
      </c>
      <c r="K243">
        <f>M60+I60+E60</f>
        <v>3.5569790000000001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1.3540000000000002E-2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9.7500000000000017E-3</v>
      </c>
      <c r="H244">
        <f>M54+I54+E54</f>
        <v>3.4259909999999998</v>
      </c>
      <c r="I244">
        <f t="shared" si="105"/>
        <v>0</v>
      </c>
      <c r="J244">
        <f t="shared" si="105"/>
        <v>9.7500000000000017E-3</v>
      </c>
      <c r="K244">
        <f>M61+I61+E61</f>
        <v>12.921367</v>
      </c>
      <c r="O244" s="57"/>
      <c r="P244" s="58"/>
      <c r="Q244" t="s">
        <v>39</v>
      </c>
      <c r="R244">
        <f t="shared" si="106"/>
        <v>0</v>
      </c>
      <c r="S244">
        <f t="shared" si="106"/>
        <v>9.8000000000000014E-3</v>
      </c>
      <c r="U244">
        <f t="shared" si="107"/>
        <v>0</v>
      </c>
      <c r="V244">
        <f t="shared" si="107"/>
        <v>9.8000000000000014E-3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4.6159999999999994E-3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4.6709999999999998E-3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1.338E-2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1.3220000000000003E-2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9.8999999999999991E-3</v>
      </c>
      <c r="I250">
        <f t="shared" si="109"/>
        <v>0</v>
      </c>
      <c r="J250">
        <f t="shared" si="109"/>
        <v>9.8999999999999991E-3</v>
      </c>
      <c r="O250" s="57"/>
      <c r="P250" s="58"/>
      <c r="Q250" t="s">
        <v>39</v>
      </c>
      <c r="R250">
        <f t="shared" si="110"/>
        <v>0</v>
      </c>
      <c r="S250">
        <f t="shared" si="110"/>
        <v>1.0000000000000002E-2</v>
      </c>
      <c r="U250">
        <f t="shared" si="111"/>
        <v>0</v>
      </c>
      <c r="V250">
        <f t="shared" si="111"/>
        <v>1.0000000000000002E-2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4.1798330000000004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4.3172169999999994</v>
      </c>
      <c r="L255">
        <f>3*0.05*(1-0.05)*(1-0.05)*G66+3*0.05*0.05*(1-0.05)*J66+0.05*0.05*0.05*N66+(1-3*0.05*(1-0.05)*(1-0.05)-3*0.05*0.05*(1-0.05)-0.05*0.05*0.05)*B66</f>
        <v>4.5442749999999987E-3</v>
      </c>
      <c r="M255">
        <f>Q66+M66+I66+E66</f>
        <v>13.036401000000001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4.5871999999999996E-3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4.2544989999999991</v>
      </c>
      <c r="I256">
        <f t="shared" si="113"/>
        <v>0</v>
      </c>
      <c r="J256">
        <f t="shared" si="113"/>
        <v>1.3580062499999998E-2</v>
      </c>
      <c r="K256">
        <f>Q60+M60+I60+E60</f>
        <v>4.7086290000000002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1.34605E-2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9.7749374999999989E-3</v>
      </c>
      <c r="H257">
        <f>Q54+M54+I54+E54</f>
        <v>4.532864</v>
      </c>
      <c r="I257">
        <f t="shared" si="113"/>
        <v>0</v>
      </c>
      <c r="J257">
        <f t="shared" si="113"/>
        <v>9.7749374999999989E-3</v>
      </c>
      <c r="K257">
        <f>Q61+M61+I61+E61</f>
        <v>16.902931000000002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9.8495000000000006E-3</v>
      </c>
      <c r="U257">
        <f t="shared" si="115"/>
        <v>0</v>
      </c>
      <c r="V257">
        <f t="shared" si="115"/>
        <v>9.8495000000000006E-3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4.6695999999999994E-3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4.7483999999999998E-3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1.3224E-2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1.2993500000000002E-2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9.9960000000000014E-3</v>
      </c>
      <c r="I263">
        <f t="shared" si="117"/>
        <v>0</v>
      </c>
      <c r="J263">
        <f t="shared" si="117"/>
        <v>9.9960000000000014E-3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1.01365E-2</v>
      </c>
      <c r="U263">
        <f t="shared" si="119"/>
        <v>0</v>
      </c>
      <c r="V263">
        <f t="shared" si="119"/>
        <v>1.01365E-2</v>
      </c>
    </row>
  </sheetData>
  <mergeCells count="341">
    <mergeCell ref="AF16:AI16"/>
    <mergeCell ref="A16:A20"/>
    <mergeCell ref="AB8:AE8"/>
    <mergeCell ref="AF8:AI8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  <mergeCell ref="AB9:AE9"/>
    <mergeCell ref="AF9:AI9"/>
    <mergeCell ref="B16:E16"/>
    <mergeCell ref="F16:I16"/>
    <mergeCell ref="J16:M16"/>
    <mergeCell ref="N16:Q16"/>
    <mergeCell ref="A23:A25"/>
    <mergeCell ref="B23:E23"/>
    <mergeCell ref="F23:I23"/>
    <mergeCell ref="J23:M23"/>
    <mergeCell ref="N23:Q23"/>
    <mergeCell ref="S23:S25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S37:S41"/>
    <mergeCell ref="T37:W37"/>
    <mergeCell ref="X37:AA37"/>
    <mergeCell ref="AB37:AE37"/>
    <mergeCell ref="AB29:AE29"/>
    <mergeCell ref="S16:S20"/>
    <mergeCell ref="T16:W16"/>
    <mergeCell ref="X16:AA16"/>
    <mergeCell ref="AB16:AE16"/>
    <mergeCell ref="AF29:AI29"/>
    <mergeCell ref="A30:A34"/>
    <mergeCell ref="B30:E30"/>
    <mergeCell ref="F30:I30"/>
    <mergeCell ref="J30:M30"/>
    <mergeCell ref="N30:Q30"/>
    <mergeCell ref="S30:S34"/>
    <mergeCell ref="T30:W30"/>
    <mergeCell ref="X30:AA30"/>
    <mergeCell ref="B29:E29"/>
    <mergeCell ref="F29:I29"/>
    <mergeCell ref="J29:M29"/>
    <mergeCell ref="N29:Q29"/>
    <mergeCell ref="T29:W29"/>
    <mergeCell ref="X29:AA29"/>
    <mergeCell ref="AB30:AE30"/>
    <mergeCell ref="AF30:AI30"/>
    <mergeCell ref="AF37:AI37"/>
    <mergeCell ref="A44:A46"/>
    <mergeCell ref="B44:E44"/>
    <mergeCell ref="F44:I44"/>
    <mergeCell ref="J44:M44"/>
    <mergeCell ref="N44:Q44"/>
    <mergeCell ref="S44:S46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A37:A41"/>
    <mergeCell ref="B37:E37"/>
    <mergeCell ref="F37:I37"/>
    <mergeCell ref="J37:M37"/>
    <mergeCell ref="N37:Q37"/>
    <mergeCell ref="B49:E49"/>
    <mergeCell ref="F49:I49"/>
    <mergeCell ref="J49:M49"/>
    <mergeCell ref="N49:Q49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A68:AA70"/>
    <mergeCell ref="D71:H71"/>
    <mergeCell ref="I71:K71"/>
    <mergeCell ref="L71:M71"/>
    <mergeCell ref="P71:T71"/>
    <mergeCell ref="U71:W71"/>
    <mergeCell ref="D84:H84"/>
    <mergeCell ref="I84:K84"/>
    <mergeCell ref="L84:M84"/>
    <mergeCell ref="P84:T84"/>
    <mergeCell ref="U84:W84"/>
    <mergeCell ref="X84:Y84"/>
    <mergeCell ref="X71:Y71"/>
    <mergeCell ref="C73:C81"/>
    <mergeCell ref="D73:D75"/>
    <mergeCell ref="P73:P75"/>
    <mergeCell ref="D79:D81"/>
    <mergeCell ref="P79:P81"/>
    <mergeCell ref="P97:T97"/>
    <mergeCell ref="U97:W97"/>
    <mergeCell ref="X97:Y97"/>
    <mergeCell ref="B86:B94"/>
    <mergeCell ref="C86:C88"/>
    <mergeCell ref="D86:D88"/>
    <mergeCell ref="O86:O88"/>
    <mergeCell ref="P86:P88"/>
    <mergeCell ref="C92:C94"/>
    <mergeCell ref="D92:D94"/>
    <mergeCell ref="O92:O94"/>
    <mergeCell ref="P92:P94"/>
    <mergeCell ref="A99:A107"/>
    <mergeCell ref="B99:B101"/>
    <mergeCell ref="C99:C101"/>
    <mergeCell ref="D99:D101"/>
    <mergeCell ref="N99:N101"/>
    <mergeCell ref="O99:O101"/>
    <mergeCell ref="D97:H97"/>
    <mergeCell ref="I97:K97"/>
    <mergeCell ref="L97:M97"/>
    <mergeCell ref="D110:H110"/>
    <mergeCell ref="I110:K110"/>
    <mergeCell ref="L110:M110"/>
    <mergeCell ref="P110:T110"/>
    <mergeCell ref="U110:W110"/>
    <mergeCell ref="X110:Y110"/>
    <mergeCell ref="P99:P101"/>
    <mergeCell ref="B105:B107"/>
    <mergeCell ref="C105:C107"/>
    <mergeCell ref="D105:D107"/>
    <mergeCell ref="N105:N107"/>
    <mergeCell ref="O105:O107"/>
    <mergeCell ref="P105:P107"/>
    <mergeCell ref="C112:C120"/>
    <mergeCell ref="D112:D114"/>
    <mergeCell ref="P112:P114"/>
    <mergeCell ref="D118:D120"/>
    <mergeCell ref="P118:P120"/>
    <mergeCell ref="D123:H123"/>
    <mergeCell ref="I123:K123"/>
    <mergeCell ref="L123:M123"/>
    <mergeCell ref="P123:T123"/>
    <mergeCell ref="P131:P133"/>
    <mergeCell ref="D136:H136"/>
    <mergeCell ref="I136:K136"/>
    <mergeCell ref="L136:M136"/>
    <mergeCell ref="P136:T136"/>
    <mergeCell ref="U136:W136"/>
    <mergeCell ref="U123:W123"/>
    <mergeCell ref="X123:Y123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A138:A146"/>
    <mergeCell ref="B138:B140"/>
    <mergeCell ref="C138:C140"/>
    <mergeCell ref="D138:D140"/>
    <mergeCell ref="N138:N140"/>
    <mergeCell ref="O138:O140"/>
    <mergeCell ref="P138:P140"/>
    <mergeCell ref="B144:B146"/>
    <mergeCell ref="C144:C146"/>
    <mergeCell ref="D144:D146"/>
    <mergeCell ref="N144:N146"/>
    <mergeCell ref="O144:O146"/>
    <mergeCell ref="P144:P146"/>
    <mergeCell ref="D149:H149"/>
    <mergeCell ref="I149:K149"/>
    <mergeCell ref="L149:M149"/>
    <mergeCell ref="P149:T149"/>
    <mergeCell ref="X136:Y136"/>
    <mergeCell ref="D162:H162"/>
    <mergeCell ref="I162:K162"/>
    <mergeCell ref="L162:M162"/>
    <mergeCell ref="P162:T162"/>
    <mergeCell ref="U162:W162"/>
    <mergeCell ref="X162:Y162"/>
    <mergeCell ref="U149:W149"/>
    <mergeCell ref="X149:Y149"/>
    <mergeCell ref="C151:C159"/>
    <mergeCell ref="D151:D153"/>
    <mergeCell ref="P151:P153"/>
    <mergeCell ref="D157:D159"/>
    <mergeCell ref="P157:P159"/>
    <mergeCell ref="P175:T175"/>
    <mergeCell ref="U175:W175"/>
    <mergeCell ref="X175:Y175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P170:P172"/>
    <mergeCell ref="A177:A185"/>
    <mergeCell ref="B177:B179"/>
    <mergeCell ref="C177:C179"/>
    <mergeCell ref="D177:D179"/>
    <mergeCell ref="N177:N179"/>
    <mergeCell ref="O177:O179"/>
    <mergeCell ref="D175:H175"/>
    <mergeCell ref="I175:K175"/>
    <mergeCell ref="L175:M175"/>
    <mergeCell ref="D188:H188"/>
    <mergeCell ref="I188:K188"/>
    <mergeCell ref="L188:M188"/>
    <mergeCell ref="P188:T188"/>
    <mergeCell ref="U188:W188"/>
    <mergeCell ref="X188:Y188"/>
    <mergeCell ref="P177:P179"/>
    <mergeCell ref="B183:B185"/>
    <mergeCell ref="C183:C185"/>
    <mergeCell ref="D183:D185"/>
    <mergeCell ref="N183:N185"/>
    <mergeCell ref="O183:O185"/>
    <mergeCell ref="P183:P185"/>
    <mergeCell ref="C190:C198"/>
    <mergeCell ref="D190:D192"/>
    <mergeCell ref="P190:P192"/>
    <mergeCell ref="D196:D198"/>
    <mergeCell ref="P196:P198"/>
    <mergeCell ref="D201:H201"/>
    <mergeCell ref="I201:K201"/>
    <mergeCell ref="L201:M201"/>
    <mergeCell ref="P201:T201"/>
    <mergeCell ref="P209:P211"/>
    <mergeCell ref="D214:H214"/>
    <mergeCell ref="I214:K214"/>
    <mergeCell ref="L214:M214"/>
    <mergeCell ref="P214:T214"/>
    <mergeCell ref="U214:W214"/>
    <mergeCell ref="U201:W201"/>
    <mergeCell ref="X201:Y201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A216:A224"/>
    <mergeCell ref="B216:B218"/>
    <mergeCell ref="C216:C218"/>
    <mergeCell ref="D216:D218"/>
    <mergeCell ref="N216:N218"/>
    <mergeCell ref="O216:O218"/>
    <mergeCell ref="P216:P218"/>
    <mergeCell ref="B222:B224"/>
    <mergeCell ref="C222:C224"/>
    <mergeCell ref="D222:D224"/>
    <mergeCell ref="N222:N224"/>
    <mergeCell ref="O222:O224"/>
    <mergeCell ref="P222:P224"/>
    <mergeCell ref="D227:H227"/>
    <mergeCell ref="I227:K227"/>
    <mergeCell ref="L227:M227"/>
    <mergeCell ref="P227:T227"/>
    <mergeCell ref="X214:Y214"/>
    <mergeCell ref="D240:H240"/>
    <mergeCell ref="I240:K240"/>
    <mergeCell ref="L240:M240"/>
    <mergeCell ref="P240:T240"/>
    <mergeCell ref="U240:W240"/>
    <mergeCell ref="X240:Y240"/>
    <mergeCell ref="U227:W227"/>
    <mergeCell ref="X227:Y227"/>
    <mergeCell ref="C229:C237"/>
    <mergeCell ref="D229:D231"/>
    <mergeCell ref="P229:P231"/>
    <mergeCell ref="D235:D237"/>
    <mergeCell ref="P235:P237"/>
    <mergeCell ref="D253:H253"/>
    <mergeCell ref="I253:K253"/>
    <mergeCell ref="L253:M253"/>
    <mergeCell ref="P253:T253"/>
    <mergeCell ref="U253:W253"/>
    <mergeCell ref="X253:Y253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P248:P250"/>
    <mergeCell ref="P255:P257"/>
    <mergeCell ref="B261:B263"/>
    <mergeCell ref="C261:C263"/>
    <mergeCell ref="D261:D263"/>
    <mergeCell ref="N261:N263"/>
    <mergeCell ref="O261:O263"/>
    <mergeCell ref="P261:P263"/>
    <mergeCell ref="A255:A263"/>
    <mergeCell ref="B255:B257"/>
    <mergeCell ref="C255:C257"/>
    <mergeCell ref="D255:D257"/>
    <mergeCell ref="N255:N257"/>
    <mergeCell ref="O255:O257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topLeftCell="A21" zoomScale="55" zoomScaleNormal="55" workbookViewId="0">
      <selection activeCell="R64" sqref="R64"/>
    </sheetView>
  </sheetViews>
  <sheetFormatPr defaultColWidth="9" defaultRowHeight="14.4" x14ac:dyDescent="0.25"/>
  <cols>
    <col min="2" max="2" width="10.554687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2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3.109375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74</v>
      </c>
      <c r="C9" s="52"/>
      <c r="D9" s="52"/>
      <c r="E9" s="52"/>
      <c r="F9" s="52" t="s">
        <v>75</v>
      </c>
      <c r="G9" s="52"/>
      <c r="H9" s="52"/>
      <c r="I9" s="52"/>
      <c r="J9" s="52" t="s">
        <v>76</v>
      </c>
      <c r="K9" s="52"/>
      <c r="L9" s="52"/>
      <c r="M9" s="52"/>
      <c r="N9" s="63" t="s">
        <v>77</v>
      </c>
      <c r="O9" s="63"/>
      <c r="P9" s="63"/>
      <c r="Q9" s="63"/>
      <c r="S9" s="59" t="s">
        <v>12</v>
      </c>
      <c r="T9" s="52" t="s">
        <v>74</v>
      </c>
      <c r="U9" s="52"/>
      <c r="V9" s="52"/>
      <c r="W9" s="52"/>
      <c r="X9" s="52" t="s">
        <v>75</v>
      </c>
      <c r="Y9" s="52"/>
      <c r="Z9" s="52"/>
      <c r="AA9" s="52"/>
      <c r="AB9" s="52" t="s">
        <v>76</v>
      </c>
      <c r="AC9" s="52"/>
      <c r="AD9" s="52"/>
      <c r="AE9" s="52"/>
      <c r="AF9" s="63" t="s">
        <v>77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1.01955</v>
      </c>
      <c r="F11" t="s">
        <v>20</v>
      </c>
      <c r="G11" s="29">
        <v>0</v>
      </c>
      <c r="H11" s="29">
        <v>2.2800000000000001E-2</v>
      </c>
      <c r="I11" s="29">
        <v>0.98482599999999998</v>
      </c>
      <c r="J11" t="s">
        <v>20</v>
      </c>
      <c r="K11" s="29">
        <v>0</v>
      </c>
      <c r="L11" s="29">
        <v>2.2800000000000001E-2</v>
      </c>
      <c r="M11" s="29">
        <v>0.89395500000000006</v>
      </c>
      <c r="N11" s="25" t="s">
        <v>20</v>
      </c>
      <c r="O11" s="37">
        <v>0</v>
      </c>
      <c r="P11" s="37">
        <v>2.2800000000000001E-2</v>
      </c>
      <c r="Q11" s="25">
        <v>1.0179450000000001</v>
      </c>
      <c r="S11" s="59"/>
      <c r="T11" t="s">
        <v>20</v>
      </c>
      <c r="U11" s="29">
        <v>0</v>
      </c>
      <c r="V11" s="29">
        <v>2.2800000000000001E-2</v>
      </c>
      <c r="W11" s="29">
        <v>0.91258700000000004</v>
      </c>
      <c r="X11" t="s">
        <v>20</v>
      </c>
      <c r="Y11" s="29">
        <v>0</v>
      </c>
      <c r="Z11" s="29">
        <v>2.2800000000000001E-2</v>
      </c>
      <c r="AA11" s="29">
        <v>0.99050400000000005</v>
      </c>
      <c r="AB11" t="s">
        <v>20</v>
      </c>
      <c r="AC11" s="29">
        <v>0</v>
      </c>
      <c r="AD11" s="29">
        <v>2.2800000000000001E-2</v>
      </c>
      <c r="AE11" s="29">
        <v>0.98716700000000002</v>
      </c>
      <c r="AF11" s="25" t="s">
        <v>20</v>
      </c>
      <c r="AG11" s="37">
        <v>0</v>
      </c>
      <c r="AH11" s="37">
        <v>2.2800000000000001E-2</v>
      </c>
      <c r="AI11" s="25">
        <v>1.0425880000000001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1.0055890000000001</v>
      </c>
      <c r="F12" t="s">
        <v>21</v>
      </c>
      <c r="G12" s="29">
        <v>0</v>
      </c>
      <c r="H12" s="29">
        <v>8.7180000000000005E-4</v>
      </c>
      <c r="I12" s="29">
        <v>1.839264</v>
      </c>
      <c r="J12" t="s">
        <v>21</v>
      </c>
      <c r="K12" s="29">
        <v>0</v>
      </c>
      <c r="L12" s="29">
        <v>8.7180000000000005E-4</v>
      </c>
      <c r="M12" s="29">
        <v>1.0231349999999999</v>
      </c>
      <c r="N12" s="25" t="s">
        <v>21</v>
      </c>
      <c r="O12" s="37">
        <v>0</v>
      </c>
      <c r="P12" s="37">
        <v>8.7180000000000005E-4</v>
      </c>
      <c r="Q12" s="25">
        <v>1.039601</v>
      </c>
      <c r="S12" s="59"/>
      <c r="T12" t="s">
        <v>21</v>
      </c>
      <c r="U12" s="29">
        <v>0</v>
      </c>
      <c r="V12" s="29">
        <v>2E-3</v>
      </c>
      <c r="W12" s="29">
        <v>1.03352</v>
      </c>
      <c r="X12" t="s">
        <v>21</v>
      </c>
      <c r="Y12" s="29">
        <v>0</v>
      </c>
      <c r="Z12" s="29">
        <v>2E-3</v>
      </c>
      <c r="AA12" s="29">
        <v>1.016332</v>
      </c>
      <c r="AB12" t="s">
        <v>21</v>
      </c>
      <c r="AC12" s="29">
        <v>0</v>
      </c>
      <c r="AD12" s="29">
        <v>2E-3</v>
      </c>
      <c r="AE12" s="29">
        <v>1.0887150000000001</v>
      </c>
      <c r="AF12" s="25" t="s">
        <v>21</v>
      </c>
      <c r="AG12" s="37">
        <v>0</v>
      </c>
      <c r="AH12" s="37">
        <v>2E-3</v>
      </c>
      <c r="AI12" s="25">
        <v>1.0590349999999999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1.1766939999999999</v>
      </c>
      <c r="F13" t="s">
        <v>22</v>
      </c>
      <c r="G13" s="29">
        <v>0</v>
      </c>
      <c r="H13" s="29">
        <v>5.007E-5</v>
      </c>
      <c r="I13" s="29">
        <v>1.0958209999999999</v>
      </c>
      <c r="J13" t="s">
        <v>22</v>
      </c>
      <c r="K13" s="29">
        <v>0</v>
      </c>
      <c r="L13" s="29">
        <v>5.007E-5</v>
      </c>
      <c r="M13" s="29">
        <v>1.0876999999999999</v>
      </c>
      <c r="N13" s="25" t="s">
        <v>22</v>
      </c>
      <c r="O13" s="37">
        <v>0</v>
      </c>
      <c r="P13" s="37">
        <v>5.007E-5</v>
      </c>
      <c r="Q13" s="25">
        <v>1.1388290000000001</v>
      </c>
      <c r="S13" s="59"/>
      <c r="T13" t="s">
        <v>22</v>
      </c>
      <c r="U13" s="29">
        <v>0</v>
      </c>
      <c r="V13" s="29">
        <v>3.5790000000000003E-4</v>
      </c>
      <c r="W13" s="29">
        <v>1.095156</v>
      </c>
      <c r="X13" t="s">
        <v>22</v>
      </c>
      <c r="Y13" s="29">
        <v>0</v>
      </c>
      <c r="Z13" s="29">
        <v>3.5790000000000003E-4</v>
      </c>
      <c r="AA13" s="29">
        <v>1.0774729999999999</v>
      </c>
      <c r="AB13" t="s">
        <v>22</v>
      </c>
      <c r="AC13" s="29">
        <v>0</v>
      </c>
      <c r="AD13" s="29">
        <v>3.5790000000000003E-4</v>
      </c>
      <c r="AE13" s="29">
        <v>1.094673</v>
      </c>
      <c r="AF13" s="25" t="s">
        <v>22</v>
      </c>
      <c r="AG13" s="37">
        <v>0</v>
      </c>
      <c r="AH13" s="37">
        <v>3.5790000000000003E-4</v>
      </c>
      <c r="AI13" s="25">
        <v>1.015433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52" t="s">
        <v>74</v>
      </c>
      <c r="C16" s="52"/>
      <c r="D16" s="52"/>
      <c r="E16" s="52"/>
      <c r="F16" s="52" t="s">
        <v>75</v>
      </c>
      <c r="G16" s="52"/>
      <c r="H16" s="52"/>
      <c r="I16" s="52"/>
      <c r="J16" s="52" t="s">
        <v>76</v>
      </c>
      <c r="K16" s="52"/>
      <c r="L16" s="52"/>
      <c r="M16" s="52"/>
      <c r="N16" s="63" t="s">
        <v>77</v>
      </c>
      <c r="O16" s="63"/>
      <c r="P16" s="63"/>
      <c r="Q16" s="63"/>
      <c r="S16" s="64" t="s">
        <v>23</v>
      </c>
      <c r="T16" s="52" t="s">
        <v>74</v>
      </c>
      <c r="U16" s="52"/>
      <c r="V16" s="52"/>
      <c r="W16" s="52"/>
      <c r="X16" s="52" t="s">
        <v>75</v>
      </c>
      <c r="Y16" s="52"/>
      <c r="Z16" s="52"/>
      <c r="AA16" s="52"/>
      <c r="AB16" s="52" t="s">
        <v>76</v>
      </c>
      <c r="AC16" s="52"/>
      <c r="AD16" s="52"/>
      <c r="AE16" s="52"/>
      <c r="AF16" s="63" t="s">
        <v>77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 s="29">
        <v>0</v>
      </c>
      <c r="D18" s="29">
        <v>2.2800000000000001E-2</v>
      </c>
      <c r="E18" s="29">
        <v>1.5514349999999999</v>
      </c>
      <c r="F18" t="s">
        <v>20</v>
      </c>
      <c r="G18" s="29">
        <v>0</v>
      </c>
      <c r="H18" s="29">
        <v>2.2800000000000001E-2</v>
      </c>
      <c r="I18" s="29">
        <v>0.92108299999999999</v>
      </c>
      <c r="J18" t="s">
        <v>20</v>
      </c>
      <c r="K18" s="29">
        <v>0</v>
      </c>
      <c r="L18" s="29">
        <v>2.2800000000000001E-2</v>
      </c>
      <c r="M18" s="29">
        <v>0.91996299999999998</v>
      </c>
      <c r="N18" s="25" t="s">
        <v>20</v>
      </c>
      <c r="O18" s="37">
        <v>0</v>
      </c>
      <c r="P18" s="37">
        <v>2.2800000000000001E-2</v>
      </c>
      <c r="Q18" s="25">
        <v>1.0618190000000001</v>
      </c>
      <c r="S18" s="64"/>
      <c r="T18" t="s">
        <v>20</v>
      </c>
      <c r="U18" s="29">
        <v>0</v>
      </c>
      <c r="V18" s="29">
        <v>2.2800000000000001E-2</v>
      </c>
      <c r="W18" s="29">
        <v>1.0752569999999999</v>
      </c>
      <c r="X18" t="s">
        <v>20</v>
      </c>
      <c r="Y18" s="29">
        <v>0</v>
      </c>
      <c r="Z18" s="29">
        <v>2.2800000000000001E-2</v>
      </c>
      <c r="AA18" s="29">
        <v>1.0697810000000001</v>
      </c>
      <c r="AB18" t="s">
        <v>20</v>
      </c>
      <c r="AC18" s="29">
        <v>0</v>
      </c>
      <c r="AD18" s="29">
        <v>2.2800000000000001E-2</v>
      </c>
      <c r="AE18" s="29">
        <v>1.018181</v>
      </c>
      <c r="AF18" s="25" t="s">
        <v>20</v>
      </c>
      <c r="AG18" s="37">
        <v>0</v>
      </c>
      <c r="AH18" s="37">
        <v>2.2800000000000001E-2</v>
      </c>
      <c r="AI18" s="25">
        <v>1.0541499999999999</v>
      </c>
    </row>
    <row r="19" spans="1:35" x14ac:dyDescent="0.25">
      <c r="A19" s="64"/>
      <c r="B19" t="s">
        <v>21</v>
      </c>
      <c r="C19" s="29">
        <v>0</v>
      </c>
      <c r="D19" s="29">
        <v>8.7180000000000005E-4</v>
      </c>
      <c r="E19" s="29">
        <v>5.1079210000000002</v>
      </c>
      <c r="F19" t="s">
        <v>21</v>
      </c>
      <c r="G19" s="29">
        <v>0</v>
      </c>
      <c r="H19" s="29">
        <v>8.7180000000000005E-4</v>
      </c>
      <c r="I19" s="29">
        <v>4.2148589999999997</v>
      </c>
      <c r="J19" t="s">
        <v>21</v>
      </c>
      <c r="K19" s="29">
        <v>0</v>
      </c>
      <c r="L19" s="29">
        <v>8.7180000000000005E-4</v>
      </c>
      <c r="M19" s="29">
        <v>4.9581249999999999</v>
      </c>
      <c r="N19" s="25" t="s">
        <v>21</v>
      </c>
      <c r="O19" s="37">
        <v>0</v>
      </c>
      <c r="P19" s="37">
        <v>8.7180000000000005E-4</v>
      </c>
      <c r="Q19" s="25">
        <v>4.7555360000000002</v>
      </c>
      <c r="S19" s="64"/>
      <c r="T19" t="s">
        <v>21</v>
      </c>
      <c r="U19" s="29">
        <v>0</v>
      </c>
      <c r="V19" s="29">
        <v>2E-3</v>
      </c>
      <c r="W19" s="29">
        <v>5.2167960000000004</v>
      </c>
      <c r="X19" t="s">
        <v>21</v>
      </c>
      <c r="Y19" s="29">
        <v>0</v>
      </c>
      <c r="Z19" s="29">
        <v>2E-3</v>
      </c>
      <c r="AA19" s="29">
        <v>5.126118</v>
      </c>
      <c r="AB19" t="s">
        <v>21</v>
      </c>
      <c r="AC19" s="29">
        <v>0</v>
      </c>
      <c r="AD19" s="29">
        <v>2E-3</v>
      </c>
      <c r="AE19" s="29">
        <v>4.9567360000000003</v>
      </c>
      <c r="AF19" s="25" t="s">
        <v>21</v>
      </c>
      <c r="AG19" s="37">
        <v>0</v>
      </c>
      <c r="AH19" s="37">
        <v>2E-3</v>
      </c>
      <c r="AI19" s="25">
        <v>5.1600849999999996</v>
      </c>
    </row>
    <row r="20" spans="1:35" x14ac:dyDescent="0.25">
      <c r="A20" s="64"/>
      <c r="B20" t="s">
        <v>22</v>
      </c>
      <c r="C20" s="29">
        <v>0</v>
      </c>
      <c r="D20" s="29">
        <v>5.007E-5</v>
      </c>
      <c r="E20" s="29">
        <v>10.535437</v>
      </c>
      <c r="F20" t="s">
        <v>22</v>
      </c>
      <c r="G20" s="29">
        <v>0</v>
      </c>
      <c r="H20" s="29">
        <v>5.007E-5</v>
      </c>
      <c r="I20" s="29">
        <v>10.903677999999999</v>
      </c>
      <c r="J20" t="s">
        <v>22</v>
      </c>
      <c r="K20" s="29">
        <v>0</v>
      </c>
      <c r="L20" s="29">
        <v>5.007E-5</v>
      </c>
      <c r="M20" s="29">
        <v>10.940894</v>
      </c>
      <c r="N20" s="25" t="s">
        <v>22</v>
      </c>
      <c r="O20" s="37">
        <v>0</v>
      </c>
      <c r="P20" s="37">
        <v>5.007E-5</v>
      </c>
      <c r="Q20" s="25">
        <v>11.717176</v>
      </c>
      <c r="S20" s="64"/>
      <c r="T20" t="s">
        <v>22</v>
      </c>
      <c r="U20" s="29">
        <v>0</v>
      </c>
      <c r="V20" s="29">
        <v>3.5790000000000003E-4</v>
      </c>
      <c r="W20" s="29">
        <v>10.632687000000001</v>
      </c>
      <c r="X20" t="s">
        <v>22</v>
      </c>
      <c r="Y20" s="29">
        <v>0</v>
      </c>
      <c r="Z20" s="29">
        <v>3.5790000000000003E-4</v>
      </c>
      <c r="AA20" s="29">
        <v>12.497964</v>
      </c>
      <c r="AB20" t="s">
        <v>22</v>
      </c>
      <c r="AC20" s="29">
        <v>0</v>
      </c>
      <c r="AD20" s="29">
        <v>3.5790000000000003E-4</v>
      </c>
      <c r="AE20" s="29">
        <v>11.609919</v>
      </c>
      <c r="AF20" s="25" t="s">
        <v>22</v>
      </c>
      <c r="AG20" s="37">
        <v>0</v>
      </c>
      <c r="AH20" s="37">
        <v>3.5790000000000003E-4</v>
      </c>
      <c r="AI20" s="25">
        <v>11.491197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74</v>
      </c>
      <c r="C23" s="52"/>
      <c r="D23" s="52"/>
      <c r="E23" s="52"/>
      <c r="F23" s="52" t="s">
        <v>75</v>
      </c>
      <c r="G23" s="52"/>
      <c r="H23" s="52"/>
      <c r="I23" s="52"/>
      <c r="J23" s="52" t="s">
        <v>76</v>
      </c>
      <c r="K23" s="52"/>
      <c r="L23" s="52"/>
      <c r="M23" s="52"/>
      <c r="N23" s="63" t="s">
        <v>77</v>
      </c>
      <c r="O23" s="63"/>
      <c r="P23" s="63"/>
      <c r="Q23" s="63"/>
      <c r="S23" s="60" t="s">
        <v>24</v>
      </c>
      <c r="T23" s="52" t="s">
        <v>74</v>
      </c>
      <c r="U23" s="52"/>
      <c r="V23" s="52"/>
      <c r="W23" s="52"/>
      <c r="X23" s="52" t="s">
        <v>75</v>
      </c>
      <c r="Y23" s="52"/>
      <c r="Z23" s="52"/>
      <c r="AA23" s="52"/>
      <c r="AB23" s="52" t="s">
        <v>76</v>
      </c>
      <c r="AC23" s="52"/>
      <c r="AD23" s="52"/>
      <c r="AE23" s="52"/>
      <c r="AF23" s="63" t="s">
        <v>77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3.409316</v>
      </c>
      <c r="F25">
        <v>0</v>
      </c>
      <c r="I25" s="29">
        <v>3.1711659999999999</v>
      </c>
      <c r="J25">
        <v>0</v>
      </c>
      <c r="M25" s="29">
        <v>3.1987040000000002</v>
      </c>
      <c r="N25" s="25">
        <v>0</v>
      </c>
      <c r="O25" s="25"/>
      <c r="P25" s="25"/>
      <c r="Q25" s="25">
        <v>3.0216409999999998</v>
      </c>
      <c r="S25" s="60"/>
      <c r="T25" s="33">
        <v>1.9999999999999999E-7</v>
      </c>
      <c r="W25" s="29">
        <v>3.181835</v>
      </c>
      <c r="X25" s="33">
        <v>9.9999999999999995E-8</v>
      </c>
      <c r="AA25" s="29">
        <v>3.2202500000000001</v>
      </c>
      <c r="AB25" s="33">
        <v>4.9999999999999998E-7</v>
      </c>
      <c r="AE25" s="29">
        <v>3.2012040000000002</v>
      </c>
      <c r="AF25" s="39">
        <v>5.9999999999999997E-7</v>
      </c>
      <c r="AG25" s="25"/>
      <c r="AH25" s="25"/>
      <c r="AI25" s="25">
        <v>3.375318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74</v>
      </c>
      <c r="C30" s="52"/>
      <c r="D30" s="52"/>
      <c r="E30" s="52"/>
      <c r="F30" s="52" t="s">
        <v>75</v>
      </c>
      <c r="G30" s="52"/>
      <c r="H30" s="52"/>
      <c r="I30" s="52"/>
      <c r="J30" s="52" t="s">
        <v>76</v>
      </c>
      <c r="K30" s="52"/>
      <c r="L30" s="52"/>
      <c r="M30" s="52"/>
      <c r="N30" s="63" t="s">
        <v>77</v>
      </c>
      <c r="O30" s="63"/>
      <c r="P30" s="63"/>
      <c r="Q30" s="63"/>
      <c r="S30" s="59" t="s">
        <v>12</v>
      </c>
      <c r="T30" s="52" t="s">
        <v>74</v>
      </c>
      <c r="U30" s="52"/>
      <c r="V30" s="52"/>
      <c r="W30" s="52"/>
      <c r="X30" s="52" t="s">
        <v>75</v>
      </c>
      <c r="Y30" s="52"/>
      <c r="Z30" s="52"/>
      <c r="AA30" s="52"/>
      <c r="AB30" s="52" t="s">
        <v>76</v>
      </c>
      <c r="AC30" s="52"/>
      <c r="AD30" s="52"/>
      <c r="AE30" s="52"/>
      <c r="AF30" s="63" t="s">
        <v>77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0.99660899999999997</v>
      </c>
      <c r="F32" t="s">
        <v>20</v>
      </c>
      <c r="G32" s="29">
        <v>0</v>
      </c>
      <c r="H32" s="29">
        <v>2.2800000000000001E-2</v>
      </c>
      <c r="I32" s="29">
        <v>0.98594000000000004</v>
      </c>
      <c r="J32" t="s">
        <v>20</v>
      </c>
      <c r="K32" s="29">
        <v>0</v>
      </c>
      <c r="L32" s="29">
        <v>2.2800000000000001E-2</v>
      </c>
      <c r="M32" s="29">
        <v>0.97193799999999997</v>
      </c>
      <c r="N32" s="25" t="s">
        <v>20</v>
      </c>
      <c r="O32" s="37">
        <v>0</v>
      </c>
      <c r="P32" s="37">
        <v>2.2800000000000001E-2</v>
      </c>
      <c r="Q32" s="25">
        <v>1.013617</v>
      </c>
      <c r="S32" s="59"/>
      <c r="T32" t="s">
        <v>20</v>
      </c>
      <c r="U32" s="29">
        <v>0</v>
      </c>
      <c r="V32" s="29">
        <v>2.2800000000000001E-2</v>
      </c>
      <c r="W32" s="29">
        <v>0.98151699999999997</v>
      </c>
      <c r="X32" t="s">
        <v>20</v>
      </c>
      <c r="Y32" s="29">
        <v>0</v>
      </c>
      <c r="Z32" s="29">
        <v>2.2800000000000001E-2</v>
      </c>
      <c r="AA32" s="29">
        <v>0.98882499999999995</v>
      </c>
      <c r="AB32" t="s">
        <v>20</v>
      </c>
      <c r="AC32" s="29">
        <v>0</v>
      </c>
      <c r="AD32" s="29">
        <v>2.2800000000000001E-2</v>
      </c>
      <c r="AE32" s="29">
        <v>1.035774</v>
      </c>
      <c r="AF32" s="25" t="s">
        <v>20</v>
      </c>
      <c r="AG32" s="37">
        <v>0</v>
      </c>
      <c r="AH32" s="37">
        <v>2.2800000000000001E-2</v>
      </c>
      <c r="AI32" s="25">
        <v>1.0340510000000001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1.0145820000000001</v>
      </c>
      <c r="F33" t="s">
        <v>21</v>
      </c>
      <c r="G33" s="29">
        <v>0</v>
      </c>
      <c r="H33" s="29">
        <v>4.1000000000000003E-3</v>
      </c>
      <c r="I33" s="29">
        <v>1.0271269999999999</v>
      </c>
      <c r="J33" t="s">
        <v>21</v>
      </c>
      <c r="K33" s="29">
        <v>0</v>
      </c>
      <c r="L33" s="29">
        <v>4.1000000000000003E-3</v>
      </c>
      <c r="M33" s="29">
        <v>2.4377909999999998</v>
      </c>
      <c r="N33" s="25" t="s">
        <v>21</v>
      </c>
      <c r="O33" s="37">
        <v>0</v>
      </c>
      <c r="P33" s="37">
        <v>4.1000000000000003E-3</v>
      </c>
      <c r="Q33" s="25">
        <v>1.044332</v>
      </c>
      <c r="S33" s="59"/>
      <c r="T33" t="s">
        <v>21</v>
      </c>
      <c r="U33" s="29">
        <v>0</v>
      </c>
      <c r="V33" s="29">
        <v>7.4000000000000003E-3</v>
      </c>
      <c r="W33" s="29">
        <v>1.026168</v>
      </c>
      <c r="X33" t="s">
        <v>21</v>
      </c>
      <c r="Y33" s="29">
        <v>0</v>
      </c>
      <c r="Z33" s="29">
        <v>7.4000000000000003E-3</v>
      </c>
      <c r="AA33" s="29">
        <v>1.023938</v>
      </c>
      <c r="AB33" t="s">
        <v>21</v>
      </c>
      <c r="AC33" s="29">
        <v>0</v>
      </c>
      <c r="AD33" s="29">
        <v>7.4000000000000003E-3</v>
      </c>
      <c r="AE33" s="29">
        <v>1.0474939999999999</v>
      </c>
      <c r="AF33" s="25" t="s">
        <v>21</v>
      </c>
      <c r="AG33" s="37">
        <v>0</v>
      </c>
      <c r="AH33" s="37">
        <v>7.4000000000000003E-3</v>
      </c>
      <c r="AI33" s="25">
        <v>1.0377460000000001</v>
      </c>
    </row>
    <row r="34" spans="1:35" x14ac:dyDescent="0.25">
      <c r="A34" s="59"/>
      <c r="B34" t="s">
        <v>22</v>
      </c>
      <c r="C34" s="29">
        <v>0</v>
      </c>
      <c r="D34" s="29">
        <v>1.1999999999999999E-3</v>
      </c>
      <c r="E34" s="29">
        <v>1.0803430000000001</v>
      </c>
      <c r="F34" t="s">
        <v>22</v>
      </c>
      <c r="G34" s="29">
        <v>0</v>
      </c>
      <c r="H34" s="29">
        <v>1.2999999999999999E-3</v>
      </c>
      <c r="I34" s="29">
        <v>1.0699240000000001</v>
      </c>
      <c r="J34" t="s">
        <v>22</v>
      </c>
      <c r="K34" s="29">
        <v>0</v>
      </c>
      <c r="L34" s="29">
        <v>1.4E-3</v>
      </c>
      <c r="M34" s="29">
        <v>1.0907309999999999</v>
      </c>
      <c r="N34" s="25" t="s">
        <v>22</v>
      </c>
      <c r="O34" s="37">
        <v>0</v>
      </c>
      <c r="P34" s="37">
        <v>1.4E-3</v>
      </c>
      <c r="Q34" s="25">
        <v>1.153233</v>
      </c>
      <c r="S34" s="59"/>
      <c r="T34" t="s">
        <v>22</v>
      </c>
      <c r="U34" s="29">
        <v>0</v>
      </c>
      <c r="V34" s="29">
        <v>3.3E-3</v>
      </c>
      <c r="W34" s="29">
        <v>1.094352</v>
      </c>
      <c r="X34" t="s">
        <v>22</v>
      </c>
      <c r="Y34" s="29">
        <v>0</v>
      </c>
      <c r="Z34" s="29">
        <v>3.7000000000000002E-3</v>
      </c>
      <c r="AA34" s="29">
        <v>1.0908199999999999</v>
      </c>
      <c r="AB34" t="s">
        <v>22</v>
      </c>
      <c r="AC34" s="29">
        <v>0</v>
      </c>
      <c r="AD34" s="29">
        <v>3.8999999999999998E-3</v>
      </c>
      <c r="AE34" s="29">
        <v>1.146274</v>
      </c>
      <c r="AF34" s="25" t="s">
        <v>22</v>
      </c>
      <c r="AG34" s="37">
        <v>0</v>
      </c>
      <c r="AH34" s="37">
        <v>3.8999999999999998E-3</v>
      </c>
      <c r="AI34" s="25">
        <v>1.105734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52" t="s">
        <v>74</v>
      </c>
      <c r="C37" s="52"/>
      <c r="D37" s="52"/>
      <c r="E37" s="52"/>
      <c r="F37" s="52" t="s">
        <v>75</v>
      </c>
      <c r="G37" s="52"/>
      <c r="H37" s="52"/>
      <c r="I37" s="52"/>
      <c r="J37" s="52" t="s">
        <v>76</v>
      </c>
      <c r="K37" s="52"/>
      <c r="L37" s="52"/>
      <c r="M37" s="52"/>
      <c r="N37" s="63" t="s">
        <v>77</v>
      </c>
      <c r="O37" s="63"/>
      <c r="P37" s="63"/>
      <c r="Q37" s="63"/>
      <c r="S37" s="64" t="s">
        <v>23</v>
      </c>
      <c r="T37" s="52" t="s">
        <v>74</v>
      </c>
      <c r="U37" s="52"/>
      <c r="V37" s="52"/>
      <c r="W37" s="52"/>
      <c r="X37" s="52" t="s">
        <v>75</v>
      </c>
      <c r="Y37" s="52"/>
      <c r="Z37" s="52"/>
      <c r="AA37" s="52"/>
      <c r="AB37" s="52" t="s">
        <v>76</v>
      </c>
      <c r="AC37" s="52"/>
      <c r="AD37" s="52"/>
      <c r="AE37" s="52"/>
      <c r="AF37" s="63" t="s">
        <v>77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 s="29">
        <v>0</v>
      </c>
      <c r="D39" s="29">
        <v>2.2800000000000001E-2</v>
      </c>
      <c r="E39" s="29">
        <v>1.0428280000000001</v>
      </c>
      <c r="F39" t="s">
        <v>20</v>
      </c>
      <c r="G39" s="29">
        <v>0</v>
      </c>
      <c r="H39" s="29">
        <v>2.2800000000000001E-2</v>
      </c>
      <c r="I39" s="29">
        <v>0.94075699999999995</v>
      </c>
      <c r="J39" t="s">
        <v>20</v>
      </c>
      <c r="K39" s="29">
        <v>0</v>
      </c>
      <c r="L39" s="29">
        <v>2.2800000000000001E-2</v>
      </c>
      <c r="M39" s="29">
        <v>0.96040599999999998</v>
      </c>
      <c r="N39" s="25" t="s">
        <v>20</v>
      </c>
      <c r="O39" s="36">
        <v>0</v>
      </c>
      <c r="P39" s="36">
        <v>2.2800000000000001E-2</v>
      </c>
      <c r="Q39" s="25">
        <v>1.0481990000000001</v>
      </c>
      <c r="S39" s="64"/>
      <c r="T39" t="s">
        <v>20</v>
      </c>
      <c r="U39" s="29">
        <v>0</v>
      </c>
      <c r="V39" s="29">
        <v>2.2800000000000001E-2</v>
      </c>
      <c r="W39" s="29">
        <v>1.1128659999999999</v>
      </c>
      <c r="X39" t="s">
        <v>20</v>
      </c>
      <c r="Y39" s="29">
        <v>0</v>
      </c>
      <c r="Z39" s="29">
        <v>2.2800000000000001E-2</v>
      </c>
      <c r="AA39" s="29">
        <v>0.947353</v>
      </c>
      <c r="AB39" t="s">
        <v>20</v>
      </c>
      <c r="AC39" s="29">
        <v>0</v>
      </c>
      <c r="AD39" s="29">
        <v>2.2800000000000001E-2</v>
      </c>
      <c r="AE39" s="29">
        <v>1.1167180000000001</v>
      </c>
      <c r="AF39" s="25" t="s">
        <v>20</v>
      </c>
      <c r="AG39" s="37">
        <v>0</v>
      </c>
      <c r="AH39" s="37">
        <v>2.2800000000000001E-2</v>
      </c>
      <c r="AI39" s="25">
        <v>1.266141</v>
      </c>
    </row>
    <row r="40" spans="1:35" x14ac:dyDescent="0.25">
      <c r="A40" s="64"/>
      <c r="B40" t="s">
        <v>21</v>
      </c>
      <c r="C40" s="29">
        <v>0</v>
      </c>
      <c r="D40" s="29">
        <v>4.1000000000000003E-3</v>
      </c>
      <c r="E40" s="29">
        <v>5.1856600000000004</v>
      </c>
      <c r="F40" t="s">
        <v>21</v>
      </c>
      <c r="G40" s="29">
        <v>0</v>
      </c>
      <c r="H40" s="29">
        <v>4.1000000000000003E-3</v>
      </c>
      <c r="I40" s="29">
        <v>4.8919839999999999</v>
      </c>
      <c r="J40" t="s">
        <v>21</v>
      </c>
      <c r="K40" s="29">
        <v>0</v>
      </c>
      <c r="L40" s="29">
        <v>4.1000000000000003E-3</v>
      </c>
      <c r="M40" s="29">
        <v>4.8631440000000001</v>
      </c>
      <c r="N40" s="25" t="s">
        <v>21</v>
      </c>
      <c r="O40" s="36">
        <v>0</v>
      </c>
      <c r="P40" s="36">
        <v>4.1000000000000003E-3</v>
      </c>
      <c r="Q40" s="25">
        <v>4.5420210000000001</v>
      </c>
      <c r="S40" s="64"/>
      <c r="T40" t="s">
        <v>21</v>
      </c>
      <c r="U40" s="29">
        <v>0</v>
      </c>
      <c r="V40" s="29">
        <v>7.4000000000000003E-3</v>
      </c>
      <c r="W40" s="29">
        <v>1.423117</v>
      </c>
      <c r="X40" t="s">
        <v>21</v>
      </c>
      <c r="Y40" s="29">
        <v>0</v>
      </c>
      <c r="Z40" s="29">
        <v>7.1999999999999998E-3</v>
      </c>
      <c r="AA40" s="29">
        <v>1.5832839999999999</v>
      </c>
      <c r="AB40" t="s">
        <v>21</v>
      </c>
      <c r="AC40" s="29">
        <v>0</v>
      </c>
      <c r="AD40" s="29">
        <v>7.3000000000000001E-3</v>
      </c>
      <c r="AE40" s="29">
        <v>1.476154</v>
      </c>
      <c r="AF40" s="25" t="s">
        <v>21</v>
      </c>
      <c r="AG40" s="37">
        <v>0</v>
      </c>
      <c r="AH40" s="37">
        <v>7.3000000000000001E-3</v>
      </c>
      <c r="AI40" s="25">
        <v>1.530098</v>
      </c>
    </row>
    <row r="41" spans="1:35" x14ac:dyDescent="0.25">
      <c r="A41" s="64"/>
      <c r="B41" t="s">
        <v>22</v>
      </c>
      <c r="C41" s="29">
        <v>0</v>
      </c>
      <c r="D41" s="29">
        <v>1.1999999999999999E-3</v>
      </c>
      <c r="E41" s="29">
        <v>11.346387999999999</v>
      </c>
      <c r="F41" t="s">
        <v>22</v>
      </c>
      <c r="G41" s="29">
        <v>0</v>
      </c>
      <c r="H41" s="29">
        <v>1.2999999999999999E-3</v>
      </c>
      <c r="I41" s="29">
        <v>10.833337999999999</v>
      </c>
      <c r="J41" t="s">
        <v>22</v>
      </c>
      <c r="K41" s="29">
        <v>0</v>
      </c>
      <c r="L41" s="29">
        <v>1.1999999999999999E-3</v>
      </c>
      <c r="M41" s="29">
        <v>11.206439</v>
      </c>
      <c r="N41" s="25" t="s">
        <v>22</v>
      </c>
      <c r="O41" s="36">
        <v>0</v>
      </c>
      <c r="P41" s="36">
        <v>1.2999999999999999E-3</v>
      </c>
      <c r="Q41" s="25">
        <v>11.964521</v>
      </c>
      <c r="S41" s="64"/>
      <c r="T41" t="s">
        <v>22</v>
      </c>
      <c r="U41" s="29">
        <v>0</v>
      </c>
      <c r="V41" s="29">
        <v>3.3E-3</v>
      </c>
      <c r="W41" s="29">
        <v>11.697098</v>
      </c>
      <c r="X41" t="s">
        <v>22</v>
      </c>
      <c r="Y41" s="29">
        <v>0</v>
      </c>
      <c r="Z41" s="29">
        <v>3.3999999999999998E-3</v>
      </c>
      <c r="AA41" s="29">
        <v>11.392118999999999</v>
      </c>
      <c r="AB41" t="s">
        <v>22</v>
      </c>
      <c r="AC41" s="29">
        <v>0</v>
      </c>
      <c r="AD41" s="29">
        <v>3.3999999999999998E-3</v>
      </c>
      <c r="AE41" s="29">
        <v>11.087688</v>
      </c>
      <c r="AF41" s="25" t="s">
        <v>22</v>
      </c>
      <c r="AG41" s="37">
        <v>0</v>
      </c>
      <c r="AH41" s="37">
        <v>3.5000000000000001E-3</v>
      </c>
      <c r="AI41" s="25">
        <v>12.192532999999999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5"/>
      <c r="O43" s="25"/>
      <c r="P43" s="25"/>
      <c r="Q43" s="25"/>
      <c r="AF43" s="27"/>
      <c r="AG43" s="27"/>
      <c r="AH43" s="27"/>
      <c r="AI43" s="27"/>
    </row>
    <row r="44" spans="1:35" x14ac:dyDescent="0.25">
      <c r="A44" s="60" t="s">
        <v>24</v>
      </c>
      <c r="B44" s="52" t="s">
        <v>74</v>
      </c>
      <c r="C44" s="52"/>
      <c r="D44" s="52"/>
      <c r="E44" s="52"/>
      <c r="F44" s="52" t="s">
        <v>75</v>
      </c>
      <c r="G44" s="52"/>
      <c r="H44" s="52"/>
      <c r="I44" s="52"/>
      <c r="J44" s="52" t="s">
        <v>76</v>
      </c>
      <c r="K44" s="52"/>
      <c r="L44" s="52"/>
      <c r="M44" s="52"/>
      <c r="N44" s="63" t="s">
        <v>77</v>
      </c>
      <c r="O44" s="63"/>
      <c r="P44" s="63"/>
      <c r="Q44" s="63"/>
      <c r="S44" s="60" t="s">
        <v>24</v>
      </c>
      <c r="T44" s="52" t="s">
        <v>74</v>
      </c>
      <c r="U44" s="52"/>
      <c r="V44" s="52"/>
      <c r="W44" s="52"/>
      <c r="X44" s="52" t="s">
        <v>75</v>
      </c>
      <c r="Y44" s="52"/>
      <c r="Z44" s="52"/>
      <c r="AA44" s="52"/>
      <c r="AB44" s="52" t="s">
        <v>76</v>
      </c>
      <c r="AC44" s="52"/>
      <c r="AD44" s="52"/>
      <c r="AE44" s="52"/>
      <c r="AF44" s="63" t="s">
        <v>77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3.0800000000000003E-5</v>
      </c>
      <c r="E46" s="29">
        <v>3.1205129999999999</v>
      </c>
      <c r="F46" s="33">
        <v>3.4499999999999998E-5</v>
      </c>
      <c r="I46" s="29">
        <v>3.1007370000000001</v>
      </c>
      <c r="J46" s="33">
        <v>3.8699999999999999E-5</v>
      </c>
      <c r="M46" s="29">
        <v>3.0778780000000001</v>
      </c>
      <c r="N46" s="39">
        <v>4.8099999999999997E-5</v>
      </c>
      <c r="O46" s="25"/>
      <c r="P46" s="25"/>
      <c r="Q46" s="25">
        <v>3.2780939999999998</v>
      </c>
      <c r="S46" s="60"/>
      <c r="T46" s="33">
        <v>4.975E-4</v>
      </c>
      <c r="W46" s="29">
        <v>3.139815</v>
      </c>
      <c r="X46" s="33">
        <v>5.421E-4</v>
      </c>
      <c r="AA46" s="29">
        <v>3.157689</v>
      </c>
      <c r="AB46" s="33">
        <v>5.9029999999999998E-4</v>
      </c>
      <c r="AE46" s="29">
        <v>3.1410629999999999</v>
      </c>
      <c r="AF46" s="39">
        <v>6.5519999999999999E-4</v>
      </c>
      <c r="AG46" s="25"/>
      <c r="AH46" s="25"/>
      <c r="AI46" s="25">
        <v>3.326975</v>
      </c>
    </row>
    <row r="47" spans="1:35" x14ac:dyDescent="0.25">
      <c r="N47" s="25"/>
      <c r="O47" s="25"/>
      <c r="P47" s="25"/>
      <c r="Q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74</v>
      </c>
      <c r="C50" s="52"/>
      <c r="D50" s="52"/>
      <c r="E50" s="52"/>
      <c r="F50" s="52" t="s">
        <v>75</v>
      </c>
      <c r="G50" s="52"/>
      <c r="H50" s="52"/>
      <c r="I50" s="52"/>
      <c r="J50" s="52" t="s">
        <v>76</v>
      </c>
      <c r="K50" s="52"/>
      <c r="L50" s="52"/>
      <c r="M50" s="52"/>
      <c r="N50" s="63" t="s">
        <v>77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0.98241900000000004</v>
      </c>
      <c r="F52" t="s">
        <v>20</v>
      </c>
      <c r="G52" s="29">
        <v>0</v>
      </c>
      <c r="H52" s="29">
        <v>2.2800000000000001E-2</v>
      </c>
      <c r="I52" s="29">
        <v>0.91184699999999996</v>
      </c>
      <c r="J52" t="s">
        <v>20</v>
      </c>
      <c r="K52" s="29">
        <v>0</v>
      </c>
      <c r="L52" s="29">
        <v>2.2800000000000001E-2</v>
      </c>
      <c r="M52" s="29">
        <v>1.0226090000000001</v>
      </c>
      <c r="N52" s="25" t="s">
        <v>20</v>
      </c>
      <c r="O52" s="37">
        <v>0</v>
      </c>
      <c r="P52" s="37">
        <v>2.2800000000000001E-2</v>
      </c>
      <c r="Q52" s="25">
        <v>1.020079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1.018842</v>
      </c>
      <c r="F53" t="s">
        <v>21</v>
      </c>
      <c r="G53" s="29">
        <v>0</v>
      </c>
      <c r="H53" s="29">
        <v>1.37E-2</v>
      </c>
      <c r="I53" s="29">
        <v>1.004602</v>
      </c>
      <c r="J53" t="s">
        <v>21</v>
      </c>
      <c r="K53" s="29">
        <v>0</v>
      </c>
      <c r="L53" s="29">
        <v>1.37E-2</v>
      </c>
      <c r="M53" s="29">
        <v>1.0259020000000001</v>
      </c>
      <c r="N53" s="25" t="s">
        <v>21</v>
      </c>
      <c r="O53" s="37">
        <v>0</v>
      </c>
      <c r="P53" s="37">
        <v>1.37E-2</v>
      </c>
      <c r="Q53" s="25">
        <v>1.043642</v>
      </c>
    </row>
    <row r="54" spans="1:17" x14ac:dyDescent="0.25">
      <c r="A54" s="59"/>
      <c r="B54" t="s">
        <v>22</v>
      </c>
      <c r="C54" s="29">
        <v>0</v>
      </c>
      <c r="D54" s="29">
        <v>9.7000000000000003E-3</v>
      </c>
      <c r="E54" s="29">
        <v>1.1198920000000001</v>
      </c>
      <c r="F54" t="s">
        <v>22</v>
      </c>
      <c r="G54" s="29">
        <v>0</v>
      </c>
      <c r="H54" s="29">
        <v>1.01E-2</v>
      </c>
      <c r="I54" s="29">
        <v>1.1021099999999999</v>
      </c>
      <c r="J54" t="s">
        <v>22</v>
      </c>
      <c r="K54" s="29">
        <v>0</v>
      </c>
      <c r="L54" s="29">
        <v>1.0699999999999999E-2</v>
      </c>
      <c r="M54" s="29">
        <v>1.1183149999999999</v>
      </c>
      <c r="N54" s="25" t="s">
        <v>22</v>
      </c>
      <c r="O54" s="37">
        <v>0</v>
      </c>
      <c r="P54" s="37">
        <v>1.0699999999999999E-2</v>
      </c>
      <c r="Q54" s="25">
        <v>1.1374109999999999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52" t="s">
        <v>74</v>
      </c>
      <c r="C57" s="52"/>
      <c r="D57" s="52"/>
      <c r="E57" s="52"/>
      <c r="F57" s="67" t="s">
        <v>75</v>
      </c>
      <c r="G57" s="67"/>
      <c r="H57" s="67"/>
      <c r="I57" s="67"/>
      <c r="J57" s="67" t="s">
        <v>76</v>
      </c>
      <c r="K57" s="67"/>
      <c r="L57" s="67"/>
      <c r="M57" s="67"/>
      <c r="N57" s="67" t="s">
        <v>77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 s="29">
        <v>0</v>
      </c>
      <c r="D59" s="29">
        <v>2.2800000000000001E-2</v>
      </c>
      <c r="E59" s="29">
        <v>1.0207029999999999</v>
      </c>
      <c r="F59" s="40" t="s">
        <v>20</v>
      </c>
      <c r="G59" s="41">
        <v>0</v>
      </c>
      <c r="H59" s="41">
        <v>2.2800000000000001E-2</v>
      </c>
      <c r="I59" s="41">
        <v>1.0596099999999999</v>
      </c>
      <c r="J59" s="40" t="s">
        <v>20</v>
      </c>
      <c r="K59" s="41">
        <v>0</v>
      </c>
      <c r="L59" s="41">
        <v>2.2800000000000001E-2</v>
      </c>
      <c r="M59" s="41">
        <v>0.92872500000000002</v>
      </c>
      <c r="N59" s="40" t="s">
        <v>20</v>
      </c>
      <c r="O59" s="41">
        <v>0</v>
      </c>
      <c r="P59" s="41">
        <v>2.2800000000000001E-2</v>
      </c>
      <c r="Q59" s="40">
        <v>1.118859</v>
      </c>
    </row>
    <row r="60" spans="1:17" x14ac:dyDescent="0.25">
      <c r="A60" s="64"/>
      <c r="B60" t="s">
        <v>21</v>
      </c>
      <c r="C60" s="29">
        <v>0</v>
      </c>
      <c r="D60" s="29">
        <v>1.37E-2</v>
      </c>
      <c r="E60" s="29">
        <v>1.4209959999999999</v>
      </c>
      <c r="F60" s="40" t="s">
        <v>21</v>
      </c>
      <c r="G60" s="41">
        <v>0</v>
      </c>
      <c r="H60" s="41">
        <v>1.29E-2</v>
      </c>
      <c r="I60" s="41">
        <v>1.6012569999999999</v>
      </c>
      <c r="J60" s="40" t="s">
        <v>21</v>
      </c>
      <c r="K60" s="41">
        <v>0</v>
      </c>
      <c r="L60" s="41">
        <v>1.21E-2</v>
      </c>
      <c r="M60" s="41">
        <v>1.3226899999999999</v>
      </c>
      <c r="N60" s="40" t="s">
        <v>21</v>
      </c>
      <c r="O60" s="41">
        <v>0</v>
      </c>
      <c r="P60" s="41">
        <v>1.17E-2</v>
      </c>
      <c r="Q60" s="40">
        <v>1.3630409999999999</v>
      </c>
    </row>
    <row r="61" spans="1:17" x14ac:dyDescent="0.25">
      <c r="A61" s="64"/>
      <c r="B61" t="s">
        <v>22</v>
      </c>
      <c r="C61" s="29">
        <v>0</v>
      </c>
      <c r="D61" s="29">
        <v>9.7000000000000003E-3</v>
      </c>
      <c r="E61" s="29">
        <v>8.3737569999999995</v>
      </c>
      <c r="F61" s="40" t="s">
        <v>22</v>
      </c>
      <c r="G61" s="41">
        <v>0</v>
      </c>
      <c r="H61" s="41">
        <v>1.01E-2</v>
      </c>
      <c r="I61" s="41">
        <v>7.1021099999999997</v>
      </c>
      <c r="J61" s="40" t="s">
        <v>22</v>
      </c>
      <c r="K61" s="41">
        <v>0</v>
      </c>
      <c r="L61" s="41">
        <v>1.0699999999999999E-2</v>
      </c>
      <c r="M61" s="41">
        <v>8.1116410000000005</v>
      </c>
      <c r="N61" s="40" t="s">
        <v>22</v>
      </c>
      <c r="O61" s="41">
        <v>0</v>
      </c>
      <c r="P61" s="41"/>
      <c r="Q61" s="40">
        <v>8.1641110000000001</v>
      </c>
    </row>
    <row r="62" spans="1:17" x14ac:dyDescent="0.25">
      <c r="C62" s="29"/>
      <c r="D62" s="29"/>
      <c r="E62" s="29"/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74</v>
      </c>
      <c r="C64" s="52"/>
      <c r="D64" s="52"/>
      <c r="E64" s="52"/>
      <c r="F64" s="52" t="s">
        <v>75</v>
      </c>
      <c r="G64" s="52"/>
      <c r="H64" s="52"/>
      <c r="I64" s="52"/>
      <c r="J64" s="52" t="s">
        <v>76</v>
      </c>
      <c r="K64" s="52"/>
      <c r="L64" s="52"/>
      <c r="M64" s="52"/>
      <c r="N64" s="63" t="s">
        <v>77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4.4000000000000003E-3</v>
      </c>
      <c r="E66" s="29">
        <v>3.09402</v>
      </c>
      <c r="G66" s="33">
        <v>4.5999999999999999E-3</v>
      </c>
      <c r="I66" s="29">
        <v>3.2946279999999999</v>
      </c>
      <c r="J66" s="33">
        <v>4.7999999999999996E-3</v>
      </c>
      <c r="M66" s="29">
        <v>3.0965029999999998</v>
      </c>
      <c r="N66" s="25">
        <v>5.0000000000000001E-3</v>
      </c>
      <c r="O66" s="25"/>
      <c r="P66" s="25"/>
      <c r="Q66" s="25">
        <v>3.2359969999999998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2.0043759999999997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2.472518</v>
      </c>
      <c r="L73">
        <f>0.05*F25+(1-0.05)*B25</f>
        <v>0</v>
      </c>
      <c r="M73">
        <f>I25+E25</f>
        <v>6.5804819999999999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2.8448530000000001</v>
      </c>
      <c r="I74">
        <f t="shared" si="1"/>
        <v>0</v>
      </c>
      <c r="J74">
        <f t="shared" si="1"/>
        <v>8.7180000000000005E-4</v>
      </c>
      <c r="K74">
        <f>I19+E19</f>
        <v>9.3227799999999998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2.2725149999999998</v>
      </c>
      <c r="I75">
        <f t="shared" si="1"/>
        <v>0</v>
      </c>
      <c r="J75">
        <f t="shared" si="1"/>
        <v>5.007E-5</v>
      </c>
      <c r="K75">
        <f>I20+E20</f>
        <v>21.439115000000001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2.8983309999999998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3.3924810000000001</v>
      </c>
      <c r="L86">
        <f>(0.05*(1-0.05)+0.05*(1-0.05))*F25+0.05*0.05*J25+(1-0.05*(1-0.05)-0.05*(1-0.05)-0.05*0.05)*B25</f>
        <v>0</v>
      </c>
      <c r="M86">
        <f>M25+I25+E25</f>
        <v>9.779186000000001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3.867988</v>
      </c>
      <c r="I87">
        <f t="shared" si="9"/>
        <v>0</v>
      </c>
      <c r="J87">
        <f t="shared" si="9"/>
        <v>8.7180000000000005E-4</v>
      </c>
      <c r="K87">
        <f>M19+I19+E19</f>
        <v>14.280905000000001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3.3602149999999997</v>
      </c>
      <c r="I88">
        <f t="shared" si="9"/>
        <v>0</v>
      </c>
      <c r="J88">
        <f t="shared" si="9"/>
        <v>5.0070000000000007E-5</v>
      </c>
      <c r="K88">
        <f>M20+I20+E20</f>
        <v>32.380009000000001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3.9162759999999999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4.4542999999999999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12.800827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4.9075889999999998</v>
      </c>
      <c r="I100">
        <f t="shared" si="17"/>
        <v>0</v>
      </c>
      <c r="J100">
        <f t="shared" si="17"/>
        <v>8.7179999999999994E-4</v>
      </c>
      <c r="K100">
        <f>Q19+M19+E19+I19</f>
        <v>19.036441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4.4990439999999996</v>
      </c>
      <c r="I101">
        <f t="shared" si="17"/>
        <v>0</v>
      </c>
      <c r="J101">
        <f t="shared" si="17"/>
        <v>5.0069999999999993E-5</v>
      </c>
      <c r="K101">
        <f>Q20+M20+E20+I20</f>
        <v>44.097185000000003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1.9030910000000001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2.145038</v>
      </c>
      <c r="L112">
        <f>0.05*X25+(1-0.05)*T25</f>
        <v>1.9499999999999999E-7</v>
      </c>
      <c r="M112">
        <f>AA25+W25</f>
        <v>6.4020849999999996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1.9000000000000001E-7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2.049852</v>
      </c>
      <c r="I113">
        <f t="shared" si="25"/>
        <v>0</v>
      </c>
      <c r="J113">
        <f t="shared" si="25"/>
        <v>2E-3</v>
      </c>
      <c r="K113">
        <f>AA19+W19</f>
        <v>10.342914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2.1726289999999997</v>
      </c>
      <c r="I114">
        <f t="shared" si="25"/>
        <v>0</v>
      </c>
      <c r="J114">
        <f t="shared" si="25"/>
        <v>3.5789999999999997E-4</v>
      </c>
      <c r="K114">
        <f>AA20+W20</f>
        <v>23.130651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1.8E-7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1.6999999999999999E-7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2.8902580000000002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3.1632189999999998</v>
      </c>
      <c r="L125">
        <f>(0.05*(1-0.05)+0.05*(1-0.05))*X25+0.05*0.05*AB25+(1-0.05*(1-0.05)-0.05*(1-0.05)-0.05*0.05)*T25</f>
        <v>1.9125E-7</v>
      </c>
      <c r="M125">
        <f>AE25+AA25+W25</f>
        <v>9.6032890000000002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1.85E-7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3.1385670000000001</v>
      </c>
      <c r="I126">
        <f t="shared" si="33"/>
        <v>0</v>
      </c>
      <c r="J126">
        <f t="shared" si="33"/>
        <v>2E-3</v>
      </c>
      <c r="K126">
        <f>AE19+AA19+W19</f>
        <v>15.299650000000002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3.2673019999999999</v>
      </c>
      <c r="I127">
        <f t="shared" si="33"/>
        <v>0</v>
      </c>
      <c r="J127">
        <f t="shared" si="33"/>
        <v>3.5790000000000003E-4</v>
      </c>
      <c r="K127">
        <f>AE20+AA20+W20</f>
        <v>34.740570000000005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1.7999999999999997E-7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1.8500000000000003E-7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3.9328460000000005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4.2173689999999997</v>
      </c>
      <c r="L138">
        <f>3*0.05*(1-0.05)*(1-0.05)*X25+3*0.05*0.05*(1-0.05)*AB25+0.05*0.05*0.05*AF25+(1-3*0.05*(1-0.05)*(1-0.05)-3*0.05*0.05*(1-0.05)-0.05*0.05*0.05)*T25</f>
        <v>1.8864999999999996E-7</v>
      </c>
      <c r="M138">
        <f>AI25+AE25+AA25+W25</f>
        <v>12.978607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1.8419999999999997E-7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4.1976020000000007</v>
      </c>
      <c r="I139">
        <f t="shared" si="41"/>
        <v>0</v>
      </c>
      <c r="J139">
        <f t="shared" si="41"/>
        <v>2E-3</v>
      </c>
      <c r="K139">
        <f>AI19+AE19+AA19+W19</f>
        <v>20.459735000000002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4.2827349999999997</v>
      </c>
      <c r="I140">
        <f t="shared" si="41"/>
        <v>0</v>
      </c>
      <c r="J140">
        <f t="shared" si="41"/>
        <v>3.5789999999999997E-4</v>
      </c>
      <c r="K140">
        <f>AI20+AE20+AA20+W20</f>
        <v>46.231767000000005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1.9359999999999999E-7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2.234E-7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1.9825490000000001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1.9835850000000002</v>
      </c>
      <c r="L151">
        <f>0.05*F46+(1-0.05)*B46</f>
        <v>3.0985000000000002E-5</v>
      </c>
      <c r="M151">
        <f>I46+E46</f>
        <v>6.2212499999999995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3.1170000000000001E-5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2.041709</v>
      </c>
      <c r="I152">
        <f t="shared" si="49"/>
        <v>0</v>
      </c>
      <c r="J152">
        <f t="shared" si="49"/>
        <v>4.1000000000000003E-3</v>
      </c>
      <c r="K152">
        <f>I40+E40</f>
        <v>10.077643999999999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1.2049999999999999E-3</v>
      </c>
      <c r="H153">
        <f>I34++E34</f>
        <v>2.1502670000000004</v>
      </c>
      <c r="I153">
        <f t="shared" si="49"/>
        <v>0</v>
      </c>
      <c r="J153">
        <f t="shared" si="49"/>
        <v>1.2049999999999999E-3</v>
      </c>
      <c r="K153">
        <f>I41+E41</f>
        <v>22.179725999999999</v>
      </c>
      <c r="P153" s="58"/>
      <c r="Q153" t="s">
        <v>39</v>
      </c>
      <c r="R153">
        <f t="shared" si="50"/>
        <v>0</v>
      </c>
      <c r="S153">
        <f t="shared" si="50"/>
        <v>1.2099999999999999E-3</v>
      </c>
      <c r="U153">
        <f t="shared" si="51"/>
        <v>0</v>
      </c>
      <c r="V153">
        <f t="shared" si="51"/>
        <v>1.2099999999999999E-3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3.1540000000000006E-5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3.1909999999999998E-5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1.2199999999999999E-3</v>
      </c>
      <c r="I159">
        <f t="shared" si="53"/>
        <v>0</v>
      </c>
      <c r="J159">
        <f t="shared" si="53"/>
        <v>1.2199999999999999E-3</v>
      </c>
      <c r="P159" s="58"/>
      <c r="Q159" t="s">
        <v>39</v>
      </c>
      <c r="R159">
        <f t="shared" si="54"/>
        <v>0</v>
      </c>
      <c r="S159">
        <f t="shared" si="54"/>
        <v>1.23E-3</v>
      </c>
      <c r="U159">
        <f t="shared" si="55"/>
        <v>0</v>
      </c>
      <c r="V159">
        <f t="shared" si="55"/>
        <v>1.23E-3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2.9544869999999999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2.943991</v>
      </c>
      <c r="L164">
        <f>(0.05*(1-0.05)+0.05*(1-0.05))*F46+0.05*0.05*J46+(1-0.05*(1-0.05)-0.05*(1-0.05)-0.05*0.05)*B46</f>
        <v>3.1171250000000008E-5</v>
      </c>
      <c r="M164">
        <f>M46+I46+E46</f>
        <v>9.2991279999999996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3.1545000000000004E-5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4.4794999999999998</v>
      </c>
      <c r="I165">
        <f t="shared" si="57"/>
        <v>0</v>
      </c>
      <c r="J165">
        <f t="shared" si="57"/>
        <v>4.1000000000000012E-3</v>
      </c>
      <c r="K165">
        <f>M40+I40+E40</f>
        <v>14.940788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1.2099999999999999E-3</v>
      </c>
      <c r="H166">
        <f>M34+I34+E34</f>
        <v>3.2409980000000003</v>
      </c>
      <c r="I166">
        <f t="shared" si="57"/>
        <v>0</v>
      </c>
      <c r="J166">
        <f t="shared" si="57"/>
        <v>1.2095000000000001E-3</v>
      </c>
      <c r="K166">
        <f>M41+I41+E41</f>
        <v>33.386164999999998</v>
      </c>
      <c r="O166" s="57"/>
      <c r="P166" s="58"/>
      <c r="Q166" t="s">
        <v>39</v>
      </c>
      <c r="R166">
        <f t="shared" si="58"/>
        <v>0</v>
      </c>
      <c r="S166">
        <f t="shared" si="58"/>
        <v>1.2199999999999999E-3</v>
      </c>
      <c r="U166">
        <f t="shared" si="59"/>
        <v>0</v>
      </c>
      <c r="V166">
        <f t="shared" si="59"/>
        <v>1.2179999999999999E-3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3.2299999999999999E-5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3.3065000000000003E-5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1.2399999999999998E-3</v>
      </c>
      <c r="I172">
        <f t="shared" si="61"/>
        <v>0</v>
      </c>
      <c r="J172">
        <f t="shared" si="61"/>
        <v>1.232E-3</v>
      </c>
      <c r="O172" s="57"/>
      <c r="P172" s="58"/>
      <c r="Q172" t="s">
        <v>39</v>
      </c>
      <c r="R172">
        <f t="shared" si="62"/>
        <v>0</v>
      </c>
      <c r="S172">
        <f t="shared" si="62"/>
        <v>1.2600000000000001E-3</v>
      </c>
      <c r="U172">
        <f t="shared" si="63"/>
        <v>0</v>
      </c>
      <c r="V172">
        <f t="shared" si="63"/>
        <v>1.242E-3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3.9681039999999999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3.9921900000000003</v>
      </c>
      <c r="L177">
        <f>3*0.05*(1-0.05)*(1-0.05)*F46+3*0.05*0.05*(1-0.05)*J46+0.05*0.05*0.05*N46+(1-3*0.05*(1-0.05)*(1-0.05)-3*0.05*0.05*(1-0.05)-0.05*0.05*0.05)*B46</f>
        <v>3.1359337500000002E-5</v>
      </c>
      <c r="M177">
        <f>Q46+M46+I46+E46</f>
        <v>12.577221999999999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3.19297E-5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5.5238319999999996</v>
      </c>
      <c r="I178">
        <f t="shared" si="65"/>
        <v>0</v>
      </c>
      <c r="J178">
        <f t="shared" si="65"/>
        <v>4.0999999999999995E-3</v>
      </c>
      <c r="K178">
        <f>Q40+M40+I40+E40</f>
        <v>19.482809000000003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1.2149874999999998E-3</v>
      </c>
      <c r="H179">
        <f>Q34+M34+I34+E34</f>
        <v>4.3942310000000004</v>
      </c>
      <c r="I179">
        <f t="shared" si="65"/>
        <v>0</v>
      </c>
      <c r="J179">
        <f t="shared" si="65"/>
        <v>1.2135499999999999E-3</v>
      </c>
      <c r="K179">
        <f>Q41+M41+I41+E41</f>
        <v>45.350685999999996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1.2298999999999999E-3</v>
      </c>
      <c r="U179">
        <f t="shared" si="67"/>
        <v>0</v>
      </c>
      <c r="V179">
        <f t="shared" si="67"/>
        <v>1.2243999999999998E-3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3.3117600000000003E-5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3.4391899999999998E-5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1.2591999999999998E-3</v>
      </c>
      <c r="I185">
        <f t="shared" si="69"/>
        <v>0</v>
      </c>
      <c r="J185">
        <f t="shared" si="69"/>
        <v>1.2391999999999998E-3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1.2872999999999999E-3</v>
      </c>
      <c r="U185">
        <f t="shared" si="71"/>
        <v>0</v>
      </c>
      <c r="V185">
        <f t="shared" si="71"/>
        <v>1.2467999999999999E-3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1.970342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2.060219</v>
      </c>
      <c r="L190">
        <f>0.05*X46+(1-0.05)*T46</f>
        <v>4.9972999999999999E-4</v>
      </c>
      <c r="M190">
        <f>AA46+W46</f>
        <v>6.297504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5.0195999999999997E-4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2.050106</v>
      </c>
      <c r="I191">
        <f t="shared" si="73"/>
        <v>0</v>
      </c>
      <c r="J191">
        <f t="shared" si="73"/>
        <v>7.3899999999999999E-3</v>
      </c>
      <c r="K191">
        <f>AA40+W40</f>
        <v>3.0064009999999999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7.3800000000000003E-3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3.3199999999999996E-3</v>
      </c>
      <c r="H192">
        <f>AA34+W34</f>
        <v>2.1851719999999997</v>
      </c>
      <c r="I192">
        <f t="shared" si="73"/>
        <v>0</v>
      </c>
      <c r="J192">
        <f t="shared" si="73"/>
        <v>3.3049999999999998E-3</v>
      </c>
      <c r="K192">
        <f>AA41+W41</f>
        <v>23.089216999999998</v>
      </c>
      <c r="P192" s="58"/>
      <c r="Q192" t="s">
        <v>39</v>
      </c>
      <c r="R192">
        <f t="shared" si="74"/>
        <v>0</v>
      </c>
      <c r="S192">
        <f t="shared" si="74"/>
        <v>3.3400000000000001E-3</v>
      </c>
      <c r="U192">
        <f t="shared" si="75"/>
        <v>0</v>
      </c>
      <c r="V192">
        <f t="shared" si="75"/>
        <v>3.31E-3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5.0642000000000005E-4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5.1088000000000001E-4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7.3600000000000011E-3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7.3399999999999993E-3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3.3800000000000002E-3</v>
      </c>
      <c r="I198">
        <f t="shared" si="77"/>
        <v>0</v>
      </c>
      <c r="J198">
        <f t="shared" si="77"/>
        <v>3.32E-3</v>
      </c>
      <c r="P198" s="58"/>
      <c r="Q198" t="s">
        <v>39</v>
      </c>
      <c r="R198">
        <f t="shared" si="78"/>
        <v>0</v>
      </c>
      <c r="S198">
        <f t="shared" si="78"/>
        <v>3.4200000000000003E-3</v>
      </c>
      <c r="U198">
        <f t="shared" si="79"/>
        <v>0</v>
      </c>
      <c r="V198">
        <f t="shared" si="79"/>
        <v>3.3299999999999996E-3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3.0061159999999996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3.1769370000000001</v>
      </c>
      <c r="L203">
        <f>(0.05*(1-0.05)+0.05*(1-0.05))*X46+0.05*0.05*AB46+(1-0.05*(1-0.05)-0.05*(1-0.05)-0.05*0.05)*T46</f>
        <v>5.0196900000000011E-4</v>
      </c>
      <c r="M203">
        <f>AE46+AA46+W46</f>
        <v>9.4385670000000008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5.0645600000000007E-4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3.0975999999999999</v>
      </c>
      <c r="I204">
        <f t="shared" si="81"/>
        <v>0</v>
      </c>
      <c r="J204">
        <f t="shared" si="81"/>
        <v>7.380750000000001E-3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7.3630000000000015E-3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3.3395000000000005E-3</v>
      </c>
      <c r="H205">
        <f>AE34+AA34+W34</f>
        <v>3.3314459999999997</v>
      </c>
      <c r="I205">
        <f t="shared" si="81"/>
        <v>0</v>
      </c>
      <c r="J205">
        <f t="shared" si="81"/>
        <v>3.3097500000000002E-3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3.3779999999999999E-3</v>
      </c>
      <c r="U205">
        <f t="shared" si="83"/>
        <v>0</v>
      </c>
      <c r="V205">
        <f t="shared" si="83"/>
        <v>3.3189999999999999E-3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5.1548399999999997E-4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5.2458400000000003E-4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7.332E-3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7.307000000000001E-3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3.4520000000000002E-3</v>
      </c>
      <c r="I211">
        <f t="shared" si="85"/>
        <v>0</v>
      </c>
      <c r="J211">
        <f t="shared" si="85"/>
        <v>3.336E-3</v>
      </c>
      <c r="O211" s="57"/>
      <c r="P211" s="58"/>
      <c r="Q211" t="s">
        <v>39</v>
      </c>
      <c r="R211">
        <f t="shared" si="86"/>
        <v>0</v>
      </c>
      <c r="S211">
        <f t="shared" si="86"/>
        <v>3.5220000000000004E-3</v>
      </c>
      <c r="U211">
        <f t="shared" si="87"/>
        <v>0</v>
      </c>
      <c r="V211">
        <f t="shared" si="87"/>
        <v>3.3510000000000002E-3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4.0401669999999994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4.4430779999999999</v>
      </c>
      <c r="L216">
        <f>3*0.05*(1-0.05)*(1-0.05)*X46+3*0.05*0.05*(1-0.05)*AB46+0.05*0.05*0.05*AF46+(1-3*0.05*(1-0.05)*(1-0.05)-3*0.05*0.05*(1-0.05)-0.05*0.05*0.05)*T46</f>
        <v>5.0421863749999991E-4</v>
      </c>
      <c r="M216">
        <f>AI46+AE46+AA46+W46</f>
        <v>12.765542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5.110011E-4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4.1353460000000002</v>
      </c>
      <c r="I217">
        <f t="shared" si="89"/>
        <v>0</v>
      </c>
      <c r="J217">
        <f t="shared" si="89"/>
        <v>7.3721999999999998E-3</v>
      </c>
      <c r="K217">
        <f>AI40+AE40+AA40+W40</f>
        <v>6.0126530000000002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7.3486000000000003E-3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3.3584999999999995E-3</v>
      </c>
      <c r="H218">
        <f>AI34+AE34+AA34+W34</f>
        <v>4.4371799999999997</v>
      </c>
      <c r="I218">
        <f t="shared" si="89"/>
        <v>0</v>
      </c>
      <c r="J218">
        <f t="shared" si="89"/>
        <v>3.3142749999999998E-3</v>
      </c>
      <c r="K218">
        <f>AI41+AE41+AA41+W41</f>
        <v>46.369438000000002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3.4140000000000004E-3</v>
      </c>
      <c r="U218">
        <f t="shared" si="91"/>
        <v>0</v>
      </c>
      <c r="V218">
        <f t="shared" si="91"/>
        <v>3.3272000000000002E-3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5.2479679999999996E-4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5.389657E-4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7.3127999999999995E-3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7.290200000000001E-3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3.516E-3</v>
      </c>
      <c r="I224">
        <f t="shared" si="93"/>
        <v>0</v>
      </c>
      <c r="J224">
        <f t="shared" si="93"/>
        <v>3.3495999999999995E-3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3.6059999999999998E-3</v>
      </c>
      <c r="U224">
        <f t="shared" si="95"/>
        <v>0</v>
      </c>
      <c r="V224">
        <f t="shared" si="95"/>
        <v>3.3683999999999997E-3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1.894266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2.0803129999999999</v>
      </c>
      <c r="L229">
        <f>0.05*G66+(1-0.05)*B66</f>
        <v>4.4099999999999999E-3</v>
      </c>
      <c r="M229">
        <f>I66+E66</f>
        <v>6.3886479999999999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4.4200000000000003E-3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2.023444</v>
      </c>
      <c r="I230">
        <f t="shared" si="97"/>
        <v>0</v>
      </c>
      <c r="J230">
        <f t="shared" si="97"/>
        <v>1.366E-2</v>
      </c>
      <c r="K230">
        <f>I60+E60</f>
        <v>3.0222530000000001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1.362E-2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9.7199999999999995E-3</v>
      </c>
      <c r="H231">
        <f>I54+E54</f>
        <v>2.2220019999999998</v>
      </c>
      <c r="I231">
        <f t="shared" si="97"/>
        <v>0</v>
      </c>
      <c r="J231">
        <f t="shared" si="97"/>
        <v>9.7199999999999995E-3</v>
      </c>
      <c r="K231">
        <f>I61+E61</f>
        <v>15.475866999999999</v>
      </c>
      <c r="P231" s="58"/>
      <c r="Q231" t="s">
        <v>39</v>
      </c>
      <c r="R231">
        <f t="shared" si="98"/>
        <v>0</v>
      </c>
      <c r="S231">
        <f t="shared" si="98"/>
        <v>9.7400000000000004E-3</v>
      </c>
      <c r="U231">
        <f t="shared" si="99"/>
        <v>0</v>
      </c>
      <c r="V231">
        <f t="shared" si="99"/>
        <v>9.7400000000000004E-3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4.4400000000000004E-3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4.4599999999999996E-3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1.3540000000000002E-2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1.346E-2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9.7800000000000005E-3</v>
      </c>
      <c r="I237">
        <f t="shared" si="101"/>
        <v>0</v>
      </c>
      <c r="J237">
        <f t="shared" si="101"/>
        <v>9.7800000000000005E-3</v>
      </c>
      <c r="P237" s="58"/>
      <c r="Q237" t="s">
        <v>39</v>
      </c>
      <c r="R237">
        <f t="shared" si="102"/>
        <v>0</v>
      </c>
      <c r="S237">
        <f t="shared" si="102"/>
        <v>9.8199999999999989E-3</v>
      </c>
      <c r="U237">
        <f t="shared" si="103"/>
        <v>0</v>
      </c>
      <c r="V237">
        <f t="shared" si="103"/>
        <v>9.8199999999999989E-3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2.9168750000000001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3.0090379999999999</v>
      </c>
      <c r="L242">
        <f>(0.05*(1-0.05)+0.05*(1-0.05))*G66+0.05*0.05*J66+(1-0.05*(1-0.05)-0.05*(1-0.05)-0.05*0.05)*B66</f>
        <v>4.4200000000000003E-3</v>
      </c>
      <c r="M242">
        <f>M66+I66+E66</f>
        <v>9.4851510000000001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4.4400000000000004E-3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3.0493459999999999</v>
      </c>
      <c r="I243">
        <f t="shared" si="105"/>
        <v>0</v>
      </c>
      <c r="J243">
        <f t="shared" si="105"/>
        <v>1.3620000000000002E-2</v>
      </c>
      <c r="K243">
        <f>M60+I60+E60</f>
        <v>4.3449429999999998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1.3540000000000002E-2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9.7405000000000009E-3</v>
      </c>
      <c r="H244">
        <f>M54+I54+E54</f>
        <v>3.3403169999999998</v>
      </c>
      <c r="I244">
        <f t="shared" si="105"/>
        <v>0</v>
      </c>
      <c r="J244">
        <f t="shared" si="105"/>
        <v>9.7405000000000009E-3</v>
      </c>
      <c r="K244">
        <f>M61+I61+E61</f>
        <v>23.587508</v>
      </c>
      <c r="O244" s="57"/>
      <c r="P244" s="58"/>
      <c r="Q244" t="s">
        <v>39</v>
      </c>
      <c r="R244">
        <f t="shared" si="106"/>
        <v>0</v>
      </c>
      <c r="S244">
        <f t="shared" si="106"/>
        <v>9.7820000000000008E-3</v>
      </c>
      <c r="U244">
        <f t="shared" si="107"/>
        <v>0</v>
      </c>
      <c r="V244">
        <f t="shared" si="107"/>
        <v>9.7820000000000008E-3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4.4800000000000005E-3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4.5199999999999997E-3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1.338E-2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1.3220000000000003E-2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9.868E-3</v>
      </c>
      <c r="I250">
        <f t="shared" si="109"/>
        <v>0</v>
      </c>
      <c r="J250">
        <f t="shared" si="109"/>
        <v>9.868E-3</v>
      </c>
      <c r="O250" s="57"/>
      <c r="P250" s="58"/>
      <c r="Q250" t="s">
        <v>39</v>
      </c>
      <c r="R250">
        <f t="shared" si="110"/>
        <v>0</v>
      </c>
      <c r="S250">
        <f t="shared" si="110"/>
        <v>9.9580000000000016E-3</v>
      </c>
      <c r="U250">
        <f t="shared" si="111"/>
        <v>0</v>
      </c>
      <c r="V250">
        <f t="shared" si="111"/>
        <v>9.9580000000000016E-3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3.9369540000000001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4.1278969999999999</v>
      </c>
      <c r="L255">
        <f>3*0.05*(1-0.05)*(1-0.05)*G66+3*0.05*0.05*(1-0.05)*J66+0.05*0.05*0.05*N66+(1-3*0.05*(1-0.05)*(1-0.05)-3*0.05*0.05*(1-0.05)-0.05*0.05*0.05)*B66</f>
        <v>4.4299999999999999E-3</v>
      </c>
      <c r="M255">
        <f>Q66+M66+I66+E66</f>
        <v>12.721147999999999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4.4600000000000004E-3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4.0929880000000001</v>
      </c>
      <c r="I256">
        <f t="shared" si="113"/>
        <v>0</v>
      </c>
      <c r="J256">
        <f t="shared" si="113"/>
        <v>1.3580049999999998E-2</v>
      </c>
      <c r="K256">
        <f>Q60+M60+I60+E60</f>
        <v>5.7079839999999988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1.3460400000000001E-2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9.7613999999999982E-3</v>
      </c>
      <c r="H257">
        <f>Q54+M54+I54+E54</f>
        <v>4.4777279999999999</v>
      </c>
      <c r="I257">
        <f t="shared" si="113"/>
        <v>0</v>
      </c>
      <c r="J257">
        <f t="shared" si="113"/>
        <v>9.7600624999999979E-3</v>
      </c>
      <c r="K257">
        <f>Q61+M61+I61+E61</f>
        <v>31.751618999999998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9.8251999999999992E-3</v>
      </c>
      <c r="U257">
        <f t="shared" si="115"/>
        <v>0</v>
      </c>
      <c r="V257">
        <f t="shared" si="115"/>
        <v>9.8145000000000003E-3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4.5199999999999997E-3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4.5800000000000007E-3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1.3223199999999999E-2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1.29908E-2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9.9576000000000005E-3</v>
      </c>
      <c r="I263">
        <f t="shared" si="117"/>
        <v>0</v>
      </c>
      <c r="J263">
        <f t="shared" si="117"/>
        <v>9.8719999999999988E-3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1.0092400000000001E-2</v>
      </c>
      <c r="U263">
        <f t="shared" si="119"/>
        <v>0</v>
      </c>
      <c r="V263">
        <f t="shared" si="119"/>
        <v>9.8034999999999997E-3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topLeftCell="A16" zoomScale="55" zoomScaleNormal="55" workbookViewId="0">
      <selection activeCell="J54" sqref="J54"/>
    </sheetView>
  </sheetViews>
  <sheetFormatPr defaultColWidth="9" defaultRowHeight="14.4" x14ac:dyDescent="0.25"/>
  <cols>
    <col min="4" max="4" width="11.3320312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4" bestFit="1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2" width="9.6640625"/>
    <col min="33" max="33" width="17.5546875" customWidth="1"/>
    <col min="34" max="34" width="14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78</v>
      </c>
      <c r="C9" s="52"/>
      <c r="D9" s="52"/>
      <c r="E9" s="52"/>
      <c r="F9" s="63" t="s">
        <v>79</v>
      </c>
      <c r="G9" s="63"/>
      <c r="H9" s="63"/>
      <c r="I9" s="63"/>
      <c r="J9" s="63" t="s">
        <v>80</v>
      </c>
      <c r="K9" s="63"/>
      <c r="L9" s="63"/>
      <c r="M9" s="63"/>
      <c r="N9" s="63" t="s">
        <v>81</v>
      </c>
      <c r="O9" s="63"/>
      <c r="P9" s="63"/>
      <c r="Q9" s="63"/>
      <c r="S9" s="59" t="s">
        <v>12</v>
      </c>
      <c r="T9" s="52" t="s">
        <v>78</v>
      </c>
      <c r="U9" s="52"/>
      <c r="V9" s="52"/>
      <c r="W9" s="52"/>
      <c r="X9" s="63" t="s">
        <v>79</v>
      </c>
      <c r="Y9" s="63"/>
      <c r="Z9" s="63"/>
      <c r="AA9" s="63"/>
      <c r="AB9" s="63" t="s">
        <v>80</v>
      </c>
      <c r="AC9" s="63"/>
      <c r="AD9" s="63"/>
      <c r="AE9" s="63"/>
      <c r="AF9" s="63" t="s">
        <v>81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1.086514</v>
      </c>
      <c r="F11" s="25" t="s">
        <v>20</v>
      </c>
      <c r="G11" s="25">
        <v>0</v>
      </c>
      <c r="H11" s="25">
        <v>2.2800000000000001E-2</v>
      </c>
      <c r="I11" s="25">
        <v>0.99221499999999996</v>
      </c>
      <c r="J11" s="25" t="s">
        <v>20</v>
      </c>
      <c r="K11" s="25">
        <v>0</v>
      </c>
      <c r="L11" s="25">
        <v>2.2800000000000001E-2</v>
      </c>
      <c r="M11" s="25">
        <v>1.0212730000000001</v>
      </c>
      <c r="N11" s="25" t="s">
        <v>20</v>
      </c>
      <c r="O11" s="25">
        <v>0</v>
      </c>
      <c r="P11" s="25">
        <v>2.2800000000000001E-2</v>
      </c>
      <c r="Q11" s="25">
        <v>1.01634</v>
      </c>
      <c r="S11" s="59"/>
      <c r="T11" t="s">
        <v>20</v>
      </c>
      <c r="U11">
        <v>0</v>
      </c>
      <c r="V11">
        <v>2.2800000000000001E-2</v>
      </c>
      <c r="W11">
        <v>1.069037</v>
      </c>
      <c r="X11" s="25" t="s">
        <v>20</v>
      </c>
      <c r="Y11" s="25">
        <v>0</v>
      </c>
      <c r="Z11" s="25">
        <v>2.2800000000000001E-2</v>
      </c>
      <c r="AA11" s="25">
        <v>1.0202290000000001</v>
      </c>
      <c r="AB11" s="25" t="s">
        <v>20</v>
      </c>
      <c r="AC11" s="25">
        <v>0</v>
      </c>
      <c r="AD11" s="25">
        <v>2.2800000000000001E-2</v>
      </c>
      <c r="AE11" s="25">
        <v>1.021031</v>
      </c>
      <c r="AF11" s="25" t="s">
        <v>20</v>
      </c>
      <c r="AG11" s="25">
        <v>0</v>
      </c>
      <c r="AH11" s="25">
        <v>2.2800000000000001E-2</v>
      </c>
      <c r="AI11" s="25">
        <v>1.052392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1.1127689999999999</v>
      </c>
      <c r="F12" s="25" t="s">
        <v>21</v>
      </c>
      <c r="G12" s="25">
        <v>0</v>
      </c>
      <c r="H12" s="25">
        <v>8.7180000000000005E-4</v>
      </c>
      <c r="I12" s="25">
        <v>1.055825</v>
      </c>
      <c r="J12" s="25" t="s">
        <v>21</v>
      </c>
      <c r="K12" s="25">
        <v>0</v>
      </c>
      <c r="L12" s="25">
        <v>8.7180000000000005E-4</v>
      </c>
      <c r="M12" s="25">
        <v>1.0514399999999999</v>
      </c>
      <c r="N12" s="25" t="s">
        <v>21</v>
      </c>
      <c r="O12" s="25">
        <v>0</v>
      </c>
      <c r="P12" s="25">
        <v>8.7180000000000005E-4</v>
      </c>
      <c r="Q12" s="25">
        <v>1.086293</v>
      </c>
      <c r="S12" s="59"/>
      <c r="T12" t="s">
        <v>21</v>
      </c>
      <c r="U12">
        <v>0</v>
      </c>
      <c r="V12">
        <v>2E-3</v>
      </c>
      <c r="W12">
        <v>1.1112580000000001</v>
      </c>
      <c r="X12" s="25" t="s">
        <v>21</v>
      </c>
      <c r="Y12" s="25">
        <v>0</v>
      </c>
      <c r="Z12" s="25">
        <v>2E-3</v>
      </c>
      <c r="AA12" s="25">
        <v>1.046635</v>
      </c>
      <c r="AB12" s="25" t="s">
        <v>21</v>
      </c>
      <c r="AC12" s="25">
        <v>0</v>
      </c>
      <c r="AD12" s="25">
        <v>2E-3</v>
      </c>
      <c r="AE12" s="25">
        <v>1.046721</v>
      </c>
      <c r="AF12" s="25" t="s">
        <v>21</v>
      </c>
      <c r="AG12" s="25">
        <v>0</v>
      </c>
      <c r="AH12" s="25">
        <v>2E-3</v>
      </c>
      <c r="AI12" s="25">
        <v>1.043604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1.271849</v>
      </c>
      <c r="F13" s="25" t="s">
        <v>22</v>
      </c>
      <c r="G13" s="25">
        <v>0</v>
      </c>
      <c r="H13" s="25">
        <v>5.007E-5</v>
      </c>
      <c r="I13" s="25">
        <v>1.1883680000000001</v>
      </c>
      <c r="J13" s="25" t="s">
        <v>22</v>
      </c>
      <c r="K13" s="25">
        <v>0</v>
      </c>
      <c r="L13" s="25">
        <v>5.007E-5</v>
      </c>
      <c r="M13" s="25">
        <v>1.1582129999999999</v>
      </c>
      <c r="N13" s="25" t="s">
        <v>22</v>
      </c>
      <c r="O13" s="25">
        <v>0</v>
      </c>
      <c r="P13" s="25">
        <v>5.007E-5</v>
      </c>
      <c r="Q13" s="25">
        <v>1.210056</v>
      </c>
      <c r="S13" s="59"/>
      <c r="T13" t="s">
        <v>22</v>
      </c>
      <c r="U13">
        <v>0</v>
      </c>
      <c r="V13">
        <v>3.5790000000000003E-4</v>
      </c>
      <c r="W13">
        <v>1.218861</v>
      </c>
      <c r="X13" s="25" t="s">
        <v>22</v>
      </c>
      <c r="Y13" s="25">
        <v>0</v>
      </c>
      <c r="Z13" s="25">
        <v>3.5790000000000003E-4</v>
      </c>
      <c r="AA13" s="25">
        <v>1.1702159999999999</v>
      </c>
      <c r="AB13" s="25" t="s">
        <v>22</v>
      </c>
      <c r="AC13" s="25">
        <v>0</v>
      </c>
      <c r="AD13" s="25">
        <v>3.5790000000000003E-4</v>
      </c>
      <c r="AE13" s="25">
        <v>1.150752</v>
      </c>
      <c r="AF13" s="25" t="s">
        <v>22</v>
      </c>
      <c r="AG13" s="25">
        <v>0</v>
      </c>
      <c r="AH13" s="25">
        <v>3.5790000000000003E-4</v>
      </c>
      <c r="AI13" s="25">
        <v>1.1459950000000001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52" t="s">
        <v>78</v>
      </c>
      <c r="C16" s="52"/>
      <c r="D16" s="52"/>
      <c r="E16" s="52"/>
      <c r="F16" s="63" t="s">
        <v>79</v>
      </c>
      <c r="G16" s="63"/>
      <c r="H16" s="63"/>
      <c r="I16" s="63"/>
      <c r="J16" s="63" t="s">
        <v>80</v>
      </c>
      <c r="K16" s="63"/>
      <c r="L16" s="63"/>
      <c r="M16" s="63"/>
      <c r="N16" s="63" t="s">
        <v>81</v>
      </c>
      <c r="O16" s="63"/>
      <c r="P16" s="63"/>
      <c r="Q16" s="63"/>
      <c r="S16" s="64" t="s">
        <v>23</v>
      </c>
      <c r="T16" s="52" t="s">
        <v>78</v>
      </c>
      <c r="U16" s="52"/>
      <c r="V16" s="52"/>
      <c r="W16" s="52"/>
      <c r="X16" s="63" t="s">
        <v>79</v>
      </c>
      <c r="Y16" s="63"/>
      <c r="Z16" s="63"/>
      <c r="AA16" s="63"/>
      <c r="AB16" s="63" t="s">
        <v>80</v>
      </c>
      <c r="AC16" s="63"/>
      <c r="AD16" s="63"/>
      <c r="AE16" s="63"/>
      <c r="AF16" s="63" t="s">
        <v>81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F17" s="25"/>
      <c r="G17" s="25" t="s">
        <v>17</v>
      </c>
      <c r="H17" s="25" t="s">
        <v>18</v>
      </c>
      <c r="I17" s="25" t="s">
        <v>19</v>
      </c>
      <c r="J17" s="25"/>
      <c r="K17" s="25" t="s">
        <v>17</v>
      </c>
      <c r="L17" s="25" t="s">
        <v>18</v>
      </c>
      <c r="M17" s="25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X17" s="25"/>
      <c r="Y17" s="25" t="s">
        <v>17</v>
      </c>
      <c r="Z17" s="25" t="s">
        <v>18</v>
      </c>
      <c r="AA17" s="25" t="s">
        <v>19</v>
      </c>
      <c r="AB17" s="25"/>
      <c r="AC17" s="25" t="s">
        <v>17</v>
      </c>
      <c r="AD17" s="25" t="s">
        <v>18</v>
      </c>
      <c r="AE17" s="25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>
        <v>0</v>
      </c>
      <c r="D18">
        <v>2.2800000000000001E-2</v>
      </c>
      <c r="E18">
        <v>1.2093430000000001</v>
      </c>
      <c r="F18" s="25" t="s">
        <v>20</v>
      </c>
      <c r="G18" s="25">
        <v>0</v>
      </c>
      <c r="H18" s="25">
        <v>2.2800000000000001E-2</v>
      </c>
      <c r="I18" s="25">
        <v>1.1580360000000001</v>
      </c>
      <c r="J18" s="25" t="s">
        <v>20</v>
      </c>
      <c r="K18" s="25">
        <v>0</v>
      </c>
      <c r="L18" s="25">
        <v>2.2800000000000001E-2</v>
      </c>
      <c r="M18" s="25">
        <v>1.248437</v>
      </c>
      <c r="N18" s="25" t="s">
        <v>20</v>
      </c>
      <c r="O18" s="25">
        <v>0</v>
      </c>
      <c r="P18" s="25">
        <v>2.2800000000000001E-2</v>
      </c>
      <c r="Q18" s="25">
        <v>1.152698</v>
      </c>
      <c r="S18" s="64"/>
      <c r="T18" t="s">
        <v>20</v>
      </c>
      <c r="U18">
        <v>0</v>
      </c>
      <c r="V18">
        <v>2.2800000000000001E-2</v>
      </c>
      <c r="W18">
        <v>1.214737</v>
      </c>
      <c r="X18" s="25" t="s">
        <v>20</v>
      </c>
      <c r="Y18" s="25">
        <v>0</v>
      </c>
      <c r="Z18" s="25">
        <v>2.2800000000000001E-2</v>
      </c>
      <c r="AA18" s="25">
        <v>6.6988630000000002</v>
      </c>
      <c r="AB18" s="25" t="s">
        <v>20</v>
      </c>
      <c r="AC18" s="25">
        <v>0</v>
      </c>
      <c r="AD18" s="25">
        <v>2.2800000000000001E-2</v>
      </c>
      <c r="AE18" s="25">
        <v>2.834066</v>
      </c>
      <c r="AF18" s="25" t="s">
        <v>20</v>
      </c>
      <c r="AG18" s="25">
        <v>0</v>
      </c>
      <c r="AH18" s="25">
        <v>2.2800000000000001E-2</v>
      </c>
      <c r="AI18" s="25">
        <v>1.219468</v>
      </c>
    </row>
    <row r="19" spans="1:35" x14ac:dyDescent="0.25">
      <c r="A19" s="64"/>
      <c r="B19" t="s">
        <v>21</v>
      </c>
      <c r="C19">
        <v>0</v>
      </c>
      <c r="D19">
        <v>8.7180000000000005E-4</v>
      </c>
      <c r="E19">
        <v>19.345089999999999</v>
      </c>
      <c r="F19" s="25" t="s">
        <v>21</v>
      </c>
      <c r="G19" s="25">
        <v>0</v>
      </c>
      <c r="H19" s="25">
        <v>8.7180000000000005E-4</v>
      </c>
      <c r="I19" s="25">
        <v>18.052620000000001</v>
      </c>
      <c r="J19" s="25" t="s">
        <v>21</v>
      </c>
      <c r="K19" s="25">
        <v>0</v>
      </c>
      <c r="L19" s="25">
        <v>8.7180000000000005E-4</v>
      </c>
      <c r="M19" s="25">
        <v>18.588324</v>
      </c>
      <c r="N19" s="25" t="s">
        <v>21</v>
      </c>
      <c r="O19" s="25">
        <v>0</v>
      </c>
      <c r="P19" s="25">
        <v>8.7180000000000005E-4</v>
      </c>
      <c r="Q19" s="25">
        <v>17.427703000000001</v>
      </c>
      <c r="S19" s="64"/>
      <c r="T19" t="s">
        <v>21</v>
      </c>
      <c r="U19">
        <v>0</v>
      </c>
      <c r="V19">
        <v>2E-3</v>
      </c>
      <c r="W19">
        <v>19.430512</v>
      </c>
      <c r="X19" s="25" t="s">
        <v>21</v>
      </c>
      <c r="Y19" s="25">
        <v>0</v>
      </c>
      <c r="Z19" s="25">
        <v>2E-3</v>
      </c>
      <c r="AA19" s="25">
        <v>19.639703999999998</v>
      </c>
      <c r="AB19" s="25" t="s">
        <v>21</v>
      </c>
      <c r="AC19" s="25">
        <v>0</v>
      </c>
      <c r="AD19" s="25">
        <v>2E-3</v>
      </c>
      <c r="AE19" s="25">
        <v>19.724122999999999</v>
      </c>
      <c r="AF19" s="25" t="s">
        <v>21</v>
      </c>
      <c r="AG19" s="25">
        <v>0</v>
      </c>
      <c r="AH19" s="25">
        <v>2E-3</v>
      </c>
      <c r="AI19" s="25">
        <v>19.355937999999998</v>
      </c>
    </row>
    <row r="20" spans="1:35" x14ac:dyDescent="0.25">
      <c r="A20" s="64"/>
      <c r="B20" t="s">
        <v>22</v>
      </c>
      <c r="C20">
        <v>0</v>
      </c>
      <c r="D20">
        <v>5.007E-5</v>
      </c>
      <c r="E20">
        <v>45.466085</v>
      </c>
      <c r="F20" s="25" t="s">
        <v>22</v>
      </c>
      <c r="G20" s="25">
        <v>0</v>
      </c>
      <c r="H20" s="25">
        <v>5.007E-5</v>
      </c>
      <c r="I20" s="25">
        <v>49.156098</v>
      </c>
      <c r="J20" s="25" t="s">
        <v>22</v>
      </c>
      <c r="K20" s="25">
        <v>0</v>
      </c>
      <c r="L20" s="25">
        <v>5.007E-5</v>
      </c>
      <c r="M20" s="25">
        <v>45.268093999999998</v>
      </c>
      <c r="N20" s="25" t="s">
        <v>22</v>
      </c>
      <c r="O20" s="25">
        <v>0</v>
      </c>
      <c r="P20" s="25">
        <v>5.007E-5</v>
      </c>
      <c r="Q20" s="25">
        <v>46.404609999999998</v>
      </c>
      <c r="S20" s="64"/>
      <c r="T20" t="s">
        <v>22</v>
      </c>
      <c r="U20">
        <v>0</v>
      </c>
      <c r="V20">
        <v>3.5790000000000003E-4</v>
      </c>
      <c r="W20">
        <v>43.821919000000001</v>
      </c>
      <c r="X20" s="25" t="s">
        <v>22</v>
      </c>
      <c r="Y20" s="25">
        <v>0</v>
      </c>
      <c r="Z20" s="25">
        <v>3.5790000000000003E-4</v>
      </c>
      <c r="AA20" s="25">
        <v>48.014119000000001</v>
      </c>
      <c r="AB20" s="25" t="s">
        <v>22</v>
      </c>
      <c r="AC20" s="25">
        <v>0</v>
      </c>
      <c r="AD20" s="25">
        <v>3.5790000000000003E-4</v>
      </c>
      <c r="AE20" s="25">
        <v>48.220514999999999</v>
      </c>
      <c r="AF20" s="25" t="s">
        <v>22</v>
      </c>
      <c r="AG20" s="25">
        <v>0</v>
      </c>
      <c r="AH20" s="25">
        <v>3.5790000000000003E-4</v>
      </c>
      <c r="AI20" s="25">
        <v>44.616287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78</v>
      </c>
      <c r="C23" s="52"/>
      <c r="D23" s="52"/>
      <c r="E23" s="52"/>
      <c r="F23" s="63" t="s">
        <v>79</v>
      </c>
      <c r="G23" s="63"/>
      <c r="H23" s="63"/>
      <c r="I23" s="63"/>
      <c r="J23" s="63" t="s">
        <v>80</v>
      </c>
      <c r="K23" s="63"/>
      <c r="L23" s="63"/>
      <c r="M23" s="63"/>
      <c r="N23" s="63" t="s">
        <v>81</v>
      </c>
      <c r="O23" s="63"/>
      <c r="P23" s="63"/>
      <c r="Q23" s="63"/>
      <c r="S23" s="60" t="s">
        <v>24</v>
      </c>
      <c r="T23" s="52" t="s">
        <v>78</v>
      </c>
      <c r="U23" s="52"/>
      <c r="V23" s="52"/>
      <c r="W23" s="52"/>
      <c r="X23" s="63" t="s">
        <v>79</v>
      </c>
      <c r="Y23" s="63"/>
      <c r="Z23" s="63"/>
      <c r="AA23" s="63"/>
      <c r="AB23" s="63" t="s">
        <v>80</v>
      </c>
      <c r="AC23" s="63"/>
      <c r="AD23" s="63"/>
      <c r="AE23" s="63"/>
      <c r="AF23" s="63" t="s">
        <v>81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4.5588129999999998</v>
      </c>
      <c r="F25" s="25">
        <v>0</v>
      </c>
      <c r="G25" s="25"/>
      <c r="H25" s="25"/>
      <c r="I25" s="25">
        <v>3.9814569999999998</v>
      </c>
      <c r="J25" s="25">
        <v>0</v>
      </c>
      <c r="K25" s="25"/>
      <c r="L25" s="25"/>
      <c r="M25" s="25">
        <v>3.4612630000000002</v>
      </c>
      <c r="N25" s="25">
        <v>0</v>
      </c>
      <c r="O25" s="25"/>
      <c r="P25" s="25"/>
      <c r="Q25" s="25">
        <v>3.456404</v>
      </c>
      <c r="S25" s="60"/>
      <c r="T25">
        <v>9.9999999999999995E-8</v>
      </c>
      <c r="W25">
        <v>4.0818950000000003</v>
      </c>
      <c r="X25" s="39">
        <v>9.9999999999999995E-8</v>
      </c>
      <c r="Y25" s="25"/>
      <c r="Z25" s="25"/>
      <c r="AA25" s="25">
        <v>3.3931640000000001</v>
      </c>
      <c r="AB25" s="39">
        <v>9.9999999999999995E-8</v>
      </c>
      <c r="AC25" s="25"/>
      <c r="AD25" s="25"/>
      <c r="AE25" s="25">
        <v>3.5000390000000001</v>
      </c>
      <c r="AF25" s="39">
        <v>2.9999999999999999E-7</v>
      </c>
      <c r="AG25" s="25"/>
      <c r="AH25" s="25"/>
      <c r="AI25" s="25">
        <v>3.5847790000000002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78</v>
      </c>
      <c r="C30" s="52"/>
      <c r="D30" s="52"/>
      <c r="E30" s="52"/>
      <c r="F30" s="63" t="s">
        <v>79</v>
      </c>
      <c r="G30" s="63"/>
      <c r="H30" s="63"/>
      <c r="I30" s="63"/>
      <c r="J30" s="63" t="s">
        <v>80</v>
      </c>
      <c r="K30" s="63"/>
      <c r="L30" s="63"/>
      <c r="M30" s="63"/>
      <c r="N30" s="63" t="s">
        <v>81</v>
      </c>
      <c r="O30" s="63"/>
      <c r="P30" s="63"/>
      <c r="Q30" s="63"/>
      <c r="S30" s="59" t="s">
        <v>12</v>
      </c>
      <c r="T30" s="52" t="s">
        <v>78</v>
      </c>
      <c r="U30" s="52"/>
      <c r="V30" s="52"/>
      <c r="W30" s="52"/>
      <c r="X30" s="63" t="s">
        <v>79</v>
      </c>
      <c r="Y30" s="63"/>
      <c r="Z30" s="63"/>
      <c r="AA30" s="63"/>
      <c r="AB30" s="63" t="s">
        <v>80</v>
      </c>
      <c r="AC30" s="63"/>
      <c r="AD30" s="63"/>
      <c r="AE30" s="63"/>
      <c r="AF30" s="63" t="s">
        <v>81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1.071601</v>
      </c>
      <c r="F32" s="25" t="s">
        <v>20</v>
      </c>
      <c r="G32" s="25">
        <v>0</v>
      </c>
      <c r="H32" s="25">
        <v>2.2800000000000001E-2</v>
      </c>
      <c r="I32" s="25">
        <v>1.026818</v>
      </c>
      <c r="J32" s="25" t="s">
        <v>20</v>
      </c>
      <c r="K32" s="25">
        <v>0</v>
      </c>
      <c r="L32" s="25">
        <v>2.2800000000000001E-2</v>
      </c>
      <c r="M32" s="25">
        <v>1.0169330000000001</v>
      </c>
      <c r="N32" s="25" t="s">
        <v>20</v>
      </c>
      <c r="O32" s="25">
        <v>0</v>
      </c>
      <c r="P32" s="25">
        <v>2.2800000000000001E-2</v>
      </c>
      <c r="Q32" s="25">
        <v>1.027779</v>
      </c>
      <c r="S32" s="59"/>
      <c r="T32" t="s">
        <v>20</v>
      </c>
      <c r="U32">
        <v>0</v>
      </c>
      <c r="V32">
        <v>2.2800000000000001E-2</v>
      </c>
      <c r="W32">
        <v>1.0891299999999999</v>
      </c>
      <c r="X32" s="25" t="s">
        <v>20</v>
      </c>
      <c r="Y32" s="25">
        <v>0</v>
      </c>
      <c r="Z32" s="25">
        <v>2.2800000000000001E-2</v>
      </c>
      <c r="AA32" s="25">
        <v>1.0302789999999999</v>
      </c>
      <c r="AB32" s="25" t="s">
        <v>20</v>
      </c>
      <c r="AC32" s="25">
        <v>0</v>
      </c>
      <c r="AD32" s="25">
        <v>2.2800000000000001E-2</v>
      </c>
      <c r="AE32" s="25">
        <v>1.030626</v>
      </c>
      <c r="AF32" s="25" t="s">
        <v>20</v>
      </c>
      <c r="AG32" s="25">
        <v>0</v>
      </c>
      <c r="AH32" s="25">
        <v>2.2800000000000001E-2</v>
      </c>
      <c r="AI32" s="25">
        <v>1.012079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1.114161</v>
      </c>
      <c r="F33" s="25" t="s">
        <v>21</v>
      </c>
      <c r="G33" s="25">
        <v>0</v>
      </c>
      <c r="H33" s="25">
        <v>4.1000000000000003E-3</v>
      </c>
      <c r="I33" s="25">
        <v>1.072986</v>
      </c>
      <c r="J33" s="25" t="s">
        <v>21</v>
      </c>
      <c r="K33" s="25">
        <v>0</v>
      </c>
      <c r="L33" s="25">
        <v>4.1000000000000003E-3</v>
      </c>
      <c r="M33" s="25">
        <v>1.0450889999999999</v>
      </c>
      <c r="N33" s="25" t="s">
        <v>21</v>
      </c>
      <c r="O33" s="25">
        <v>0</v>
      </c>
      <c r="P33" s="25">
        <v>4.1000000000000003E-3</v>
      </c>
      <c r="Q33" s="25">
        <v>1.0485420000000001</v>
      </c>
      <c r="S33" s="59"/>
      <c r="T33" t="s">
        <v>21</v>
      </c>
      <c r="U33">
        <v>0</v>
      </c>
      <c r="V33">
        <v>7.4000000000000003E-3</v>
      </c>
      <c r="W33">
        <v>1.1065100000000001</v>
      </c>
      <c r="X33" s="25" t="s">
        <v>21</v>
      </c>
      <c r="Y33" s="25">
        <v>0</v>
      </c>
      <c r="Z33" s="25">
        <v>7.4000000000000003E-3</v>
      </c>
      <c r="AA33" s="25">
        <v>1.049301</v>
      </c>
      <c r="AB33" s="25" t="s">
        <v>21</v>
      </c>
      <c r="AC33" s="25">
        <v>0</v>
      </c>
      <c r="AD33" s="25">
        <v>7.4000000000000003E-3</v>
      </c>
      <c r="AE33" s="25">
        <v>1.0426899999999999</v>
      </c>
      <c r="AF33" s="25" t="s">
        <v>21</v>
      </c>
      <c r="AG33" s="25">
        <v>0</v>
      </c>
      <c r="AH33" s="25">
        <v>7.4000000000000003E-3</v>
      </c>
      <c r="AI33" s="25">
        <v>1.0436319999999999</v>
      </c>
    </row>
    <row r="34" spans="1:35" x14ac:dyDescent="0.25">
      <c r="A34" s="59"/>
      <c r="B34" t="s">
        <v>22</v>
      </c>
      <c r="C34">
        <v>0</v>
      </c>
      <c r="D34">
        <v>1.1999999999999999E-3</v>
      </c>
      <c r="E34">
        <v>6.2232339999999997</v>
      </c>
      <c r="F34" s="25" t="s">
        <v>22</v>
      </c>
      <c r="G34" s="25">
        <v>0</v>
      </c>
      <c r="H34" s="25">
        <v>1.2999999999999999E-3</v>
      </c>
      <c r="I34" s="25">
        <v>1.1671640000000001</v>
      </c>
      <c r="J34" s="25" t="s">
        <v>22</v>
      </c>
      <c r="K34" s="25">
        <v>0</v>
      </c>
      <c r="L34" s="25">
        <v>1.2999999999999999E-3</v>
      </c>
      <c r="M34" s="25">
        <v>1.1705110000000001</v>
      </c>
      <c r="N34" s="25" t="s">
        <v>22</v>
      </c>
      <c r="O34" s="25">
        <v>0</v>
      </c>
      <c r="P34" s="25">
        <v>1.4E-3</v>
      </c>
      <c r="Q34" s="25">
        <v>1.1541920000000001</v>
      </c>
      <c r="S34" s="59"/>
      <c r="T34" t="s">
        <v>22</v>
      </c>
      <c r="U34">
        <v>0</v>
      </c>
      <c r="V34">
        <v>3.3E-3</v>
      </c>
      <c r="W34">
        <v>1.189621</v>
      </c>
      <c r="X34" s="25" t="s">
        <v>22</v>
      </c>
      <c r="Y34" s="25">
        <v>0</v>
      </c>
      <c r="Z34" s="25">
        <v>3.5999999999999999E-3</v>
      </c>
      <c r="AA34" s="25">
        <v>1.144827</v>
      </c>
      <c r="AB34" s="25" t="s">
        <v>22</v>
      </c>
      <c r="AC34" s="25">
        <v>0</v>
      </c>
      <c r="AD34" s="25">
        <v>3.8999999999999998E-3</v>
      </c>
      <c r="AE34" s="25">
        <v>1.1307400000000001</v>
      </c>
      <c r="AF34" s="25" t="s">
        <v>22</v>
      </c>
      <c r="AG34" s="25">
        <v>0</v>
      </c>
      <c r="AH34" s="25">
        <v>3.8999999999999998E-3</v>
      </c>
      <c r="AI34" s="25">
        <v>1.121626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52" t="s">
        <v>78</v>
      </c>
      <c r="C37" s="52"/>
      <c r="D37" s="52"/>
      <c r="E37" s="52"/>
      <c r="F37" s="63" t="s">
        <v>79</v>
      </c>
      <c r="G37" s="63"/>
      <c r="H37" s="63"/>
      <c r="I37" s="63"/>
      <c r="J37" s="63" t="s">
        <v>80</v>
      </c>
      <c r="K37" s="63"/>
      <c r="L37" s="63"/>
      <c r="M37" s="63"/>
      <c r="N37" s="63" t="s">
        <v>81</v>
      </c>
      <c r="O37" s="63"/>
      <c r="P37" s="63"/>
      <c r="Q37" s="63"/>
      <c r="S37" s="64" t="s">
        <v>23</v>
      </c>
      <c r="T37" s="52" t="s">
        <v>78</v>
      </c>
      <c r="U37" s="52"/>
      <c r="V37" s="52"/>
      <c r="W37" s="52"/>
      <c r="X37" s="63" t="s">
        <v>79</v>
      </c>
      <c r="Y37" s="63"/>
      <c r="Z37" s="63"/>
      <c r="AA37" s="63"/>
      <c r="AB37" s="63" t="s">
        <v>80</v>
      </c>
      <c r="AC37" s="63"/>
      <c r="AD37" s="63"/>
      <c r="AE37" s="63"/>
      <c r="AF37" s="63" t="s">
        <v>81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F38" s="25"/>
      <c r="G38" s="25" t="s">
        <v>17</v>
      </c>
      <c r="H38" s="25" t="s">
        <v>18</v>
      </c>
      <c r="I38" s="25" t="s">
        <v>19</v>
      </c>
      <c r="J38" s="25"/>
      <c r="K38" s="25" t="s">
        <v>17</v>
      </c>
      <c r="L38" s="25" t="s">
        <v>18</v>
      </c>
      <c r="M38" s="25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X38" s="25"/>
      <c r="Y38" s="25" t="s">
        <v>17</v>
      </c>
      <c r="Z38" s="25" t="s">
        <v>18</v>
      </c>
      <c r="AA38" s="25" t="s">
        <v>19</v>
      </c>
      <c r="AB38" s="25"/>
      <c r="AC38" s="25" t="s">
        <v>17</v>
      </c>
      <c r="AD38" s="25" t="s">
        <v>18</v>
      </c>
      <c r="AE38" s="25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>
        <v>0</v>
      </c>
      <c r="D39">
        <v>2.2800000000000001E-2</v>
      </c>
      <c r="E39">
        <v>1.214348</v>
      </c>
      <c r="F39" s="25" t="s">
        <v>20</v>
      </c>
      <c r="G39" s="25">
        <v>0</v>
      </c>
      <c r="H39" s="25">
        <v>2.2800000000000001E-2</v>
      </c>
      <c r="I39" s="25">
        <v>1.159907</v>
      </c>
      <c r="J39" s="25" t="s">
        <v>20</v>
      </c>
      <c r="K39" s="25">
        <v>0</v>
      </c>
      <c r="L39" s="25">
        <v>2.2800000000000001E-2</v>
      </c>
      <c r="M39" s="25">
        <v>2.8607990000000001</v>
      </c>
      <c r="N39" s="25" t="s">
        <v>20</v>
      </c>
      <c r="O39" s="25">
        <v>0</v>
      </c>
      <c r="P39" s="25">
        <v>2.2800000000000001E-2</v>
      </c>
      <c r="Q39" s="25">
        <v>1.1555329999999999</v>
      </c>
      <c r="S39" s="64"/>
      <c r="T39" t="s">
        <v>20</v>
      </c>
      <c r="U39">
        <v>0</v>
      </c>
      <c r="V39">
        <v>2.2800000000000001E-2</v>
      </c>
      <c r="W39">
        <v>1.229646</v>
      </c>
      <c r="X39" s="25" t="s">
        <v>20</v>
      </c>
      <c r="Y39" s="25">
        <v>0</v>
      </c>
      <c r="Z39" s="25">
        <v>2.2800000000000001E-2</v>
      </c>
      <c r="AA39" s="25">
        <v>1.1216410000000001</v>
      </c>
      <c r="AB39" s="25" t="s">
        <v>20</v>
      </c>
      <c r="AC39" s="25">
        <v>0</v>
      </c>
      <c r="AD39" s="25">
        <v>2.2800000000000001E-2</v>
      </c>
      <c r="AE39" s="25">
        <v>1.165095</v>
      </c>
      <c r="AF39" s="25" t="s">
        <v>20</v>
      </c>
      <c r="AG39" s="25">
        <v>0</v>
      </c>
      <c r="AH39" s="25">
        <v>2.2800000000000001E-2</v>
      </c>
      <c r="AI39" s="25">
        <v>1.1625300000000001</v>
      </c>
    </row>
    <row r="40" spans="1:35" x14ac:dyDescent="0.25">
      <c r="A40" s="64"/>
      <c r="B40" t="s">
        <v>21</v>
      </c>
      <c r="C40">
        <v>0</v>
      </c>
      <c r="D40">
        <v>4.1000000000000003E-3</v>
      </c>
      <c r="E40">
        <v>19.627120000000001</v>
      </c>
      <c r="F40" s="25" t="s">
        <v>21</v>
      </c>
      <c r="G40" s="25">
        <v>0</v>
      </c>
      <c r="H40" s="25">
        <v>4.1000000000000003E-3</v>
      </c>
      <c r="I40" s="25">
        <v>17.463037</v>
      </c>
      <c r="J40" s="25" t="s">
        <v>21</v>
      </c>
      <c r="K40" s="25">
        <v>0</v>
      </c>
      <c r="L40" s="25">
        <v>4.1000000000000003E-3</v>
      </c>
      <c r="M40" s="25">
        <v>19.519985999999999</v>
      </c>
      <c r="N40" s="25" t="s">
        <v>21</v>
      </c>
      <c r="O40" s="25">
        <v>0</v>
      </c>
      <c r="P40" s="25">
        <v>4.1000000000000003E-3</v>
      </c>
      <c r="Q40" s="25">
        <v>16.918897999999999</v>
      </c>
      <c r="S40" s="64"/>
      <c r="T40" t="s">
        <v>21</v>
      </c>
      <c r="U40">
        <v>0</v>
      </c>
      <c r="V40">
        <v>7.4000000000000003E-3</v>
      </c>
      <c r="W40">
        <v>2.5443769999999999</v>
      </c>
      <c r="X40" s="25" t="s">
        <v>21</v>
      </c>
      <c r="Y40" s="25">
        <v>0</v>
      </c>
      <c r="Z40" s="25">
        <v>7.1999999999999998E-3</v>
      </c>
      <c r="AA40" s="25">
        <v>2.4981650000000002</v>
      </c>
      <c r="AB40" s="25" t="s">
        <v>21</v>
      </c>
      <c r="AC40" s="25">
        <v>0</v>
      </c>
      <c r="AD40" s="25">
        <v>7.1999999999999998E-3</v>
      </c>
      <c r="AE40" s="25">
        <v>2.5074109999999998</v>
      </c>
      <c r="AF40" s="25" t="s">
        <v>21</v>
      </c>
      <c r="AG40" s="25">
        <v>0</v>
      </c>
      <c r="AH40" s="25">
        <v>7.3000000000000001E-3</v>
      </c>
      <c r="AI40" s="25">
        <v>2.335696</v>
      </c>
    </row>
    <row r="41" spans="1:35" x14ac:dyDescent="0.25">
      <c r="A41" s="64"/>
      <c r="B41" t="s">
        <v>22</v>
      </c>
      <c r="C41">
        <v>0</v>
      </c>
      <c r="D41">
        <v>1.1999999999999999E-3</v>
      </c>
      <c r="E41">
        <v>47.434514</v>
      </c>
      <c r="F41" s="25" t="s">
        <v>22</v>
      </c>
      <c r="G41" s="25">
        <v>0</v>
      </c>
      <c r="H41" s="25">
        <v>1.1999999999999999E-3</v>
      </c>
      <c r="I41" s="25">
        <v>41.687474999999999</v>
      </c>
      <c r="J41" s="25" t="s">
        <v>22</v>
      </c>
      <c r="K41" s="25">
        <v>0</v>
      </c>
      <c r="L41" s="25">
        <v>1.1999999999999999E-3</v>
      </c>
      <c r="M41" s="25">
        <v>47.611561000000002</v>
      </c>
      <c r="N41" s="25" t="s">
        <v>22</v>
      </c>
      <c r="O41" s="25">
        <v>0</v>
      </c>
      <c r="P41" s="25">
        <v>1.1999999999999999E-3</v>
      </c>
      <c r="Q41" s="25">
        <v>45.201011000000001</v>
      </c>
      <c r="S41" s="64"/>
      <c r="T41" t="s">
        <v>22</v>
      </c>
      <c r="U41">
        <v>0</v>
      </c>
      <c r="V41">
        <v>3.3E-3</v>
      </c>
      <c r="W41">
        <v>47.934074000000003</v>
      </c>
      <c r="X41" s="25" t="s">
        <v>22</v>
      </c>
      <c r="Y41" s="25">
        <v>0</v>
      </c>
      <c r="Z41" s="25">
        <v>3.3999999999999998E-3</v>
      </c>
      <c r="AA41" s="25">
        <v>42.613154999999999</v>
      </c>
      <c r="AB41" s="25" t="s">
        <v>22</v>
      </c>
      <c r="AC41" s="25">
        <v>0</v>
      </c>
      <c r="AD41" s="25">
        <v>3.3999999999999998E-3</v>
      </c>
      <c r="AE41" s="25">
        <v>45.290157000000001</v>
      </c>
      <c r="AF41" s="25" t="s">
        <v>22</v>
      </c>
      <c r="AG41" s="25">
        <v>0</v>
      </c>
      <c r="AH41" s="25">
        <v>3.3999999999999998E-3</v>
      </c>
      <c r="AI41" s="25">
        <v>45.002941999999997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78</v>
      </c>
      <c r="C44" s="52"/>
      <c r="D44" s="52"/>
      <c r="E44" s="52"/>
      <c r="F44" s="63" t="s">
        <v>79</v>
      </c>
      <c r="G44" s="63"/>
      <c r="H44" s="63"/>
      <c r="I44" s="63"/>
      <c r="J44" s="63" t="s">
        <v>80</v>
      </c>
      <c r="K44" s="63"/>
      <c r="L44" s="63"/>
      <c r="M44" s="63"/>
      <c r="N44" s="63" t="s">
        <v>81</v>
      </c>
      <c r="O44" s="63"/>
      <c r="P44" s="63"/>
      <c r="Q44" s="63"/>
      <c r="S44" s="60" t="s">
        <v>24</v>
      </c>
      <c r="T44" s="52" t="s">
        <v>78</v>
      </c>
      <c r="U44" s="52"/>
      <c r="V44" s="52"/>
      <c r="W44" s="52"/>
      <c r="X44" s="63" t="s">
        <v>79</v>
      </c>
      <c r="Y44" s="63"/>
      <c r="Z44" s="63"/>
      <c r="AA44" s="63"/>
      <c r="AB44" s="63" t="s">
        <v>80</v>
      </c>
      <c r="AC44" s="63"/>
      <c r="AD44" s="63"/>
      <c r="AE44" s="63"/>
      <c r="AF44" s="63" t="s">
        <v>81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2.34E-5</v>
      </c>
      <c r="E46">
        <v>3.920852</v>
      </c>
      <c r="F46" s="39">
        <v>3.0700000000000001E-5</v>
      </c>
      <c r="G46" s="25"/>
      <c r="H46" s="25"/>
      <c r="I46" s="25">
        <v>3.533347</v>
      </c>
      <c r="J46" s="39">
        <v>2.8399999999999999E-5</v>
      </c>
      <c r="K46" s="25"/>
      <c r="L46" s="25"/>
      <c r="M46" s="25">
        <v>3.467511</v>
      </c>
      <c r="N46" s="39">
        <v>3.7700000000000002E-5</v>
      </c>
      <c r="O46" s="25"/>
      <c r="P46" s="25"/>
      <c r="Q46" s="25">
        <v>3.503371</v>
      </c>
      <c r="S46" s="60"/>
      <c r="T46" s="32">
        <v>4.4119999999999999E-4</v>
      </c>
      <c r="W46">
        <v>3.9222480000000002</v>
      </c>
      <c r="X46" s="39">
        <v>4.6799999999999999E-4</v>
      </c>
      <c r="Y46" s="25"/>
      <c r="Z46" s="25"/>
      <c r="AA46" s="25">
        <v>3.440642</v>
      </c>
      <c r="AB46" s="39">
        <v>5.306E-4</v>
      </c>
      <c r="AC46" s="25"/>
      <c r="AD46" s="25"/>
      <c r="AE46" s="25">
        <v>3.5023599999999999</v>
      </c>
      <c r="AF46" s="39">
        <v>5.7720000000000004E-4</v>
      </c>
      <c r="AG46" s="25"/>
      <c r="AH46" s="25"/>
      <c r="AI46" s="25">
        <v>3.507641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78</v>
      </c>
      <c r="C50" s="52"/>
      <c r="D50" s="52"/>
      <c r="E50" s="52"/>
      <c r="F50" s="63" t="s">
        <v>79</v>
      </c>
      <c r="G50" s="63"/>
      <c r="H50" s="63"/>
      <c r="I50" s="63"/>
      <c r="J50" s="63" t="s">
        <v>80</v>
      </c>
      <c r="K50" s="63"/>
      <c r="L50" s="63"/>
      <c r="M50" s="63"/>
      <c r="N50" s="63" t="s">
        <v>81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1.0943069999999999</v>
      </c>
      <c r="F52" s="25" t="s">
        <v>20</v>
      </c>
      <c r="G52" s="25">
        <v>0</v>
      </c>
      <c r="H52" s="25">
        <v>2.2800000000000001E-2</v>
      </c>
      <c r="I52" s="25">
        <v>1.0232289999999999</v>
      </c>
      <c r="J52" s="25" t="s">
        <v>20</v>
      </c>
      <c r="K52" s="25">
        <v>0</v>
      </c>
      <c r="L52" s="25">
        <v>2.2800000000000001E-2</v>
      </c>
      <c r="M52" s="25">
        <v>1.0339590000000001</v>
      </c>
      <c r="N52" s="25" t="s">
        <v>20</v>
      </c>
      <c r="O52" s="25">
        <v>0</v>
      </c>
      <c r="P52" s="25">
        <v>2.2800000000000001E-2</v>
      </c>
      <c r="Q52" s="25">
        <v>1.018103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1.1016790000000001</v>
      </c>
      <c r="F53" s="25" t="s">
        <v>21</v>
      </c>
      <c r="G53" s="25">
        <v>0</v>
      </c>
      <c r="H53" s="25">
        <v>1.37E-2</v>
      </c>
      <c r="I53" s="25">
        <v>1.0394030000000001</v>
      </c>
      <c r="J53" s="25" t="s">
        <v>21</v>
      </c>
      <c r="K53" s="25">
        <v>0</v>
      </c>
      <c r="L53" s="25">
        <v>1.37E-2</v>
      </c>
      <c r="M53" s="25">
        <v>1.0377179999999999</v>
      </c>
      <c r="N53" s="25" t="s">
        <v>21</v>
      </c>
      <c r="O53" s="25">
        <v>0</v>
      </c>
      <c r="P53" s="25">
        <v>1.37E-2</v>
      </c>
      <c r="Q53" s="25">
        <v>1.047833</v>
      </c>
    </row>
    <row r="54" spans="1:17" x14ac:dyDescent="0.25">
      <c r="A54" s="59"/>
      <c r="B54" t="s">
        <v>22</v>
      </c>
      <c r="C54">
        <v>0</v>
      </c>
      <c r="D54">
        <v>9.7000000000000003E-3</v>
      </c>
      <c r="E54">
        <v>1.188129</v>
      </c>
      <c r="F54" s="25" t="s">
        <v>22</v>
      </c>
      <c r="G54" s="25">
        <v>0</v>
      </c>
      <c r="H54" s="25">
        <v>0.01</v>
      </c>
      <c r="I54" s="25">
        <v>1.1479170000000001</v>
      </c>
      <c r="J54" s="25" t="s">
        <v>22</v>
      </c>
      <c r="K54" s="25">
        <v>0</v>
      </c>
      <c r="L54" s="25">
        <v>1.7000000000000001E-2</v>
      </c>
      <c r="M54" s="25">
        <v>1.1202019999999999</v>
      </c>
      <c r="N54" s="25" t="s">
        <v>22</v>
      </c>
      <c r="O54" s="25">
        <v>0</v>
      </c>
      <c r="P54" s="25">
        <v>1.7000000000000001E-2</v>
      </c>
      <c r="Q54" s="25">
        <v>1.1263179999999999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52" t="s">
        <v>78</v>
      </c>
      <c r="C57" s="52"/>
      <c r="D57" s="52"/>
      <c r="E57" s="52"/>
      <c r="F57" s="67" t="s">
        <v>79</v>
      </c>
      <c r="G57" s="67"/>
      <c r="H57" s="67"/>
      <c r="I57" s="67"/>
      <c r="J57" s="67" t="s">
        <v>80</v>
      </c>
      <c r="K57" s="67"/>
      <c r="L57" s="67"/>
      <c r="M57" s="67"/>
      <c r="N57" s="67" t="s">
        <v>81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F58" s="40"/>
      <c r="G58" s="40" t="s">
        <v>17</v>
      </c>
      <c r="H58" s="40" t="s">
        <v>18</v>
      </c>
      <c r="I58" s="40" t="s">
        <v>19</v>
      </c>
      <c r="J58" s="40"/>
      <c r="K58" s="40" t="s">
        <v>17</v>
      </c>
      <c r="L58" s="40" t="s">
        <v>18</v>
      </c>
      <c r="M58" s="40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>
        <v>0</v>
      </c>
      <c r="D59">
        <v>2.2800000000000001E-2</v>
      </c>
      <c r="E59">
        <v>1.2156800000000001</v>
      </c>
      <c r="F59" s="40" t="s">
        <v>20</v>
      </c>
      <c r="G59" s="40">
        <v>0</v>
      </c>
      <c r="H59" s="40">
        <v>2.2800000000000001E-2</v>
      </c>
      <c r="I59" s="40">
        <v>1.1703710000000001</v>
      </c>
      <c r="J59" s="40" t="s">
        <v>20</v>
      </c>
      <c r="K59" s="40">
        <v>0</v>
      </c>
      <c r="L59" s="40">
        <v>2.2800000000000001E-2</v>
      </c>
      <c r="M59" s="40">
        <v>1.1220429999999999</v>
      </c>
      <c r="N59" s="40" t="s">
        <v>20</v>
      </c>
      <c r="O59" s="40">
        <v>0</v>
      </c>
      <c r="P59" s="40">
        <v>2.2800000000000001E-2</v>
      </c>
      <c r="Q59" s="40">
        <v>1.248043</v>
      </c>
    </row>
    <row r="60" spans="1:17" x14ac:dyDescent="0.25">
      <c r="A60" s="64"/>
      <c r="B60" t="s">
        <v>21</v>
      </c>
      <c r="C60">
        <v>0</v>
      </c>
      <c r="D60">
        <v>1.37E-2</v>
      </c>
      <c r="E60">
        <v>2.3030650000000001</v>
      </c>
      <c r="F60" s="40" t="s">
        <v>21</v>
      </c>
      <c r="G60" s="40">
        <v>0</v>
      </c>
      <c r="H60" s="40">
        <v>1.2800000000000001E-2</v>
      </c>
      <c r="I60" s="40">
        <v>2.5478190000000001</v>
      </c>
      <c r="J60" s="40" t="s">
        <v>21</v>
      </c>
      <c r="K60" s="40">
        <v>0</v>
      </c>
      <c r="L60" s="40">
        <v>1.2E-2</v>
      </c>
      <c r="M60" s="40">
        <v>2.0626159999999998</v>
      </c>
      <c r="N60" s="40" t="s">
        <v>21</v>
      </c>
      <c r="O60" s="40">
        <v>0</v>
      </c>
      <c r="P60" s="40">
        <v>1.1599999999999999E-2</v>
      </c>
      <c r="Q60" s="40">
        <v>2.1980979999999999</v>
      </c>
    </row>
    <row r="61" spans="1:17" x14ac:dyDescent="0.25">
      <c r="A61" s="64"/>
      <c r="B61" t="s">
        <v>22</v>
      </c>
      <c r="C61">
        <v>0</v>
      </c>
      <c r="D61">
        <v>9.7000000000000003E-3</v>
      </c>
      <c r="E61">
        <v>22.794574999999998</v>
      </c>
      <c r="F61" s="40" t="s">
        <v>22</v>
      </c>
      <c r="G61" s="40">
        <v>0</v>
      </c>
      <c r="H61" s="40">
        <v>0.01</v>
      </c>
      <c r="I61" s="40">
        <v>21.10651</v>
      </c>
      <c r="J61" s="40" t="s">
        <v>22</v>
      </c>
      <c r="K61" s="40">
        <v>0</v>
      </c>
      <c r="L61" s="40">
        <v>1.7000000000000001E-2</v>
      </c>
      <c r="M61" s="40">
        <v>24.165140000000001</v>
      </c>
      <c r="N61" s="40" t="s">
        <v>22</v>
      </c>
      <c r="O61" s="40">
        <v>0</v>
      </c>
      <c r="P61" s="40">
        <v>1.7000000000000001E-2</v>
      </c>
      <c r="Q61" s="40">
        <v>23.161411000000001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78</v>
      </c>
      <c r="C64" s="52"/>
      <c r="D64" s="52"/>
      <c r="E64" s="52"/>
      <c r="F64" s="63" t="s">
        <v>79</v>
      </c>
      <c r="G64" s="63"/>
      <c r="H64" s="63"/>
      <c r="I64" s="63"/>
      <c r="J64" s="63" t="s">
        <v>80</v>
      </c>
      <c r="K64" s="63"/>
      <c r="L64" s="63"/>
      <c r="M64" s="63"/>
      <c r="N64" s="63" t="s">
        <v>81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4.1999999999999997E-3</v>
      </c>
      <c r="E66">
        <v>3.9507500000000002</v>
      </c>
      <c r="F66" s="25"/>
      <c r="G66" s="39">
        <v>3.385596</v>
      </c>
      <c r="H66" s="25"/>
      <c r="I66" s="25">
        <v>3.385596</v>
      </c>
      <c r="J66" s="39">
        <v>4.4999999999999997E-3</v>
      </c>
      <c r="K66" s="25"/>
      <c r="L66" s="25"/>
      <c r="M66" s="25">
        <v>3.3888060000000002</v>
      </c>
      <c r="N66" s="25">
        <v>4.7999999999999996E-3</v>
      </c>
      <c r="O66" s="25"/>
      <c r="P66" s="25"/>
      <c r="Q66" s="25">
        <v>3.4352230000000001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2.078729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2.3673790000000001</v>
      </c>
      <c r="L73">
        <f>0.05*F25+(1-0.05)*B25</f>
        <v>0</v>
      </c>
      <c r="M73">
        <f>I25+E25</f>
        <v>8.5402699999999996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2.1685939999999997</v>
      </c>
      <c r="I74">
        <f t="shared" si="1"/>
        <v>0</v>
      </c>
      <c r="J74">
        <f t="shared" si="1"/>
        <v>8.7180000000000005E-4</v>
      </c>
      <c r="K74">
        <f>I19+E19</f>
        <v>37.397710000000004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2.4602170000000001</v>
      </c>
      <c r="I75">
        <f t="shared" si="1"/>
        <v>0</v>
      </c>
      <c r="J75">
        <f t="shared" si="1"/>
        <v>5.007E-5</v>
      </c>
      <c r="K75">
        <f>I20+E20</f>
        <v>94.622183000000007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3.1000019999999999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3.6158160000000001</v>
      </c>
      <c r="L86">
        <f>(0.05*(1-0.05)+0.05*(1-0.05))*F25+0.05*0.05*J25+(1-0.05*(1-0.05)-0.05*(1-0.05)-0.05*0.05)*B25</f>
        <v>0</v>
      </c>
      <c r="M86">
        <f>M25+I25+E25</f>
        <v>12.001532999999998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3.2200340000000001</v>
      </c>
      <c r="I87">
        <f t="shared" si="9"/>
        <v>0</v>
      </c>
      <c r="J87">
        <f t="shared" si="9"/>
        <v>8.7180000000000005E-4</v>
      </c>
      <c r="K87">
        <f>M19+I19+E19</f>
        <v>55.986034000000004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3.61843</v>
      </c>
      <c r="I88">
        <f t="shared" si="9"/>
        <v>0</v>
      </c>
      <c r="J88">
        <f t="shared" si="9"/>
        <v>5.0070000000000007E-5</v>
      </c>
      <c r="K88">
        <f>M20+I20+E20</f>
        <v>139.890277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4.1163420000000004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4.7685139999999997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15.457937000000001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4.3063269999999996</v>
      </c>
      <c r="I100">
        <f t="shared" si="17"/>
        <v>0</v>
      </c>
      <c r="J100">
        <f t="shared" si="17"/>
        <v>8.7179999999999994E-4</v>
      </c>
      <c r="K100">
        <f>Q19+M19+E19+I19</f>
        <v>73.413736999999998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4.8284859999999998</v>
      </c>
      <c r="I101">
        <f t="shared" si="17"/>
        <v>0</v>
      </c>
      <c r="J101">
        <f t="shared" si="17"/>
        <v>5.0069999999999993E-5</v>
      </c>
      <c r="K101">
        <f>Q20+M20+E20+I20</f>
        <v>186.29488700000002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2.0892660000000003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7.9136000000000006</v>
      </c>
      <c r="L112">
        <f>0.05*X25+(1-0.05)*T25</f>
        <v>9.9999999999999995E-8</v>
      </c>
      <c r="M112">
        <f>AA25+W25</f>
        <v>7.4750589999999999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9.9999999999999995E-8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2.1578930000000001</v>
      </c>
      <c r="I113">
        <f t="shared" si="25"/>
        <v>0</v>
      </c>
      <c r="J113">
        <f t="shared" si="25"/>
        <v>2E-3</v>
      </c>
      <c r="K113">
        <f>AA19+W19</f>
        <v>39.070216000000002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3.5789999999999997E-4</v>
      </c>
      <c r="H114">
        <f>AA13+W13</f>
        <v>2.3890769999999999</v>
      </c>
      <c r="I114">
        <f t="shared" si="25"/>
        <v>0</v>
      </c>
      <c r="J114">
        <f t="shared" si="25"/>
        <v>3.5789999999999997E-4</v>
      </c>
      <c r="K114">
        <f>AA20+W20</f>
        <v>91.836038000000002</v>
      </c>
      <c r="P114" s="58"/>
      <c r="Q114" t="s">
        <v>39</v>
      </c>
      <c r="R114">
        <f t="shared" si="26"/>
        <v>0</v>
      </c>
      <c r="S114">
        <f t="shared" si="26"/>
        <v>3.5790000000000003E-4</v>
      </c>
      <c r="U114">
        <f t="shared" si="27"/>
        <v>0</v>
      </c>
      <c r="V114">
        <f t="shared" si="27"/>
        <v>3.5790000000000003E-4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9.9999999999999995E-8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9.9999999999999995E-8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3.5790000000000003E-4</v>
      </c>
      <c r="I120">
        <f t="shared" si="29"/>
        <v>0</v>
      </c>
      <c r="J120">
        <f t="shared" si="29"/>
        <v>3.5790000000000003E-4</v>
      </c>
      <c r="P120" s="58"/>
      <c r="Q120" t="s">
        <v>39</v>
      </c>
      <c r="R120">
        <f t="shared" si="30"/>
        <v>0</v>
      </c>
      <c r="S120">
        <f t="shared" si="30"/>
        <v>3.5790000000000003E-4</v>
      </c>
      <c r="U120">
        <f t="shared" si="31"/>
        <v>0</v>
      </c>
      <c r="V120">
        <f t="shared" si="31"/>
        <v>3.5790000000000003E-4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3.1102970000000001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10.747665999999999</v>
      </c>
      <c r="L125">
        <f>(0.05*(1-0.05)+0.05*(1-0.05))*X25+0.05*0.05*AB25+(1-0.05*(1-0.05)-0.05*(1-0.05)-0.05*0.05)*T25</f>
        <v>1.0000000000000001E-7</v>
      </c>
      <c r="M125">
        <f>AE25+AA25+W25</f>
        <v>10.975097999999999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9.9999999999999995E-8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3.2046140000000003</v>
      </c>
      <c r="I126">
        <f t="shared" si="33"/>
        <v>0</v>
      </c>
      <c r="J126">
        <f t="shared" si="33"/>
        <v>2E-3</v>
      </c>
      <c r="K126">
        <f>AE19+AA19+W19</f>
        <v>58.794339000000001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3.5790000000000003E-4</v>
      </c>
      <c r="H127">
        <f>AE13+AA13+W13</f>
        <v>3.5398289999999997</v>
      </c>
      <c r="I127">
        <f t="shared" si="33"/>
        <v>0</v>
      </c>
      <c r="J127">
        <f t="shared" si="33"/>
        <v>3.5790000000000003E-4</v>
      </c>
      <c r="K127">
        <f>AE20+AA20+W20</f>
        <v>140.05655300000001</v>
      </c>
      <c r="O127" s="57"/>
      <c r="P127" s="58"/>
      <c r="Q127" t="s">
        <v>39</v>
      </c>
      <c r="R127">
        <f t="shared" si="34"/>
        <v>0</v>
      </c>
      <c r="S127">
        <f t="shared" si="34"/>
        <v>3.5790000000000008E-4</v>
      </c>
      <c r="U127">
        <f t="shared" si="35"/>
        <v>0</v>
      </c>
      <c r="V127">
        <f t="shared" si="35"/>
        <v>3.5790000000000008E-4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9.9999999999999995E-8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1.0000000000000001E-7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3.5789999999999997E-4</v>
      </c>
      <c r="I133">
        <f t="shared" si="37"/>
        <v>0</v>
      </c>
      <c r="J133">
        <f t="shared" si="37"/>
        <v>3.5789999999999997E-4</v>
      </c>
      <c r="O133" s="57"/>
      <c r="P133" s="58"/>
      <c r="Q133" t="s">
        <v>39</v>
      </c>
      <c r="R133">
        <f t="shared" si="38"/>
        <v>0</v>
      </c>
      <c r="S133">
        <f t="shared" si="38"/>
        <v>3.5790000000000008E-4</v>
      </c>
      <c r="U133">
        <f t="shared" si="39"/>
        <v>0</v>
      </c>
      <c r="V133">
        <f t="shared" si="39"/>
        <v>3.5790000000000008E-4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4.1626890000000003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11.967134</v>
      </c>
      <c r="L138">
        <f>3*0.05*(1-0.05)*(1-0.05)*X25+3*0.05*0.05*(1-0.05)*AB25+0.05*0.05*0.05*AF25+(1-3*0.05*(1-0.05)*(1-0.05)-3*0.05*0.05*(1-0.05)-0.05*0.05*0.05)*T25</f>
        <v>1.0002499999999998E-7</v>
      </c>
      <c r="M138">
        <f>AI25+AE25+AA25+W25</f>
        <v>14.559877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1.0019999999999998E-7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4.2482180000000005</v>
      </c>
      <c r="I139">
        <f t="shared" si="41"/>
        <v>0</v>
      </c>
      <c r="J139">
        <f t="shared" si="41"/>
        <v>2E-3</v>
      </c>
      <c r="K139">
        <f>AI19+AE19+AA19+W19</f>
        <v>78.150276999999988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3.5789999999999997E-4</v>
      </c>
      <c r="H140">
        <f>AI13+AE13+AA13+W13</f>
        <v>4.6858240000000002</v>
      </c>
      <c r="I140">
        <f t="shared" si="41"/>
        <v>0</v>
      </c>
      <c r="J140">
        <f t="shared" si="41"/>
        <v>3.5789999999999997E-4</v>
      </c>
      <c r="K140">
        <f>AI20+AE20+AA20+W20</f>
        <v>184.67284000000001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3.5789999999999997E-4</v>
      </c>
      <c r="U140">
        <f t="shared" si="43"/>
        <v>0</v>
      </c>
      <c r="V140">
        <f t="shared" si="43"/>
        <v>3.5789999999999997E-4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1.016E-7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1.054E-7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3.5789999999999997E-4</v>
      </c>
      <c r="I146">
        <f t="shared" si="45"/>
        <v>0</v>
      </c>
      <c r="J146">
        <f t="shared" si="45"/>
        <v>3.5789999999999997E-4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3.5790000000000008E-4</v>
      </c>
      <c r="U146">
        <f t="shared" si="47"/>
        <v>0</v>
      </c>
      <c r="V146">
        <f t="shared" si="47"/>
        <v>3.5790000000000008E-4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2.0984189999999998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2.3742549999999998</v>
      </c>
      <c r="L151">
        <f>0.05*F46+(1-0.05)*B46</f>
        <v>2.3765E-5</v>
      </c>
      <c r="M151">
        <f>I46+E46</f>
        <v>7.454199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2.4130000000000001E-5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2.187147</v>
      </c>
      <c r="I152">
        <f t="shared" si="49"/>
        <v>0</v>
      </c>
      <c r="J152">
        <f t="shared" si="49"/>
        <v>4.1000000000000003E-3</v>
      </c>
      <c r="K152">
        <f>I40+E40</f>
        <v>37.090157000000005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1.2049999999999999E-3</v>
      </c>
      <c r="H153">
        <f>I34++E34</f>
        <v>7.3903979999999994</v>
      </c>
      <c r="I153">
        <f t="shared" si="49"/>
        <v>0</v>
      </c>
      <c r="J153">
        <f t="shared" si="49"/>
        <v>1.1999999999999999E-3</v>
      </c>
      <c r="K153">
        <f>I41+E41</f>
        <v>89.121988999999999</v>
      </c>
      <c r="P153" s="58"/>
      <c r="Q153" t="s">
        <v>39</v>
      </c>
      <c r="R153">
        <f t="shared" si="50"/>
        <v>0</v>
      </c>
      <c r="S153">
        <f t="shared" si="50"/>
        <v>1.2099999999999999E-3</v>
      </c>
      <c r="U153">
        <f t="shared" si="51"/>
        <v>0</v>
      </c>
      <c r="V153">
        <f t="shared" si="51"/>
        <v>1.2000000000000001E-3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2.4860000000000003E-5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2.5589999999999997E-5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1.2199999999999999E-3</v>
      </c>
      <c r="I159">
        <f t="shared" si="53"/>
        <v>0</v>
      </c>
      <c r="J159">
        <f t="shared" si="53"/>
        <v>1.1999999999999999E-3</v>
      </c>
      <c r="P159" s="58"/>
      <c r="Q159" t="s">
        <v>39</v>
      </c>
      <c r="R159">
        <f t="shared" si="54"/>
        <v>0</v>
      </c>
      <c r="S159">
        <f t="shared" si="54"/>
        <v>1.23E-3</v>
      </c>
      <c r="U159">
        <f t="shared" si="55"/>
        <v>0</v>
      </c>
      <c r="V159">
        <f t="shared" si="55"/>
        <v>1.1999999999999999E-3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3.1153520000000006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5.2350540000000008</v>
      </c>
      <c r="L164">
        <f>(0.05*(1-0.05)+0.05*(1-0.05))*F46+0.05*0.05*J46+(1-0.05*(1-0.05)-0.05*(1-0.05)-0.05*0.05)*B46</f>
        <v>2.4106000000000003E-5</v>
      </c>
      <c r="M164">
        <f>M46+I46+E46</f>
        <v>10.921710000000001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2.4764000000000002E-5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3.2322360000000003</v>
      </c>
      <c r="I165">
        <f t="shared" si="57"/>
        <v>0</v>
      </c>
      <c r="J165">
        <f t="shared" si="57"/>
        <v>4.1000000000000012E-3</v>
      </c>
      <c r="K165">
        <f>M40+I40+E40</f>
        <v>56.610143000000008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1.2097499999999999E-3</v>
      </c>
      <c r="H166">
        <f>M34+I34+E34</f>
        <v>8.5609089999999988</v>
      </c>
      <c r="I166">
        <f t="shared" si="57"/>
        <v>0</v>
      </c>
      <c r="J166">
        <f t="shared" si="57"/>
        <v>1.1999999999999999E-3</v>
      </c>
      <c r="K166">
        <f>M41+I41+E41</f>
        <v>136.73355000000001</v>
      </c>
      <c r="O166" s="57"/>
      <c r="P166" s="58"/>
      <c r="Q166" t="s">
        <v>39</v>
      </c>
      <c r="R166">
        <f t="shared" si="58"/>
        <v>0</v>
      </c>
      <c r="S166">
        <f t="shared" si="58"/>
        <v>1.219E-3</v>
      </c>
      <c r="U166">
        <f t="shared" si="59"/>
        <v>0</v>
      </c>
      <c r="V166">
        <f t="shared" si="59"/>
        <v>1.2000000000000001E-3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2.5936E-5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2.6916000000000001E-5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1.2359999999999999E-3</v>
      </c>
      <c r="I172">
        <f t="shared" si="61"/>
        <v>0</v>
      </c>
      <c r="J172">
        <f t="shared" si="61"/>
        <v>1.1999999999999999E-3</v>
      </c>
      <c r="O172" s="57"/>
      <c r="P172" s="58"/>
      <c r="Q172" t="s">
        <v>39</v>
      </c>
      <c r="R172">
        <f t="shared" si="62"/>
        <v>0</v>
      </c>
      <c r="S172">
        <f t="shared" si="62"/>
        <v>1.2509999999999999E-3</v>
      </c>
      <c r="U172">
        <f t="shared" si="63"/>
        <v>0</v>
      </c>
      <c r="V172">
        <f t="shared" si="63"/>
        <v>1.2000000000000001E-3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4.1431310000000003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6.3905870000000009</v>
      </c>
      <c r="L177">
        <f>3*0.05*(1-0.05)*(1-0.05)*F46+3*0.05*0.05*(1-0.05)*J46+0.05*0.05*0.05*N46+(1-3*0.05*(1-0.05)*(1-0.05)-3*0.05*0.05*(1-0.05)-0.05*0.05*0.05)*B46</f>
        <v>2.4425649999999999E-5</v>
      </c>
      <c r="M177">
        <f>Q46+M46+I46+E46</f>
        <v>14.425080999999999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2.5323199999999998E-5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4.2807780000000006</v>
      </c>
      <c r="I178">
        <f t="shared" si="65"/>
        <v>0</v>
      </c>
      <c r="J178">
        <f t="shared" si="65"/>
        <v>4.0999999999999995E-3</v>
      </c>
      <c r="K178">
        <f>Q40+M40+I40+E40</f>
        <v>73.529041000000007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1.2142749999999997E-3</v>
      </c>
      <c r="H179">
        <f>Q34+M34+I34+E34</f>
        <v>9.7151010000000007</v>
      </c>
      <c r="I179">
        <f t="shared" si="65"/>
        <v>0</v>
      </c>
      <c r="J179">
        <f t="shared" si="65"/>
        <v>1.1999999999999997E-3</v>
      </c>
      <c r="K179">
        <f>Q41+M41+I41+E41</f>
        <v>181.934561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1.2271999999999999E-3</v>
      </c>
      <c r="U179">
        <f t="shared" si="67"/>
        <v>0</v>
      </c>
      <c r="V179">
        <f t="shared" si="67"/>
        <v>1.1999999999999999E-3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2.6797600000000002E-5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2.7950399999999999E-5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1.2495999999999998E-3</v>
      </c>
      <c r="I185">
        <f t="shared" si="69"/>
        <v>0</v>
      </c>
      <c r="J185">
        <f t="shared" si="69"/>
        <v>1.1999999999999997E-3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1.2684E-3</v>
      </c>
      <c r="U185">
        <f t="shared" si="71"/>
        <v>0</v>
      </c>
      <c r="V185">
        <f t="shared" si="71"/>
        <v>1.2000000000000001E-3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2.1194090000000001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2.3512870000000001</v>
      </c>
      <c r="L190">
        <f>0.05*X46+(1-0.05)*T46</f>
        <v>4.4253999999999995E-4</v>
      </c>
      <c r="M190">
        <f>AA46+W46</f>
        <v>7.3628900000000002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4.4388000000000001E-4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2.1558109999999999</v>
      </c>
      <c r="I191">
        <f t="shared" si="73"/>
        <v>0</v>
      </c>
      <c r="J191">
        <f t="shared" si="73"/>
        <v>7.3899999999999999E-3</v>
      </c>
      <c r="K191">
        <f>AA40+W40</f>
        <v>5.0425420000000001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7.3800000000000003E-3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3.3149999999999998E-3</v>
      </c>
      <c r="H192">
        <f>AA34+W34</f>
        <v>2.3344480000000001</v>
      </c>
      <c r="I192">
        <f t="shared" si="73"/>
        <v>0</v>
      </c>
      <c r="J192">
        <f t="shared" si="73"/>
        <v>3.3049999999999998E-3</v>
      </c>
      <c r="K192">
        <f>AA41+W41</f>
        <v>90.547229000000002</v>
      </c>
      <c r="P192" s="58"/>
      <c r="Q192" t="s">
        <v>39</v>
      </c>
      <c r="R192">
        <f t="shared" si="74"/>
        <v>0</v>
      </c>
      <c r="S192">
        <f t="shared" si="74"/>
        <v>3.3300000000000001E-3</v>
      </c>
      <c r="U192">
        <f t="shared" si="75"/>
        <v>0</v>
      </c>
      <c r="V192">
        <f t="shared" si="75"/>
        <v>3.31E-3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4.4656000000000003E-4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4.4923999999999995E-4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7.3600000000000011E-3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7.3399999999999993E-3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3.3600000000000001E-3</v>
      </c>
      <c r="I198">
        <f t="shared" si="77"/>
        <v>0</v>
      </c>
      <c r="J198">
        <f t="shared" si="77"/>
        <v>3.32E-3</v>
      </c>
      <c r="P198" s="58"/>
      <c r="Q198" t="s">
        <v>39</v>
      </c>
      <c r="R198">
        <f t="shared" si="78"/>
        <v>0</v>
      </c>
      <c r="S198">
        <f t="shared" si="78"/>
        <v>3.3899999999999998E-3</v>
      </c>
      <c r="U198">
        <f t="shared" si="79"/>
        <v>0</v>
      </c>
      <c r="V198">
        <f t="shared" si="79"/>
        <v>3.3299999999999996E-3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3.1500349999999999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3.5163820000000001</v>
      </c>
      <c r="L203">
        <f>(0.05*(1-0.05)+0.05*(1-0.05))*X46+0.05*0.05*AB46+(1-0.05*(1-0.05)-0.05*(1-0.05)-0.05*0.05)*T46</f>
        <v>4.4396950000000001E-4</v>
      </c>
      <c r="M203">
        <f>AE46+AA46+W46</f>
        <v>10.86525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4.4691800000000003E-4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3.1985010000000003</v>
      </c>
      <c r="I204">
        <f t="shared" si="81"/>
        <v>0</v>
      </c>
      <c r="J204">
        <f t="shared" si="81"/>
        <v>7.3805000000000016E-3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7.3620000000000014E-3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3.3300000000000005E-3</v>
      </c>
      <c r="H205">
        <f>AE34+AA34+W34</f>
        <v>3.4651880000000004</v>
      </c>
      <c r="I205">
        <f t="shared" si="81"/>
        <v>0</v>
      </c>
      <c r="J205">
        <f t="shared" si="81"/>
        <v>3.3097500000000002E-3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3.3600000000000001E-3</v>
      </c>
      <c r="U205">
        <f t="shared" si="83"/>
        <v>0</v>
      </c>
      <c r="V205">
        <f t="shared" si="83"/>
        <v>3.3189999999999999E-3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4.5335199999999997E-4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4.60502E-4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7.3280000000000003E-3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7.2980000000000007E-3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3.4200000000000003E-3</v>
      </c>
      <c r="I211">
        <f t="shared" si="85"/>
        <v>0</v>
      </c>
      <c r="J211">
        <f t="shared" si="85"/>
        <v>3.336E-3</v>
      </c>
      <c r="O211" s="57"/>
      <c r="P211" s="58"/>
      <c r="Q211" t="s">
        <v>39</v>
      </c>
      <c r="R211">
        <f t="shared" si="86"/>
        <v>0</v>
      </c>
      <c r="S211">
        <f t="shared" si="86"/>
        <v>3.4800000000000005E-3</v>
      </c>
      <c r="U211">
        <f t="shared" si="87"/>
        <v>0</v>
      </c>
      <c r="V211">
        <f t="shared" si="87"/>
        <v>3.3510000000000002E-3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4.1621139999999999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4.6789120000000004</v>
      </c>
      <c r="L216">
        <f>3*0.05*(1-0.05)*(1-0.05)*X46+3*0.05*0.05*(1-0.05)*AB46+0.05*0.05*0.05*AF46+(1-3*0.05*(1-0.05)*(1-0.05)-3*0.05*0.05*(1-0.05)-0.05*0.05*0.05)*T46</f>
        <v>4.4548202499999998E-4</v>
      </c>
      <c r="M216">
        <f>AI46+AE46+AA46+W46</f>
        <v>14.372890999999999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4.5026219999999995E-4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4.2421329999999999</v>
      </c>
      <c r="I217">
        <f t="shared" si="89"/>
        <v>0</v>
      </c>
      <c r="J217">
        <f t="shared" si="89"/>
        <v>7.3714875000000001E-3</v>
      </c>
      <c r="K217">
        <f>AI40+AE40+AA40+W40</f>
        <v>9.8856490000000008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7.3458999999999998E-3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3.3449624999999997E-3</v>
      </c>
      <c r="H218">
        <f>AI34+AE34+AA34+W34</f>
        <v>4.5868140000000004</v>
      </c>
      <c r="I218">
        <f t="shared" si="89"/>
        <v>0</v>
      </c>
      <c r="J218">
        <f t="shared" si="89"/>
        <v>3.3142624999999998E-3</v>
      </c>
      <c r="K218">
        <f>AI41+AE41+AA41+W41</f>
        <v>180.840328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3.3896999999999998E-3</v>
      </c>
      <c r="U218">
        <f t="shared" si="91"/>
        <v>0</v>
      </c>
      <c r="V218">
        <f t="shared" si="91"/>
        <v>3.3270999999999999E-3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4.6116159999999996E-4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4.7358740000000001E-4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7.3031999999999993E-3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7.2713000000000005E-3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3.4776E-3</v>
      </c>
      <c r="I224">
        <f t="shared" si="93"/>
        <v>0</v>
      </c>
      <c r="J224">
        <f t="shared" si="93"/>
        <v>3.3487999999999999E-3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3.5618999999999998E-3</v>
      </c>
      <c r="U224">
        <f t="shared" si="95"/>
        <v>0</v>
      </c>
      <c r="V224">
        <f t="shared" si="95"/>
        <v>3.3657000000000001E-3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2.1175359999999999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2.3860510000000001</v>
      </c>
      <c r="L229">
        <f>0.05*G66+(1-0.05)*B66</f>
        <v>0.1732698</v>
      </c>
      <c r="M229">
        <f>I66+E66</f>
        <v>7.3363460000000007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0.34233960000000002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2.1410819999999999</v>
      </c>
      <c r="I230">
        <f t="shared" si="97"/>
        <v>0</v>
      </c>
      <c r="J230">
        <f t="shared" si="97"/>
        <v>1.3655E-2</v>
      </c>
      <c r="K230">
        <f>I60+E60</f>
        <v>4.8508840000000006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1.3610000000000001E-2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9.7149999999999997E-3</v>
      </c>
      <c r="H231">
        <f>I54+E54</f>
        <v>2.3360460000000001</v>
      </c>
      <c r="I231">
        <f t="shared" si="97"/>
        <v>0</v>
      </c>
      <c r="J231">
        <f t="shared" si="97"/>
        <v>9.7149999999999997E-3</v>
      </c>
      <c r="K231">
        <f>I61+E61</f>
        <v>43.901084999999995</v>
      </c>
      <c r="P231" s="58"/>
      <c r="Q231" t="s">
        <v>39</v>
      </c>
      <c r="R231">
        <f t="shared" si="98"/>
        <v>0</v>
      </c>
      <c r="S231">
        <f t="shared" si="98"/>
        <v>9.7299999999999991E-3</v>
      </c>
      <c r="U231">
        <f t="shared" si="99"/>
        <v>0</v>
      </c>
      <c r="V231">
        <f t="shared" si="99"/>
        <v>9.7299999999999991E-3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0.68047920000000006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1.0186187999999998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1.3520000000000001E-2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1.3429999999999999E-2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9.7600000000000013E-3</v>
      </c>
      <c r="I237">
        <f t="shared" si="101"/>
        <v>0</v>
      </c>
      <c r="J237">
        <f t="shared" si="101"/>
        <v>9.7600000000000013E-3</v>
      </c>
      <c r="P237" s="58"/>
      <c r="Q237" t="s">
        <v>39</v>
      </c>
      <c r="R237">
        <f t="shared" si="102"/>
        <v>0</v>
      </c>
      <c r="S237">
        <f t="shared" si="102"/>
        <v>9.7900000000000001E-3</v>
      </c>
      <c r="U237">
        <f t="shared" si="103"/>
        <v>0</v>
      </c>
      <c r="V237">
        <f t="shared" si="103"/>
        <v>9.7900000000000001E-3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3.1514949999999997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3.5080939999999998</v>
      </c>
      <c r="L242">
        <f>(0.05*(1-0.05)+0.05*(1-0.05))*G66+0.05*0.05*J66+(1-0.05*(1-0.05)-0.05*(1-0.05)-0.05*0.05)*B66</f>
        <v>0.32543337</v>
      </c>
      <c r="M242">
        <f>M66+I66+E66</f>
        <v>10.725152000000001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0.61285428000000008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3.1787999999999998</v>
      </c>
      <c r="I243">
        <f t="shared" si="105"/>
        <v>0</v>
      </c>
      <c r="J243">
        <f t="shared" si="105"/>
        <v>1.3610250000000003E-2</v>
      </c>
      <c r="K243">
        <f>M60+I60+E60</f>
        <v>6.9135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1.3521000000000002E-2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9.7467500000000019E-3</v>
      </c>
      <c r="H244">
        <f>M54+I54+E54</f>
        <v>3.456248</v>
      </c>
      <c r="I244">
        <f t="shared" si="105"/>
        <v>0</v>
      </c>
      <c r="J244">
        <f t="shared" si="105"/>
        <v>9.7467500000000019E-3</v>
      </c>
      <c r="K244">
        <f>M61+I61+E61</f>
        <v>68.066225000000003</v>
      </c>
      <c r="O244" s="57"/>
      <c r="P244" s="58"/>
      <c r="Q244" t="s">
        <v>39</v>
      </c>
      <c r="R244">
        <f t="shared" si="106"/>
        <v>0</v>
      </c>
      <c r="S244">
        <f t="shared" si="106"/>
        <v>9.8270000000000024E-3</v>
      </c>
      <c r="U244">
        <f t="shared" si="107"/>
        <v>0</v>
      </c>
      <c r="V244">
        <f t="shared" si="107"/>
        <v>9.8270000000000024E-3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1.0862587200000002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1.4244133199999998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1.3344000000000002E-2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1.3169000000000002E-2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1.0088E-2</v>
      </c>
      <c r="I250">
        <f t="shared" si="109"/>
        <v>0</v>
      </c>
      <c r="J250">
        <f t="shared" si="109"/>
        <v>1.0088E-2</v>
      </c>
      <c r="O250" s="57"/>
      <c r="P250" s="58"/>
      <c r="Q250" t="s">
        <v>39</v>
      </c>
      <c r="R250">
        <f t="shared" si="110"/>
        <v>0</v>
      </c>
      <c r="S250">
        <f t="shared" si="110"/>
        <v>1.0483000000000001E-2</v>
      </c>
      <c r="U250">
        <f t="shared" si="111"/>
        <v>0</v>
      </c>
      <c r="V250">
        <f t="shared" si="111"/>
        <v>1.0483000000000001E-2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4.1695979999999997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4.7561369999999998</v>
      </c>
      <c r="L255">
        <f>3*0.05*(1-0.05)*(1-0.05)*G66+3*0.05*0.05*(1-0.05)*J66+0.05*0.05*0.05*N66+(1-3*0.05*(1-0.05)*(1-0.05)-3*0.05*0.05*(1-0.05)-0.05*0.05*0.05)*B66</f>
        <v>0.461958696</v>
      </c>
      <c r="M255">
        <f>Q66+M66+I66+E66</f>
        <v>14.160375000000002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0.82588792800000033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4.2266329999999996</v>
      </c>
      <c r="I256">
        <f t="shared" si="113"/>
        <v>0</v>
      </c>
      <c r="J256">
        <f t="shared" si="113"/>
        <v>1.3565787499999999E-2</v>
      </c>
      <c r="K256">
        <f>Q60+M60+I60+E60</f>
        <v>9.1115980000000008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1.34333E-2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9.7935374999999977E-3</v>
      </c>
      <c r="H257">
        <f>Q54+M54+I54+E54</f>
        <v>4.5825659999999999</v>
      </c>
      <c r="I257">
        <f t="shared" si="113"/>
        <v>0</v>
      </c>
      <c r="J257">
        <f t="shared" si="113"/>
        <v>9.7935374999999977E-3</v>
      </c>
      <c r="K257">
        <f>Q61+M61+I61+E61</f>
        <v>91.227636000000004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9.9772999999999997E-3</v>
      </c>
      <c r="U257">
        <f t="shared" si="115"/>
        <v>0</v>
      </c>
      <c r="V257">
        <f t="shared" si="115"/>
        <v>9.9772999999999997E-3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1.3026896640000005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1.4954685359999997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1.3174399999999999E-2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1.2925100000000002E-2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1.0574400000000001E-2</v>
      </c>
      <c r="I263">
        <f t="shared" si="117"/>
        <v>0</v>
      </c>
      <c r="J263">
        <f t="shared" si="117"/>
        <v>1.0574400000000001E-2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1.1409100000000002E-2</v>
      </c>
      <c r="U263">
        <f t="shared" si="119"/>
        <v>0</v>
      </c>
      <c r="V263">
        <f t="shared" si="119"/>
        <v>1.1409100000000002E-2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tabSelected="1" topLeftCell="A154" zoomScale="55" zoomScaleNormal="55" workbookViewId="0">
      <selection activeCell="K177" sqref="K17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82</v>
      </c>
      <c r="C9" s="52"/>
      <c r="D9" s="52"/>
      <c r="E9" s="52"/>
      <c r="F9" s="52" t="s">
        <v>83</v>
      </c>
      <c r="G9" s="52"/>
      <c r="H9" s="52"/>
      <c r="I9" s="52"/>
      <c r="J9" s="52" t="s">
        <v>84</v>
      </c>
      <c r="K9" s="52"/>
      <c r="L9" s="52"/>
      <c r="M9" s="52"/>
      <c r="N9" s="63" t="s">
        <v>85</v>
      </c>
      <c r="O9" s="63"/>
      <c r="P9" s="63"/>
      <c r="Q9" s="63"/>
      <c r="S9" s="59" t="s">
        <v>12</v>
      </c>
      <c r="T9" s="52" t="s">
        <v>82</v>
      </c>
      <c r="U9" s="52"/>
      <c r="V9" s="52"/>
      <c r="W9" s="52"/>
      <c r="X9" s="52" t="s">
        <v>83</v>
      </c>
      <c r="Y9" s="52"/>
      <c r="Z9" s="52"/>
      <c r="AA9" s="52"/>
      <c r="AB9" s="52" t="s">
        <v>84</v>
      </c>
      <c r="AC9" s="52"/>
      <c r="AD9" s="52"/>
      <c r="AE9" s="52"/>
      <c r="AF9" s="63" t="s">
        <v>85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1.0590619999999999</v>
      </c>
      <c r="F11" t="s">
        <v>20</v>
      </c>
      <c r="G11" s="29">
        <v>0</v>
      </c>
      <c r="H11" s="29">
        <v>2.2800000000000001E-2</v>
      </c>
      <c r="I11" s="29">
        <v>0.97553999999999996</v>
      </c>
      <c r="J11" t="s">
        <v>20</v>
      </c>
      <c r="K11" s="29">
        <v>0</v>
      </c>
      <c r="L11" s="29">
        <v>2.2800000000000001E-2</v>
      </c>
      <c r="M11" s="29">
        <v>0.99921000000000004</v>
      </c>
      <c r="N11" s="25" t="s">
        <v>20</v>
      </c>
      <c r="O11" s="37">
        <v>0</v>
      </c>
      <c r="P11" s="37">
        <v>2.2800000000000001E-2</v>
      </c>
      <c r="Q11" s="25">
        <v>1.0103390000000001</v>
      </c>
      <c r="S11" s="59"/>
      <c r="T11" t="s">
        <v>20</v>
      </c>
      <c r="U11" s="29">
        <v>0</v>
      </c>
      <c r="V11" s="29">
        <v>2.2800000000000001E-2</v>
      </c>
      <c r="W11" s="29">
        <v>0.88226300000000002</v>
      </c>
      <c r="X11" t="s">
        <v>20</v>
      </c>
      <c r="Y11" s="29">
        <v>0</v>
      </c>
      <c r="Z11" s="29">
        <v>2.2800000000000001E-2</v>
      </c>
      <c r="AA11" s="29">
        <v>0.91276599999999997</v>
      </c>
      <c r="AB11" t="s">
        <v>20</v>
      </c>
      <c r="AC11" s="29">
        <v>0</v>
      </c>
      <c r="AD11" s="29">
        <v>2.2800000000000001E-2</v>
      </c>
      <c r="AE11" s="29">
        <v>1.722934</v>
      </c>
      <c r="AF11" s="25" t="s">
        <v>20</v>
      </c>
      <c r="AG11" s="37">
        <v>0</v>
      </c>
      <c r="AH11" s="37">
        <v>2.2800000000000001E-2</v>
      </c>
      <c r="AI11" s="25">
        <v>1.0117350000000001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1.0534760000000001</v>
      </c>
      <c r="F12" t="s">
        <v>21</v>
      </c>
      <c r="G12" s="29">
        <v>0</v>
      </c>
      <c r="H12" s="29">
        <v>8.7180000000000005E-4</v>
      </c>
      <c r="I12" s="29">
        <v>1.009693</v>
      </c>
      <c r="J12" t="s">
        <v>21</v>
      </c>
      <c r="K12" s="29">
        <v>0</v>
      </c>
      <c r="L12" s="29">
        <v>8.7180000000000005E-4</v>
      </c>
      <c r="M12" s="29">
        <v>1.0540050000000001</v>
      </c>
      <c r="N12" s="25" t="s">
        <v>21</v>
      </c>
      <c r="O12" s="37">
        <v>0</v>
      </c>
      <c r="P12" s="37">
        <v>8.7180000000000005E-4</v>
      </c>
      <c r="Q12" s="25">
        <v>1.0640540000000001</v>
      </c>
      <c r="S12" s="59"/>
      <c r="T12" t="s">
        <v>21</v>
      </c>
      <c r="U12" s="29">
        <v>0</v>
      </c>
      <c r="V12" s="29">
        <v>2E-3</v>
      </c>
      <c r="W12" s="29">
        <v>1.0248440000000001</v>
      </c>
      <c r="X12" t="s">
        <v>21</v>
      </c>
      <c r="Y12" s="29">
        <v>0</v>
      </c>
      <c r="Z12" s="29">
        <v>2E-3</v>
      </c>
      <c r="AA12" s="29">
        <v>1.061957</v>
      </c>
      <c r="AB12" t="s">
        <v>21</v>
      </c>
      <c r="AC12" s="29">
        <v>0</v>
      </c>
      <c r="AD12" s="29">
        <v>2E-3</v>
      </c>
      <c r="AE12" s="29">
        <v>1.0451710000000001</v>
      </c>
      <c r="AF12" s="25" t="s">
        <v>21</v>
      </c>
      <c r="AG12" s="37">
        <v>0</v>
      </c>
      <c r="AH12" s="37">
        <v>2E-3</v>
      </c>
      <c r="AI12" s="25">
        <v>1.159861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1.1006229999999999</v>
      </c>
      <c r="F13" t="s">
        <v>22</v>
      </c>
      <c r="G13" s="29">
        <v>0</v>
      </c>
      <c r="H13" s="29">
        <v>5.007E-5</v>
      </c>
      <c r="I13" s="29">
        <v>1.1262160000000001</v>
      </c>
      <c r="J13" t="s">
        <v>22</v>
      </c>
      <c r="K13" s="29">
        <v>0</v>
      </c>
      <c r="L13" s="29">
        <v>5.007E-5</v>
      </c>
      <c r="M13" s="29">
        <v>1.1017870000000001</v>
      </c>
      <c r="N13" s="25" t="s">
        <v>22</v>
      </c>
      <c r="O13" s="37">
        <v>0</v>
      </c>
      <c r="P13" s="37">
        <v>5.007E-5</v>
      </c>
      <c r="Q13" s="25">
        <v>1.2124079999999999</v>
      </c>
      <c r="S13" s="59"/>
      <c r="T13" t="s">
        <v>22</v>
      </c>
      <c r="U13" s="29">
        <v>0</v>
      </c>
      <c r="V13" s="29">
        <v>3.4299999999999999E-4</v>
      </c>
      <c r="W13" s="29">
        <v>1.244075</v>
      </c>
      <c r="X13" t="s">
        <v>22</v>
      </c>
      <c r="Y13" s="29">
        <v>0</v>
      </c>
      <c r="Z13" s="29">
        <v>3.5790000000000003E-4</v>
      </c>
      <c r="AA13" s="29">
        <v>1.1802330000000001</v>
      </c>
      <c r="AB13" t="s">
        <v>22</v>
      </c>
      <c r="AC13" s="29">
        <v>0</v>
      </c>
      <c r="AD13" s="29">
        <v>3.5790000000000003E-4</v>
      </c>
      <c r="AE13" s="29">
        <v>1.210299</v>
      </c>
      <c r="AF13" s="25" t="s">
        <v>22</v>
      </c>
      <c r="AG13" s="37">
        <v>0</v>
      </c>
      <c r="AH13" s="37">
        <v>3.5790000000000003E-4</v>
      </c>
      <c r="AI13" s="25">
        <v>1.2298100000000001</v>
      </c>
    </row>
    <row r="14" spans="1:35" x14ac:dyDescent="0.25">
      <c r="N14" s="25"/>
      <c r="O14" s="25"/>
      <c r="P14" s="25"/>
      <c r="Q14" s="25"/>
      <c r="AF14" s="25"/>
      <c r="AG14" s="25"/>
      <c r="AH14" s="25"/>
      <c r="AI14" s="25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52" t="s">
        <v>82</v>
      </c>
      <c r="C16" s="52"/>
      <c r="D16" s="52"/>
      <c r="E16" s="52"/>
      <c r="F16" s="52" t="s">
        <v>83</v>
      </c>
      <c r="G16" s="52"/>
      <c r="H16" s="52"/>
      <c r="I16" s="52"/>
      <c r="J16" s="52" t="s">
        <v>84</v>
      </c>
      <c r="K16" s="52"/>
      <c r="L16" s="52"/>
      <c r="M16" s="52"/>
      <c r="N16" s="63" t="s">
        <v>85</v>
      </c>
      <c r="O16" s="63"/>
      <c r="P16" s="63"/>
      <c r="Q16" s="63"/>
      <c r="S16" s="64" t="s">
        <v>23</v>
      </c>
      <c r="T16" s="52" t="s">
        <v>82</v>
      </c>
      <c r="U16" s="52"/>
      <c r="V16" s="52"/>
      <c r="W16" s="52"/>
      <c r="X16" s="52" t="s">
        <v>83</v>
      </c>
      <c r="Y16" s="52"/>
      <c r="Z16" s="52"/>
      <c r="AA16" s="52"/>
      <c r="AB16" s="52" t="s">
        <v>84</v>
      </c>
      <c r="AC16" s="52"/>
      <c r="AD16" s="52"/>
      <c r="AE16" s="52"/>
      <c r="AF16" s="63" t="s">
        <v>85</v>
      </c>
      <c r="AG16" s="63"/>
      <c r="AH16" s="63"/>
      <c r="AI16" s="63"/>
    </row>
    <row r="17" spans="1:35" x14ac:dyDescent="0.25">
      <c r="A17" s="64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5"/>
      <c r="O17" s="25" t="s">
        <v>17</v>
      </c>
      <c r="P17" s="25" t="s">
        <v>18</v>
      </c>
      <c r="Q17" s="25" t="s">
        <v>19</v>
      </c>
      <c r="S17" s="64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5"/>
      <c r="AG17" s="25" t="s">
        <v>17</v>
      </c>
      <c r="AH17" s="25" t="s">
        <v>18</v>
      </c>
      <c r="AI17" s="25" t="s">
        <v>19</v>
      </c>
    </row>
    <row r="18" spans="1:35" x14ac:dyDescent="0.25">
      <c r="A18" s="64"/>
      <c r="B18" t="s">
        <v>20</v>
      </c>
      <c r="C18" s="29">
        <v>0</v>
      </c>
      <c r="D18" s="29">
        <v>2.2800000000000001E-2</v>
      </c>
      <c r="E18" s="29">
        <v>1.418447</v>
      </c>
      <c r="F18" t="s">
        <v>20</v>
      </c>
      <c r="G18" s="29">
        <v>0</v>
      </c>
      <c r="H18" s="29">
        <v>2.2800000000000001E-2</v>
      </c>
      <c r="I18" s="29">
        <v>1.6168389999999999</v>
      </c>
      <c r="J18" t="s">
        <v>20</v>
      </c>
      <c r="K18" s="29">
        <v>0</v>
      </c>
      <c r="L18" s="29">
        <v>2.2800000000000001E-2</v>
      </c>
      <c r="M18" s="29">
        <v>1.719093</v>
      </c>
      <c r="N18" s="25" t="s">
        <v>20</v>
      </c>
      <c r="O18" s="37">
        <v>0</v>
      </c>
      <c r="P18" s="37">
        <v>2.2800000000000001E-2</v>
      </c>
      <c r="Q18" s="25">
        <v>1.5489390000000001</v>
      </c>
      <c r="S18" s="64"/>
      <c r="T18" t="s">
        <v>20</v>
      </c>
      <c r="U18" s="29">
        <v>0</v>
      </c>
      <c r="V18" s="29">
        <v>2.2800000000000001E-2</v>
      </c>
      <c r="W18" s="29">
        <v>1.7408669999999999</v>
      </c>
      <c r="X18" t="s">
        <v>20</v>
      </c>
      <c r="Y18" s="29">
        <v>0</v>
      </c>
      <c r="Z18" s="29">
        <v>2.2800000000000001E-2</v>
      </c>
      <c r="AA18" s="29">
        <v>1.581089</v>
      </c>
      <c r="AB18" t="s">
        <v>20</v>
      </c>
      <c r="AC18" s="29">
        <v>0</v>
      </c>
      <c r="AD18" s="29">
        <v>2.2800000000000001E-2</v>
      </c>
      <c r="AE18" s="29">
        <v>1.018181</v>
      </c>
      <c r="AF18" s="25" t="s">
        <v>20</v>
      </c>
      <c r="AG18" s="37">
        <v>0</v>
      </c>
      <c r="AH18" s="37">
        <v>2.2800000000000001E-2</v>
      </c>
      <c r="AI18" s="25">
        <v>1.449946</v>
      </c>
    </row>
    <row r="19" spans="1:35" x14ac:dyDescent="0.25">
      <c r="A19" s="64"/>
      <c r="B19" t="s">
        <v>21</v>
      </c>
      <c r="C19" s="29">
        <v>0</v>
      </c>
      <c r="D19" s="29">
        <v>8.7180000000000005E-4</v>
      </c>
      <c r="E19" s="29">
        <v>77.591524000000007</v>
      </c>
      <c r="F19" t="s">
        <v>21</v>
      </c>
      <c r="G19" s="29">
        <v>0</v>
      </c>
      <c r="H19" s="29">
        <v>8.7180000000000005E-4</v>
      </c>
      <c r="I19" s="29">
        <v>77.917585000000003</v>
      </c>
      <c r="J19" t="s">
        <v>21</v>
      </c>
      <c r="K19" s="29">
        <v>0</v>
      </c>
      <c r="L19" s="29">
        <v>8.7180000000000005E-4</v>
      </c>
      <c r="M19" s="29">
        <v>76.095122000000003</v>
      </c>
      <c r="N19" s="25" t="s">
        <v>21</v>
      </c>
      <c r="O19" s="37">
        <v>0</v>
      </c>
      <c r="P19" s="37">
        <v>8.7180000000000005E-4</v>
      </c>
      <c r="Q19" s="25">
        <v>76.139740000000003</v>
      </c>
      <c r="S19" s="64"/>
      <c r="T19" t="s">
        <v>21</v>
      </c>
      <c r="U19" s="29">
        <v>0</v>
      </c>
      <c r="V19" s="29">
        <v>2E-3</v>
      </c>
      <c r="W19" s="29">
        <v>78.168890000000005</v>
      </c>
      <c r="X19" t="s">
        <v>21</v>
      </c>
      <c r="Y19" s="29">
        <v>0</v>
      </c>
      <c r="Z19" s="29">
        <v>2E-3</v>
      </c>
      <c r="AA19" s="29">
        <v>77.676873000000001</v>
      </c>
      <c r="AB19" t="s">
        <v>21</v>
      </c>
      <c r="AC19" s="29">
        <v>0</v>
      </c>
      <c r="AD19" s="29">
        <v>2E-3</v>
      </c>
      <c r="AE19" s="29">
        <v>76.346519000000001</v>
      </c>
      <c r="AF19" s="25" t="s">
        <v>21</v>
      </c>
      <c r="AG19" s="37">
        <v>0</v>
      </c>
      <c r="AH19" s="37">
        <v>2E-3</v>
      </c>
      <c r="AI19" s="25">
        <v>77.271049000000005</v>
      </c>
    </row>
    <row r="20" spans="1:35" x14ac:dyDescent="0.25">
      <c r="A20" s="64"/>
      <c r="B20" t="s">
        <v>22</v>
      </c>
      <c r="C20" s="29">
        <v>0</v>
      </c>
      <c r="D20" s="29">
        <v>5.007E-5</v>
      </c>
      <c r="E20" s="29">
        <v>178.59573800000001</v>
      </c>
      <c r="F20" t="s">
        <v>22</v>
      </c>
      <c r="G20" s="29">
        <v>0</v>
      </c>
      <c r="H20" s="29">
        <v>5.007E-5</v>
      </c>
      <c r="I20" s="29">
        <v>194.79187999999999</v>
      </c>
      <c r="J20" t="s">
        <v>22</v>
      </c>
      <c r="K20" s="29">
        <v>0</v>
      </c>
      <c r="L20" s="29">
        <v>5.007E-5</v>
      </c>
      <c r="M20" s="29">
        <v>190.13978800000001</v>
      </c>
      <c r="N20" s="25" t="s">
        <v>22</v>
      </c>
      <c r="O20" s="37">
        <v>0</v>
      </c>
      <c r="P20" s="37">
        <v>5.007E-5</v>
      </c>
      <c r="Q20" s="25">
        <v>194.03291200000001</v>
      </c>
      <c r="S20" s="64"/>
      <c r="T20" t="s">
        <v>22</v>
      </c>
      <c r="U20" s="29">
        <v>0</v>
      </c>
      <c r="V20" s="29">
        <v>3.4299999999999999E-4</v>
      </c>
      <c r="W20" s="29">
        <v>189.562623</v>
      </c>
      <c r="X20" t="s">
        <v>22</v>
      </c>
      <c r="Y20" s="29">
        <v>0</v>
      </c>
      <c r="Z20" s="29">
        <v>3.5599999999999998E-4</v>
      </c>
      <c r="AA20" s="29">
        <v>187.95772099999999</v>
      </c>
      <c r="AB20" t="s">
        <v>22</v>
      </c>
      <c r="AC20" s="29">
        <v>0</v>
      </c>
      <c r="AD20" s="29">
        <v>3.5790000000000003E-4</v>
      </c>
      <c r="AE20" s="29">
        <v>187.51563999999999</v>
      </c>
      <c r="AF20" s="25" t="s">
        <v>22</v>
      </c>
      <c r="AG20" s="37">
        <v>0</v>
      </c>
      <c r="AH20" s="37">
        <v>3.5790000000000003E-4</v>
      </c>
      <c r="AI20" s="25">
        <v>186.134252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82</v>
      </c>
      <c r="C23" s="52"/>
      <c r="D23" s="52"/>
      <c r="E23" s="52"/>
      <c r="F23" s="52" t="s">
        <v>83</v>
      </c>
      <c r="G23" s="52"/>
      <c r="H23" s="52"/>
      <c r="I23" s="52"/>
      <c r="J23" s="52" t="s">
        <v>84</v>
      </c>
      <c r="K23" s="52"/>
      <c r="L23" s="52"/>
      <c r="M23" s="52"/>
      <c r="N23" s="63" t="s">
        <v>85</v>
      </c>
      <c r="O23" s="63"/>
      <c r="P23" s="63"/>
      <c r="Q23" s="63"/>
      <c r="S23" s="60" t="s">
        <v>24</v>
      </c>
      <c r="T23" s="52" t="s">
        <v>82</v>
      </c>
      <c r="U23" s="52"/>
      <c r="V23" s="52"/>
      <c r="W23" s="52"/>
      <c r="X23" s="52" t="s">
        <v>83</v>
      </c>
      <c r="Y23" s="52"/>
      <c r="Z23" s="52"/>
      <c r="AA23" s="52"/>
      <c r="AB23" s="52" t="s">
        <v>84</v>
      </c>
      <c r="AC23" s="52"/>
      <c r="AD23" s="52"/>
      <c r="AE23" s="52"/>
      <c r="AF23" s="63" t="s">
        <v>85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4.098535</v>
      </c>
      <c r="F25">
        <v>0</v>
      </c>
      <c r="I25" s="29">
        <v>3.5926819999999999</v>
      </c>
      <c r="J25">
        <v>0</v>
      </c>
      <c r="M25" s="29">
        <v>3.5636510000000001</v>
      </c>
      <c r="N25" s="25">
        <v>0</v>
      </c>
      <c r="O25" s="25"/>
      <c r="P25" s="25"/>
      <c r="Q25" s="25">
        <v>3.8923580000000002</v>
      </c>
      <c r="S25" s="60"/>
      <c r="T25" s="33">
        <v>1.9999999999999999E-7</v>
      </c>
      <c r="W25" s="29">
        <v>3.5375580000000002</v>
      </c>
      <c r="X25">
        <v>0</v>
      </c>
      <c r="AA25" s="29">
        <v>3.4505340000000002</v>
      </c>
      <c r="AB25" s="33">
        <v>9.9999999999999995E-8</v>
      </c>
      <c r="AE25" s="29">
        <v>3.4979969999999998</v>
      </c>
      <c r="AF25" s="39">
        <v>9.9999999999999995E-8</v>
      </c>
      <c r="AG25" s="25"/>
      <c r="AH25" s="25"/>
      <c r="AI25" s="25">
        <v>3.9864739999999999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5"/>
      <c r="O28" s="25"/>
      <c r="P28" s="25"/>
      <c r="Q28" s="25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82</v>
      </c>
      <c r="C30" s="52"/>
      <c r="D30" s="52"/>
      <c r="E30" s="52"/>
      <c r="F30" s="52" t="s">
        <v>83</v>
      </c>
      <c r="G30" s="52"/>
      <c r="H30" s="52"/>
      <c r="I30" s="52"/>
      <c r="J30" s="52" t="s">
        <v>84</v>
      </c>
      <c r="K30" s="52"/>
      <c r="L30" s="52"/>
      <c r="M30" s="52"/>
      <c r="N30" s="63" t="s">
        <v>85</v>
      </c>
      <c r="O30" s="63"/>
      <c r="P30" s="63"/>
      <c r="Q30" s="63"/>
      <c r="S30" s="59" t="s">
        <v>12</v>
      </c>
      <c r="T30" s="52" t="s">
        <v>82</v>
      </c>
      <c r="U30" s="52"/>
      <c r="V30" s="52"/>
      <c r="W30" s="52"/>
      <c r="X30" s="52" t="s">
        <v>83</v>
      </c>
      <c r="Y30" s="52"/>
      <c r="Z30" s="52"/>
      <c r="AA30" s="52"/>
      <c r="AB30" s="52" t="s">
        <v>84</v>
      </c>
      <c r="AC30" s="52"/>
      <c r="AD30" s="52"/>
      <c r="AE30" s="52"/>
      <c r="AF30" s="63" t="s">
        <v>85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1.0038039999999999</v>
      </c>
      <c r="F32" t="s">
        <v>20</v>
      </c>
      <c r="G32" s="29">
        <v>0</v>
      </c>
      <c r="H32" s="29">
        <v>2.2800000000000001E-2</v>
      </c>
      <c r="I32" s="29">
        <v>0.91712199999999999</v>
      </c>
      <c r="J32" t="s">
        <v>20</v>
      </c>
      <c r="K32" s="29">
        <v>0</v>
      </c>
      <c r="L32" s="29">
        <v>2.2800000000000001E-2</v>
      </c>
      <c r="M32" s="29">
        <v>0.97945099999999996</v>
      </c>
      <c r="N32" s="25" t="s">
        <v>20</v>
      </c>
      <c r="O32" s="37">
        <v>0</v>
      </c>
      <c r="P32" s="37">
        <v>2.2800000000000001E-2</v>
      </c>
      <c r="Q32" s="25">
        <v>1.068948</v>
      </c>
      <c r="S32" s="59"/>
      <c r="T32" t="s">
        <v>20</v>
      </c>
      <c r="U32" s="29">
        <v>0</v>
      </c>
      <c r="V32" s="29">
        <v>2.2800000000000001E-2</v>
      </c>
      <c r="W32" s="29">
        <v>0.91506399999999999</v>
      </c>
      <c r="X32" t="s">
        <v>20</v>
      </c>
      <c r="Y32" s="29">
        <v>0</v>
      </c>
      <c r="Z32" s="29">
        <v>2.2800000000000001E-2</v>
      </c>
      <c r="AA32" s="29">
        <v>0.91553300000000004</v>
      </c>
      <c r="AB32" t="s">
        <v>20</v>
      </c>
      <c r="AC32" s="29">
        <v>0</v>
      </c>
      <c r="AD32" s="29">
        <v>2.2800000000000001E-2</v>
      </c>
      <c r="AE32" s="29">
        <v>1.006421</v>
      </c>
      <c r="AF32" s="25" t="s">
        <v>20</v>
      </c>
      <c r="AG32" s="37">
        <v>0</v>
      </c>
      <c r="AH32" s="37">
        <v>2.2800000000000001E-2</v>
      </c>
      <c r="AI32" s="25">
        <v>1.0241560000000001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1.051609</v>
      </c>
      <c r="F33" t="s">
        <v>21</v>
      </c>
      <c r="G33" s="29">
        <v>0</v>
      </c>
      <c r="H33" s="29">
        <v>4.1000000000000003E-3</v>
      </c>
      <c r="I33" s="29">
        <v>1.045078</v>
      </c>
      <c r="J33" t="s">
        <v>21</v>
      </c>
      <c r="K33" s="29">
        <v>0</v>
      </c>
      <c r="L33" s="29">
        <v>4.1000000000000003E-3</v>
      </c>
      <c r="M33" s="29">
        <v>1.0383500000000001</v>
      </c>
      <c r="N33" s="25" t="s">
        <v>21</v>
      </c>
      <c r="O33" s="37">
        <v>0</v>
      </c>
      <c r="P33" s="37">
        <v>4.1000000000000003E-3</v>
      </c>
      <c r="Q33" s="25">
        <v>1.100703</v>
      </c>
      <c r="S33" s="59"/>
      <c r="T33" t="s">
        <v>21</v>
      </c>
      <c r="U33" s="29">
        <v>0</v>
      </c>
      <c r="V33" s="29">
        <v>7.4000000000000003E-3</v>
      </c>
      <c r="W33" s="29">
        <v>1.032591</v>
      </c>
      <c r="X33" t="s">
        <v>21</v>
      </c>
      <c r="Y33" s="29">
        <v>0</v>
      </c>
      <c r="Z33" s="29">
        <v>7.4000000000000003E-3</v>
      </c>
      <c r="AA33" s="29">
        <v>1.0630550000000001</v>
      </c>
      <c r="AB33" t="s">
        <v>21</v>
      </c>
      <c r="AC33" s="29">
        <v>0</v>
      </c>
      <c r="AD33" s="29">
        <v>7.4000000000000003E-3</v>
      </c>
      <c r="AE33" s="29">
        <v>1.031512</v>
      </c>
      <c r="AF33" s="25" t="s">
        <v>21</v>
      </c>
      <c r="AG33" s="37">
        <v>0</v>
      </c>
      <c r="AH33" s="37">
        <v>7.4000000000000003E-3</v>
      </c>
      <c r="AI33" s="25">
        <v>1.0552539999999999</v>
      </c>
    </row>
    <row r="34" spans="1:35" x14ac:dyDescent="0.25">
      <c r="A34" s="59"/>
      <c r="B34" t="s">
        <v>22</v>
      </c>
      <c r="C34" s="29">
        <v>0</v>
      </c>
      <c r="D34" s="29">
        <v>1.1999999999999999E-3</v>
      </c>
      <c r="E34" s="29">
        <v>1.5207470000000001</v>
      </c>
      <c r="F34" t="s">
        <v>22</v>
      </c>
      <c r="G34" s="29">
        <v>0</v>
      </c>
      <c r="H34" s="29">
        <v>1.2999999999999999E-3</v>
      </c>
      <c r="I34" s="29">
        <v>1.146199</v>
      </c>
      <c r="J34" t="s">
        <v>22</v>
      </c>
      <c r="K34" s="29">
        <v>0</v>
      </c>
      <c r="L34" s="29">
        <v>1.4E-3</v>
      </c>
      <c r="M34" s="29">
        <v>1.1698379999999999</v>
      </c>
      <c r="N34" s="25" t="s">
        <v>22</v>
      </c>
      <c r="O34" s="37">
        <v>0</v>
      </c>
      <c r="P34" s="37">
        <v>1.4E-3</v>
      </c>
      <c r="Q34" s="25">
        <v>1.273604</v>
      </c>
      <c r="S34" s="59"/>
      <c r="T34" t="s">
        <v>22</v>
      </c>
      <c r="U34" s="29">
        <v>0</v>
      </c>
      <c r="V34" s="29">
        <v>3.3E-3</v>
      </c>
      <c r="W34" s="29">
        <v>1.1266229999999999</v>
      </c>
      <c r="X34" t="s">
        <v>22</v>
      </c>
      <c r="Y34" s="29">
        <v>0</v>
      </c>
      <c r="Z34" s="29">
        <v>3.5999999999999999E-3</v>
      </c>
      <c r="AA34" s="29">
        <v>1.159065</v>
      </c>
      <c r="AB34" t="s">
        <v>22</v>
      </c>
      <c r="AC34" s="29">
        <v>0</v>
      </c>
      <c r="AD34" s="29">
        <v>3.8999999999999998E-3</v>
      </c>
      <c r="AE34" s="29">
        <v>1.159762</v>
      </c>
      <c r="AF34" s="25" t="s">
        <v>22</v>
      </c>
      <c r="AG34" s="37">
        <v>0</v>
      </c>
      <c r="AH34" s="37">
        <v>3.8999999999999998E-3</v>
      </c>
      <c r="AI34" s="25">
        <v>1.1617109999999999</v>
      </c>
    </row>
    <row r="35" spans="1:35" x14ac:dyDescent="0.25">
      <c r="N35" s="27"/>
      <c r="O35" s="27"/>
      <c r="P35" s="27"/>
      <c r="Q35" s="27"/>
      <c r="AF35" s="27"/>
      <c r="AI35" s="27"/>
    </row>
    <row r="36" spans="1:35" x14ac:dyDescent="0.25">
      <c r="N36" s="27"/>
      <c r="O36" s="27"/>
      <c r="P36" s="27"/>
      <c r="Q36" s="27"/>
      <c r="AF36" s="25"/>
      <c r="AG36" s="25"/>
      <c r="AH36" s="25"/>
      <c r="AI36" s="25"/>
    </row>
    <row r="37" spans="1:35" x14ac:dyDescent="0.25">
      <c r="A37" s="64" t="s">
        <v>23</v>
      </c>
      <c r="B37" s="52" t="s">
        <v>82</v>
      </c>
      <c r="C37" s="52"/>
      <c r="D37" s="52"/>
      <c r="E37" s="52"/>
      <c r="F37" s="52" t="s">
        <v>83</v>
      </c>
      <c r="G37" s="52"/>
      <c r="H37" s="52"/>
      <c r="I37" s="52"/>
      <c r="J37" s="52" t="s">
        <v>84</v>
      </c>
      <c r="K37" s="52"/>
      <c r="L37" s="52"/>
      <c r="M37" s="52"/>
      <c r="N37" s="63" t="s">
        <v>85</v>
      </c>
      <c r="O37" s="63"/>
      <c r="P37" s="63"/>
      <c r="Q37" s="63"/>
      <c r="S37" s="64" t="s">
        <v>23</v>
      </c>
      <c r="T37" s="52" t="s">
        <v>82</v>
      </c>
      <c r="U37" s="52"/>
      <c r="V37" s="52"/>
      <c r="W37" s="52"/>
      <c r="X37" s="52" t="s">
        <v>83</v>
      </c>
      <c r="Y37" s="52"/>
      <c r="Z37" s="52"/>
      <c r="AA37" s="52"/>
      <c r="AB37" s="52" t="s">
        <v>84</v>
      </c>
      <c r="AC37" s="52"/>
      <c r="AD37" s="52"/>
      <c r="AE37" s="52"/>
      <c r="AF37" s="63" t="s">
        <v>85</v>
      </c>
      <c r="AG37" s="63"/>
      <c r="AH37" s="63"/>
      <c r="AI37" s="63"/>
    </row>
    <row r="38" spans="1:35" x14ac:dyDescent="0.25">
      <c r="A38" s="64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5"/>
      <c r="O38" s="25" t="s">
        <v>17</v>
      </c>
      <c r="P38" s="25" t="s">
        <v>18</v>
      </c>
      <c r="Q38" s="25" t="s">
        <v>19</v>
      </c>
      <c r="S38" s="64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5"/>
      <c r="AG38" s="25" t="s">
        <v>17</v>
      </c>
      <c r="AH38" s="25" t="s">
        <v>18</v>
      </c>
      <c r="AI38" s="25" t="s">
        <v>19</v>
      </c>
    </row>
    <row r="39" spans="1:35" x14ac:dyDescent="0.25">
      <c r="A39" s="64"/>
      <c r="B39" t="s">
        <v>20</v>
      </c>
      <c r="C39" s="29">
        <v>0</v>
      </c>
      <c r="D39" s="29">
        <v>2.2800000000000001E-2</v>
      </c>
      <c r="E39" s="29">
        <v>1.565231</v>
      </c>
      <c r="F39" t="s">
        <v>20</v>
      </c>
      <c r="G39" s="29">
        <v>0</v>
      </c>
      <c r="H39" s="29">
        <v>2.2800000000000001E-2</v>
      </c>
      <c r="I39" s="29">
        <v>1.717678</v>
      </c>
      <c r="J39" t="s">
        <v>20</v>
      </c>
      <c r="K39" s="29">
        <v>0</v>
      </c>
      <c r="L39" s="29">
        <v>2.2800000000000001E-2</v>
      </c>
      <c r="M39" s="29">
        <v>1.583779</v>
      </c>
      <c r="N39" s="25" t="s">
        <v>20</v>
      </c>
      <c r="O39" s="37">
        <v>0</v>
      </c>
      <c r="P39" s="37">
        <v>2.2800000000000001E-2</v>
      </c>
      <c r="Q39" s="25">
        <v>1.5646519999999999</v>
      </c>
      <c r="S39" s="64"/>
      <c r="T39" t="s">
        <v>20</v>
      </c>
      <c r="U39" s="29">
        <v>0</v>
      </c>
      <c r="V39" s="29">
        <v>2.2800000000000001E-2</v>
      </c>
      <c r="W39" s="29">
        <v>1.395939</v>
      </c>
      <c r="X39" t="s">
        <v>20</v>
      </c>
      <c r="Y39" s="29">
        <v>0</v>
      </c>
      <c r="Z39" s="29">
        <v>2.2800000000000001E-2</v>
      </c>
      <c r="AA39" s="29">
        <v>1.2965100000000001</v>
      </c>
      <c r="AB39" t="s">
        <v>20</v>
      </c>
      <c r="AC39" s="29">
        <v>0</v>
      </c>
      <c r="AD39" s="29">
        <v>2.2800000000000001E-2</v>
      </c>
      <c r="AE39" s="29">
        <v>1.527366</v>
      </c>
      <c r="AF39" s="25" t="s">
        <v>20</v>
      </c>
      <c r="AG39" s="37">
        <v>0</v>
      </c>
      <c r="AH39" s="37">
        <v>2.2800000000000001E-2</v>
      </c>
      <c r="AI39" s="25">
        <v>1.527596</v>
      </c>
    </row>
    <row r="40" spans="1:35" x14ac:dyDescent="0.25">
      <c r="A40" s="64"/>
      <c r="B40" t="s">
        <v>21</v>
      </c>
      <c r="C40" s="29">
        <v>0</v>
      </c>
      <c r="D40" s="29">
        <v>4.1000000000000003E-3</v>
      </c>
      <c r="E40" s="29">
        <v>78.509709000000001</v>
      </c>
      <c r="F40" t="s">
        <v>21</v>
      </c>
      <c r="G40" s="29">
        <v>0</v>
      </c>
      <c r="H40" s="29">
        <v>4.1000000000000003E-3</v>
      </c>
      <c r="I40" s="29">
        <v>75.372285000000005</v>
      </c>
      <c r="J40" t="s">
        <v>21</v>
      </c>
      <c r="K40" s="29">
        <v>0</v>
      </c>
      <c r="L40" s="29">
        <v>4.1000000000000003E-3</v>
      </c>
      <c r="M40" s="29">
        <v>75.169595999999999</v>
      </c>
      <c r="N40" s="25" t="s">
        <v>21</v>
      </c>
      <c r="O40" s="37">
        <v>0</v>
      </c>
      <c r="P40" s="37">
        <v>4.1000000000000003E-3</v>
      </c>
      <c r="Q40" s="25">
        <v>75.097959000000003</v>
      </c>
      <c r="S40" s="64"/>
      <c r="T40" t="s">
        <v>21</v>
      </c>
      <c r="U40" s="29">
        <v>0</v>
      </c>
      <c r="V40" s="29">
        <v>7.4000000000000003E-3</v>
      </c>
      <c r="W40" s="29">
        <v>5.2382939999999998</v>
      </c>
      <c r="X40" t="s">
        <v>21</v>
      </c>
      <c r="Y40" s="29">
        <v>0</v>
      </c>
      <c r="Z40" s="29">
        <v>7.1999999999999998E-3</v>
      </c>
      <c r="AA40" s="29">
        <v>6.0814310000000003</v>
      </c>
      <c r="AB40" t="s">
        <v>21</v>
      </c>
      <c r="AC40" s="29">
        <v>0</v>
      </c>
      <c r="AD40" s="29">
        <v>7.1999999999999998E-3</v>
      </c>
      <c r="AE40" s="29">
        <v>5.145168</v>
      </c>
      <c r="AF40" s="25" t="s">
        <v>21</v>
      </c>
      <c r="AG40" s="37">
        <v>0</v>
      </c>
      <c r="AH40" s="37">
        <v>7.1999999999999998E-3</v>
      </c>
      <c r="AI40" s="25">
        <v>5.7560760000000002</v>
      </c>
    </row>
    <row r="41" spans="1:35" x14ac:dyDescent="0.25">
      <c r="A41" s="64"/>
      <c r="B41" t="s">
        <v>22</v>
      </c>
      <c r="C41" s="29">
        <v>0</v>
      </c>
      <c r="D41" s="29">
        <v>1.1999999999999999E-3</v>
      </c>
      <c r="E41" s="29">
        <v>180.80112600000001</v>
      </c>
      <c r="F41" t="s">
        <v>22</v>
      </c>
      <c r="G41" s="29">
        <v>0</v>
      </c>
      <c r="H41" s="29">
        <v>1.2999999999999999E-3</v>
      </c>
      <c r="I41" s="29">
        <v>179.85322500000001</v>
      </c>
      <c r="J41" t="s">
        <v>22</v>
      </c>
      <c r="K41" s="29">
        <v>0</v>
      </c>
      <c r="L41" s="29">
        <v>1.1999999999999999E-3</v>
      </c>
      <c r="M41" s="29">
        <v>180.349818</v>
      </c>
      <c r="N41" s="25" t="s">
        <v>22</v>
      </c>
      <c r="O41" s="37">
        <v>0</v>
      </c>
      <c r="P41" s="37">
        <v>1.1999999999999999E-3</v>
      </c>
      <c r="Q41" s="25">
        <v>175.65258900000001</v>
      </c>
      <c r="S41" s="64"/>
      <c r="T41" t="s">
        <v>22</v>
      </c>
      <c r="U41" s="29">
        <v>0</v>
      </c>
      <c r="V41" s="29">
        <v>3.3E-3</v>
      </c>
      <c r="W41" s="29">
        <v>181.15666899999999</v>
      </c>
      <c r="X41" t="s">
        <v>22</v>
      </c>
      <c r="Y41" s="29">
        <v>0</v>
      </c>
      <c r="Z41" s="29">
        <v>3.3E-3</v>
      </c>
      <c r="AA41" s="29">
        <v>175.92051000000001</v>
      </c>
      <c r="AB41" t="s">
        <v>22</v>
      </c>
      <c r="AC41" s="29">
        <v>0</v>
      </c>
      <c r="AD41" s="29">
        <v>3.3E-3</v>
      </c>
      <c r="AE41" s="29">
        <v>174.05973800000001</v>
      </c>
      <c r="AF41" s="25" t="s">
        <v>22</v>
      </c>
      <c r="AG41" s="37">
        <v>0</v>
      </c>
      <c r="AH41" s="37">
        <v>3.3E-3</v>
      </c>
      <c r="AI41" s="25">
        <v>180.29477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82</v>
      </c>
      <c r="C44" s="52"/>
      <c r="D44" s="52"/>
      <c r="E44" s="52"/>
      <c r="F44" s="52" t="s">
        <v>83</v>
      </c>
      <c r="G44" s="52"/>
      <c r="H44" s="52"/>
      <c r="I44" s="52"/>
      <c r="J44" s="52" t="s">
        <v>84</v>
      </c>
      <c r="K44" s="52"/>
      <c r="L44" s="52"/>
      <c r="M44" s="52"/>
      <c r="N44" s="63" t="s">
        <v>85</v>
      </c>
      <c r="O44" s="63"/>
      <c r="P44" s="63"/>
      <c r="Q44" s="63"/>
      <c r="S44" s="60" t="s">
        <v>24</v>
      </c>
      <c r="T44" s="52" t="s">
        <v>82</v>
      </c>
      <c r="U44" s="52"/>
      <c r="V44" s="52"/>
      <c r="W44" s="52"/>
      <c r="X44" s="52" t="s">
        <v>83</v>
      </c>
      <c r="Y44" s="52"/>
      <c r="Z44" s="52"/>
      <c r="AA44" s="52"/>
      <c r="AB44" s="52" t="s">
        <v>84</v>
      </c>
      <c r="AC44" s="52"/>
      <c r="AD44" s="52"/>
      <c r="AE44" s="52"/>
      <c r="AF44" s="63" t="s">
        <v>85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1.9400000000000001E-5</v>
      </c>
      <c r="E46" s="29">
        <v>3.5056820000000002</v>
      </c>
      <c r="F46" s="33">
        <v>2.3099999999999999E-5</v>
      </c>
      <c r="I46" s="29">
        <v>3.526707</v>
      </c>
      <c r="J46" s="33">
        <v>2.5700000000000001E-5</v>
      </c>
      <c r="M46" s="29">
        <v>3.5677639999999999</v>
      </c>
      <c r="N46" s="39">
        <v>2.94E-5</v>
      </c>
      <c r="O46" s="25"/>
      <c r="P46" s="25"/>
      <c r="Q46" s="25">
        <v>3.8647070000000001</v>
      </c>
      <c r="S46" s="60"/>
      <c r="T46" s="33">
        <v>4.0989999999999999E-4</v>
      </c>
      <c r="W46" s="29">
        <v>3.4402729999999999</v>
      </c>
      <c r="X46" s="33">
        <v>4.3839999999999998E-4</v>
      </c>
      <c r="AA46" s="29">
        <v>3.5860949999999998</v>
      </c>
      <c r="AB46" s="33">
        <v>4.8460000000000002E-4</v>
      </c>
      <c r="AE46" s="29">
        <v>3.576673</v>
      </c>
      <c r="AF46" s="39">
        <v>5.2829999999999999E-4</v>
      </c>
      <c r="AG46" s="25"/>
      <c r="AH46" s="25"/>
      <c r="AI46" s="25">
        <v>4.0029960000000004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82</v>
      </c>
      <c r="C50" s="52"/>
      <c r="D50" s="52"/>
      <c r="E50" s="52"/>
      <c r="F50" s="52" t="s">
        <v>83</v>
      </c>
      <c r="G50" s="52"/>
      <c r="H50" s="52"/>
      <c r="I50" s="52"/>
      <c r="J50" s="52" t="s">
        <v>84</v>
      </c>
      <c r="K50" s="52"/>
      <c r="L50" s="52"/>
      <c r="M50" s="52"/>
      <c r="N50" s="63" t="s">
        <v>85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0.99205100000000002</v>
      </c>
      <c r="F52" t="s">
        <v>20</v>
      </c>
      <c r="G52" s="29">
        <v>0</v>
      </c>
      <c r="H52" s="29">
        <v>2.2800000000000001E-2</v>
      </c>
      <c r="I52" s="29">
        <v>0.89502099999999996</v>
      </c>
      <c r="J52" t="s">
        <v>20</v>
      </c>
      <c r="K52" s="29">
        <v>0</v>
      </c>
      <c r="L52" s="29">
        <v>2.2800000000000001E-2</v>
      </c>
      <c r="M52" s="29">
        <v>1.2207410000000001</v>
      </c>
      <c r="N52" s="25" t="s">
        <v>20</v>
      </c>
      <c r="O52" s="37">
        <v>0</v>
      </c>
      <c r="P52" s="37">
        <v>2.2800000000000001E-2</v>
      </c>
      <c r="Q52" s="25">
        <v>1.020257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1.0161480000000001</v>
      </c>
      <c r="F53" t="s">
        <v>21</v>
      </c>
      <c r="G53" s="29">
        <v>0</v>
      </c>
      <c r="H53" s="29">
        <v>1.37E-2</v>
      </c>
      <c r="I53" s="29">
        <v>1.056071</v>
      </c>
      <c r="J53" t="s">
        <v>21</v>
      </c>
      <c r="K53" s="29">
        <v>0</v>
      </c>
      <c r="L53" s="29">
        <v>1.37E-2</v>
      </c>
      <c r="M53" s="29">
        <v>1.047552</v>
      </c>
      <c r="N53" s="25" t="s">
        <v>21</v>
      </c>
      <c r="O53" s="37">
        <v>0</v>
      </c>
      <c r="P53" s="37">
        <v>1.37E-2</v>
      </c>
      <c r="Q53" s="25">
        <v>1.0869409999999999</v>
      </c>
    </row>
    <row r="54" spans="1:17" x14ac:dyDescent="0.25">
      <c r="A54" s="59"/>
      <c r="B54" t="s">
        <v>22</v>
      </c>
      <c r="C54" s="29">
        <v>0</v>
      </c>
      <c r="D54" s="29">
        <v>9.5999999999999992E-3</v>
      </c>
      <c r="E54" s="29">
        <v>1.1236569999999999</v>
      </c>
      <c r="F54" t="s">
        <v>22</v>
      </c>
      <c r="G54" s="29">
        <v>0</v>
      </c>
      <c r="H54" s="29">
        <v>0.01</v>
      </c>
      <c r="I54" s="29">
        <v>1.142935</v>
      </c>
      <c r="J54" t="s">
        <v>22</v>
      </c>
      <c r="K54" s="29">
        <v>0</v>
      </c>
      <c r="L54" s="29">
        <v>1.0699999999999999E-2</v>
      </c>
      <c r="M54" s="29">
        <v>1.114738</v>
      </c>
      <c r="N54" s="25" t="s">
        <v>22</v>
      </c>
      <c r="O54" s="37">
        <v>0</v>
      </c>
      <c r="P54" s="37">
        <v>1.0699999999999999E-2</v>
      </c>
      <c r="Q54" s="25">
        <v>1.251247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52" t="s">
        <v>82</v>
      </c>
      <c r="C57" s="52"/>
      <c r="D57" s="52"/>
      <c r="E57" s="52"/>
      <c r="F57" s="52" t="s">
        <v>83</v>
      </c>
      <c r="G57" s="52"/>
      <c r="H57" s="52"/>
      <c r="I57" s="52"/>
      <c r="J57" s="52" t="s">
        <v>84</v>
      </c>
      <c r="K57" s="52"/>
      <c r="L57" s="52"/>
      <c r="M57" s="52"/>
      <c r="N57" s="67" t="s">
        <v>85</v>
      </c>
      <c r="O57" s="67"/>
      <c r="P57" s="67"/>
      <c r="Q57" s="67"/>
    </row>
    <row r="58" spans="1:17" x14ac:dyDescent="0.25">
      <c r="A58" s="64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0"/>
      <c r="O58" s="40" t="s">
        <v>17</v>
      </c>
      <c r="P58" s="40" t="s">
        <v>18</v>
      </c>
      <c r="Q58" s="40" t="s">
        <v>19</v>
      </c>
    </row>
    <row r="59" spans="1:17" x14ac:dyDescent="0.25">
      <c r="A59" s="64"/>
      <c r="B59" t="s">
        <v>20</v>
      </c>
      <c r="C59" s="29">
        <v>0</v>
      </c>
      <c r="D59" s="29">
        <v>2.2800000000000001E-2</v>
      </c>
      <c r="E59" s="29">
        <v>1.5692360000000001</v>
      </c>
      <c r="F59" t="s">
        <v>20</v>
      </c>
      <c r="G59" s="29">
        <v>0</v>
      </c>
      <c r="H59" s="29">
        <v>2.2800000000000001E-2</v>
      </c>
      <c r="I59" s="29">
        <v>1.321623</v>
      </c>
      <c r="J59" t="s">
        <v>20</v>
      </c>
      <c r="K59" s="29">
        <v>0</v>
      </c>
      <c r="L59" s="29">
        <v>2.2800000000000001E-2</v>
      </c>
      <c r="M59" s="29">
        <v>1.5346850000000001</v>
      </c>
      <c r="N59" s="40" t="s">
        <v>20</v>
      </c>
      <c r="O59" s="41">
        <v>0</v>
      </c>
      <c r="P59" s="41">
        <v>2.2800000000000001E-2</v>
      </c>
      <c r="Q59" s="40">
        <v>1.453254</v>
      </c>
    </row>
    <row r="60" spans="1:17" x14ac:dyDescent="0.25">
      <c r="A60" s="64"/>
      <c r="B60" t="s">
        <v>21</v>
      </c>
      <c r="C60" s="29">
        <v>0</v>
      </c>
      <c r="D60" s="29">
        <v>1.37E-2</v>
      </c>
      <c r="E60" s="29">
        <v>4.4312550000000002</v>
      </c>
      <c r="F60" t="s">
        <v>21</v>
      </c>
      <c r="G60" s="29">
        <v>0</v>
      </c>
      <c r="H60" s="29">
        <v>1.29E-2</v>
      </c>
      <c r="I60" s="29">
        <v>4.7995109999999999</v>
      </c>
      <c r="J60" t="s">
        <v>21</v>
      </c>
      <c r="K60" s="29">
        <v>0</v>
      </c>
      <c r="L60" s="29">
        <v>1.1900000000000001E-2</v>
      </c>
      <c r="M60" s="29">
        <v>3.7275700000000001</v>
      </c>
      <c r="N60" s="40" t="s">
        <v>21</v>
      </c>
      <c r="O60" s="41">
        <v>0</v>
      </c>
      <c r="P60" s="41">
        <v>1.1900000000000001E-2</v>
      </c>
      <c r="Q60" s="40">
        <v>3.4391750000000001</v>
      </c>
    </row>
    <row r="61" spans="1:17" x14ac:dyDescent="0.25">
      <c r="A61" s="64"/>
      <c r="B61" t="s">
        <v>22</v>
      </c>
      <c r="C61" s="29">
        <v>0</v>
      </c>
      <c r="D61" s="29">
        <v>9.5999999999999992E-3</v>
      </c>
      <c r="E61" s="29">
        <v>135.08923799999999</v>
      </c>
      <c r="F61" t="s">
        <v>22</v>
      </c>
      <c r="G61" s="29">
        <v>0</v>
      </c>
      <c r="H61" s="29">
        <v>0.01</v>
      </c>
      <c r="I61" s="29">
        <v>134.14293499999999</v>
      </c>
      <c r="J61" t="s">
        <v>22</v>
      </c>
      <c r="K61" s="29">
        <v>0</v>
      </c>
      <c r="L61" s="29">
        <v>1.0699999999999999E-2</v>
      </c>
      <c r="M61" s="29">
        <v>134.11473799999999</v>
      </c>
      <c r="N61" s="40" t="s">
        <v>22</v>
      </c>
      <c r="O61" s="41">
        <v>0</v>
      </c>
      <c r="P61" s="36">
        <v>1.0699999999999999E-2</v>
      </c>
      <c r="Q61" s="40">
        <v>134.01641100000001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82</v>
      </c>
      <c r="C64" s="52"/>
      <c r="D64" s="52"/>
      <c r="E64" s="52"/>
      <c r="F64" s="52" t="s">
        <v>83</v>
      </c>
      <c r="G64" s="52"/>
      <c r="H64" s="52"/>
      <c r="I64" s="52"/>
      <c r="J64" s="52" t="s">
        <v>84</v>
      </c>
      <c r="K64" s="52"/>
      <c r="L64" s="52"/>
      <c r="M64" s="52"/>
      <c r="N64" s="63" t="s">
        <v>85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4.1000000000000003E-3</v>
      </c>
      <c r="E66" s="29">
        <v>3.3939400000000002</v>
      </c>
      <c r="G66" s="33">
        <v>4.1999999999999997E-3</v>
      </c>
      <c r="I66" s="29">
        <v>3.5107210000000002</v>
      </c>
      <c r="J66" s="33">
        <v>4.3E-3</v>
      </c>
      <c r="M66" s="29">
        <v>3.4494570000000002</v>
      </c>
      <c r="N66" s="25">
        <v>4.4999999999999997E-3</v>
      </c>
      <c r="O66" s="25"/>
      <c r="P66" s="25"/>
      <c r="Q66" s="25">
        <v>3.8580040000000002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2.034602</v>
      </c>
      <c r="I73">
        <f t="shared" ref="I73:J75" si="1">0.05*G18+(1-0.05)*C18</f>
        <v>0</v>
      </c>
      <c r="J73">
        <f t="shared" si="1"/>
        <v>2.2799999999999997E-2</v>
      </c>
      <c r="K73">
        <f>I18+E18</f>
        <v>3.0352860000000002</v>
      </c>
      <c r="L73">
        <f>0.05*F25+(1-0.05)*B25</f>
        <v>0</v>
      </c>
      <c r="M73">
        <f>I25+E25</f>
        <v>7.691217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0</v>
      </c>
      <c r="V73">
        <f t="shared" si="3"/>
        <v>2.2800000000000001E-2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2.0631690000000003</v>
      </c>
      <c r="I74">
        <f t="shared" si="1"/>
        <v>0</v>
      </c>
      <c r="J74">
        <f t="shared" si="1"/>
        <v>8.7180000000000005E-4</v>
      </c>
      <c r="K74">
        <f>I19+E19</f>
        <v>155.50910900000002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0</v>
      </c>
      <c r="V74">
        <f t="shared" si="3"/>
        <v>8.7180000000000005E-4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2.226839</v>
      </c>
      <c r="I75">
        <f t="shared" si="1"/>
        <v>0</v>
      </c>
      <c r="J75">
        <f t="shared" si="1"/>
        <v>5.007E-5</v>
      </c>
      <c r="K75">
        <f>I20+E20</f>
        <v>373.38761799999997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0</v>
      </c>
      <c r="V75">
        <f t="shared" si="3"/>
        <v>5.007E-5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0</v>
      </c>
      <c r="J79">
        <f t="shared" si="5"/>
        <v>2.2800000000000004E-2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0</v>
      </c>
      <c r="V79">
        <f t="shared" si="7"/>
        <v>2.2799999999999997E-2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0</v>
      </c>
      <c r="J80">
        <f t="shared" si="5"/>
        <v>8.7180000000000016E-4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0</v>
      </c>
      <c r="V80">
        <f t="shared" si="7"/>
        <v>8.7179999999999994E-4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0</v>
      </c>
      <c r="J81">
        <f t="shared" si="5"/>
        <v>5.0070000000000007E-5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0</v>
      </c>
      <c r="V81">
        <f t="shared" si="7"/>
        <v>5.0069999999999993E-5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3.0338120000000002</v>
      </c>
      <c r="I86">
        <f t="shared" ref="I86:J88" si="9">(0.05*(1-0.05)+0.05*(1-0.05))*G18+0.05*0.05*K18+(1-0.05*(1-0.05)-0.05*(1-0.05)-0.05*0.05)*C18</f>
        <v>0</v>
      </c>
      <c r="J86">
        <f t="shared" si="9"/>
        <v>2.2800000000000001E-2</v>
      </c>
      <c r="K86">
        <f>M18+I18+E18</f>
        <v>4.7543790000000001</v>
      </c>
      <c r="L86">
        <f>(0.05*(1-0.05)+0.05*(1-0.05))*F25+0.05*0.05*J25+(1-0.05*(1-0.05)-0.05*(1-0.05)-0.05*0.05)*B25</f>
        <v>0</v>
      </c>
      <c r="M86">
        <f>M25+I25+E25</f>
        <v>11.254868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0</v>
      </c>
      <c r="V86">
        <f t="shared" si="11"/>
        <v>2.2800000000000001E-2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3.1171740000000003</v>
      </c>
      <c r="I87">
        <f t="shared" si="9"/>
        <v>0</v>
      </c>
      <c r="J87">
        <f t="shared" si="9"/>
        <v>8.7180000000000005E-4</v>
      </c>
      <c r="K87">
        <f>M19+I19+E19</f>
        <v>231.60423100000003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0</v>
      </c>
      <c r="V87">
        <f t="shared" si="11"/>
        <v>8.7180000000000016E-4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3.3286259999999999</v>
      </c>
      <c r="I88">
        <f t="shared" si="9"/>
        <v>0</v>
      </c>
      <c r="J88">
        <f t="shared" si="9"/>
        <v>5.0070000000000007E-5</v>
      </c>
      <c r="K88">
        <f>M20+I20+E20</f>
        <v>563.52740600000004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0</v>
      </c>
      <c r="V88">
        <f t="shared" si="11"/>
        <v>5.0070000000000007E-5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0</v>
      </c>
      <c r="J92">
        <f t="shared" si="13"/>
        <v>2.2800000000000001E-2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0</v>
      </c>
      <c r="V92">
        <f t="shared" si="15"/>
        <v>2.2800000000000001E-2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0</v>
      </c>
      <c r="J93">
        <f t="shared" si="13"/>
        <v>8.7180000000000005E-4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0</v>
      </c>
      <c r="V93">
        <f t="shared" si="15"/>
        <v>8.7180000000000016E-4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0</v>
      </c>
      <c r="J94">
        <f t="shared" si="13"/>
        <v>5.007E-5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0</v>
      </c>
      <c r="V94">
        <f t="shared" si="15"/>
        <v>5.0070000000000007E-5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4.0441510000000003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2.2799999999999997E-2</v>
      </c>
      <c r="K99">
        <f>Q18+M18+E18+I18</f>
        <v>6.303318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15.147226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2.2800000000000001E-2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4.1812279999999999</v>
      </c>
      <c r="I100">
        <f t="shared" si="17"/>
        <v>0</v>
      </c>
      <c r="J100">
        <f t="shared" si="17"/>
        <v>8.7179999999999994E-4</v>
      </c>
      <c r="K100">
        <f>Q19+M19+E19+I19</f>
        <v>307.74397099999999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0</v>
      </c>
      <c r="V100">
        <f t="shared" si="19"/>
        <v>8.7180000000000005E-4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4.5410339999999998</v>
      </c>
      <c r="I101">
        <f t="shared" si="17"/>
        <v>0</v>
      </c>
      <c r="J101">
        <f t="shared" si="17"/>
        <v>5.0069999999999993E-5</v>
      </c>
      <c r="K101">
        <f>Q20+M20+E20+I20</f>
        <v>757.56031800000005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0</v>
      </c>
      <c r="V101">
        <f t="shared" si="19"/>
        <v>5.0069999999999993E-5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2.2800000000000001E-2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2.2800000000000001E-2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0</v>
      </c>
      <c r="J106">
        <f t="shared" si="21"/>
        <v>8.7179999999999994E-4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0</v>
      </c>
      <c r="V106">
        <f t="shared" si="23"/>
        <v>8.7180000000000005E-4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0</v>
      </c>
      <c r="J107">
        <f t="shared" si="21"/>
        <v>5.007E-5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0</v>
      </c>
      <c r="V107">
        <f t="shared" si="23"/>
        <v>5.0070000000000007E-5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1.795029</v>
      </c>
      <c r="I112">
        <f t="shared" ref="I112:J114" si="25">0.05*Y18+(1-0.05)*U18</f>
        <v>0</v>
      </c>
      <c r="J112">
        <f t="shared" si="25"/>
        <v>2.2799999999999997E-2</v>
      </c>
      <c r="K112">
        <f>AA18+W18</f>
        <v>3.3219560000000001</v>
      </c>
      <c r="L112">
        <f>0.05*X25+(1-0.05)*T25</f>
        <v>1.8999999999999998E-7</v>
      </c>
      <c r="M112">
        <f>AA25+W25</f>
        <v>6.988092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0</v>
      </c>
      <c r="V112">
        <f t="shared" si="27"/>
        <v>2.2800000000000001E-2</v>
      </c>
      <c r="X112">
        <f>0.1*X25+(1-0.1)*T25</f>
        <v>1.8E-7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2.0868010000000004</v>
      </c>
      <c r="I113">
        <f t="shared" si="25"/>
        <v>0</v>
      </c>
      <c r="J113">
        <f t="shared" si="25"/>
        <v>2E-3</v>
      </c>
      <c r="K113">
        <f>AA19+W19</f>
        <v>155.84576300000001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0</v>
      </c>
      <c r="V113">
        <f t="shared" si="27"/>
        <v>2E-3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3.4374499999999996E-4</v>
      </c>
      <c r="H114">
        <f>AA13+W13</f>
        <v>2.4243079999999999</v>
      </c>
      <c r="I114">
        <f t="shared" si="25"/>
        <v>0</v>
      </c>
      <c r="J114">
        <f t="shared" si="25"/>
        <v>3.4364999999999998E-4</v>
      </c>
      <c r="K114">
        <f>AA20+W20</f>
        <v>377.52034400000002</v>
      </c>
      <c r="P114" s="58"/>
      <c r="Q114" t="s">
        <v>39</v>
      </c>
      <c r="R114">
        <f t="shared" si="26"/>
        <v>0</v>
      </c>
      <c r="S114">
        <f t="shared" si="26"/>
        <v>3.4449000000000003E-4</v>
      </c>
      <c r="U114">
        <f t="shared" si="27"/>
        <v>0</v>
      </c>
      <c r="V114">
        <f t="shared" si="27"/>
        <v>3.4430000000000002E-4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0</v>
      </c>
      <c r="J118">
        <f t="shared" si="29"/>
        <v>2.2800000000000004E-2</v>
      </c>
      <c r="L118">
        <f>0.2*X25+(1-0.2)*T25</f>
        <v>1.6E-7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0</v>
      </c>
      <c r="V118">
        <f t="shared" si="31"/>
        <v>2.2799999999999997E-2</v>
      </c>
      <c r="X118">
        <f>0.3*X25+(1-0.3)*T25</f>
        <v>1.3999999999999998E-7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0</v>
      </c>
      <c r="J119">
        <f t="shared" si="29"/>
        <v>2E-3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0</v>
      </c>
      <c r="V119">
        <f t="shared" si="31"/>
        <v>2E-3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3.4598000000000002E-4</v>
      </c>
      <c r="I120">
        <f t="shared" si="29"/>
        <v>0</v>
      </c>
      <c r="J120">
        <f t="shared" si="29"/>
        <v>3.456E-4</v>
      </c>
      <c r="P120" s="58"/>
      <c r="Q120" t="s">
        <v>39</v>
      </c>
      <c r="R120">
        <f t="shared" si="30"/>
        <v>0</v>
      </c>
      <c r="S120">
        <f t="shared" si="30"/>
        <v>3.4747000000000001E-4</v>
      </c>
      <c r="U120">
        <f t="shared" si="31"/>
        <v>0</v>
      </c>
      <c r="V120">
        <f t="shared" si="31"/>
        <v>3.4689999999999998E-4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3.517963</v>
      </c>
      <c r="I125">
        <f t="shared" ref="I125:J127" si="33">(0.05*(1-0.05)+0.05*(1-0.05))*Y18+0.05*0.05*AC18+(1-0.05*(1-0.05)-0.05*(1-0.05)-0.05*0.05)*U18</f>
        <v>0</v>
      </c>
      <c r="J125">
        <f t="shared" si="33"/>
        <v>2.2800000000000001E-2</v>
      </c>
      <c r="K125">
        <f>AE18+AA18+W18</f>
        <v>4.3401369999999995</v>
      </c>
      <c r="L125">
        <f>(0.05*(1-0.05)+0.05*(1-0.05))*X25+0.05*0.05*AB25+(1-0.05*(1-0.05)-0.05*(1-0.05)-0.05*0.05)*T25</f>
        <v>1.8075E-7</v>
      </c>
      <c r="M125">
        <f>AE25+AA25+W25</f>
        <v>10.486089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0</v>
      </c>
      <c r="V125">
        <f t="shared" si="35"/>
        <v>2.2800000000000001E-2</v>
      </c>
      <c r="X125">
        <f>(0.1*0.9+0.1*0.9)*X25+0.1*0.1*AB25+(1-0.1*0.9-0.1*0.9-0.1*0.1)*T25</f>
        <v>1.6299999999999999E-7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3.1319720000000002</v>
      </c>
      <c r="I126">
        <f t="shared" si="33"/>
        <v>0</v>
      </c>
      <c r="J126">
        <f t="shared" si="33"/>
        <v>2E-3</v>
      </c>
      <c r="K126">
        <f>AE19+AA19+W19</f>
        <v>232.19228200000001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0</v>
      </c>
      <c r="V126">
        <f t="shared" si="35"/>
        <v>2E-3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3.4445275000000001E-4</v>
      </c>
      <c r="H127">
        <f>AE13+AA13+W13</f>
        <v>3.6346070000000004</v>
      </c>
      <c r="I127">
        <f t="shared" si="33"/>
        <v>0</v>
      </c>
      <c r="J127">
        <f t="shared" si="33"/>
        <v>3.4427225000000004E-4</v>
      </c>
      <c r="K127">
        <f>AE20+AA20+W20</f>
        <v>565.03598399999998</v>
      </c>
      <c r="O127" s="57"/>
      <c r="P127" s="58"/>
      <c r="Q127" t="s">
        <v>39</v>
      </c>
      <c r="R127">
        <f t="shared" si="34"/>
        <v>0</v>
      </c>
      <c r="S127">
        <f t="shared" si="34"/>
        <v>3.45831E-4</v>
      </c>
      <c r="U127">
        <f t="shared" si="35"/>
        <v>0</v>
      </c>
      <c r="V127">
        <f t="shared" si="35"/>
        <v>3.4548900000000004E-4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0</v>
      </c>
      <c r="J131">
        <f t="shared" si="37"/>
        <v>2.2800000000000001E-2</v>
      </c>
      <c r="L131">
        <f>(0.2*0.8+0.2*0.8)*X25+0.2*0.2*AB25+(1-0.2*0.8-0.2*0.8-0.2*0.2)*T25</f>
        <v>1.3199999999999999E-7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0</v>
      </c>
      <c r="V131">
        <f t="shared" si="39"/>
        <v>2.2800000000000001E-2</v>
      </c>
      <c r="X131">
        <f>(0.3*0.7+0.3*0.7)*X25+0.3*0.3*AB25+(1-0.3*0.7-0.3*0.7-0.3*0.3)*T25</f>
        <v>1.0700000000000002E-7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0</v>
      </c>
      <c r="J132">
        <f t="shared" si="37"/>
        <v>2E-3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0</v>
      </c>
      <c r="V132">
        <f t="shared" si="39"/>
        <v>2E-3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3.4836399999999999E-4</v>
      </c>
      <c r="I133">
        <f t="shared" si="37"/>
        <v>0</v>
      </c>
      <c r="J133">
        <f t="shared" si="37"/>
        <v>3.4775599999999995E-4</v>
      </c>
      <c r="O133" s="57"/>
      <c r="P133" s="58"/>
      <c r="Q133" t="s">
        <v>39</v>
      </c>
      <c r="R133">
        <f t="shared" si="38"/>
        <v>0</v>
      </c>
      <c r="S133">
        <f t="shared" si="38"/>
        <v>3.5059900000000005E-4</v>
      </c>
      <c r="U133">
        <f t="shared" si="39"/>
        <v>0</v>
      </c>
      <c r="V133">
        <f t="shared" si="39"/>
        <v>3.4980100000000006E-4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4.5296979999999998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2.2799999999999997E-2</v>
      </c>
      <c r="K138">
        <f>AI18+AE18+AA18+W18</f>
        <v>5.7900829999999992</v>
      </c>
      <c r="L138">
        <f>3*0.05*(1-0.05)*(1-0.05)*X25+3*0.05*0.05*(1-0.05)*AB25+0.05*0.05*0.05*AF25+(1-3*0.05*(1-0.05)*(1-0.05)-3*0.05*0.05*(1-0.05)-0.05*0.05*0.05)*T25</f>
        <v>1.7219999999999997E-7</v>
      </c>
      <c r="M138">
        <f>AI25+AE25+AA25+W25</f>
        <v>14.472563000000001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2.2800000000000001E-2</v>
      </c>
      <c r="X138">
        <f>3*0.1*(1-0.1)*(1-0.1)*X25+3*0.1*0.1*(1-0.1)*AB25+0.1*0.1*0.1*AF25+(1-3*0.1*(1-0.1)*(1-0.1)-3*0.1*0.1*(1-0.1)-0.1*0.1*0.1)*T25</f>
        <v>1.4859999999999997E-7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4.2918330000000005</v>
      </c>
      <c r="I139">
        <f t="shared" si="41"/>
        <v>0</v>
      </c>
      <c r="J139">
        <f t="shared" si="41"/>
        <v>2E-3</v>
      </c>
      <c r="K139">
        <f>AI19+AE19+AA19+W19</f>
        <v>309.46333100000004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0</v>
      </c>
      <c r="V139">
        <f t="shared" si="43"/>
        <v>2E-3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3.4512511249999993E-4</v>
      </c>
      <c r="H140">
        <f>AI13+AE13+AA13+W13</f>
        <v>4.8644169999999995</v>
      </c>
      <c r="I140">
        <f t="shared" si="41"/>
        <v>0</v>
      </c>
      <c r="J140">
        <f t="shared" si="41"/>
        <v>3.4486789999999993E-4</v>
      </c>
      <c r="K140">
        <f>AI20+AE20+AA20+W20</f>
        <v>751.17023600000005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3.470379E-4</v>
      </c>
      <c r="U140">
        <f t="shared" si="43"/>
        <v>0</v>
      </c>
      <c r="V140">
        <f t="shared" si="43"/>
        <v>3.4657619999999998E-4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2.2800000000000001E-2</v>
      </c>
      <c r="L144">
        <f>3*0.2*(1-0.2)*(1-0.2)*X25+3*0.2*0.2*(1-0.2)*AB25+0.2*0.2*0.2*AF25+(1-3*0.2*(1-0.2)*(1-0.2)-3*0.2*0.2*(1-0.2)-0.2*0.2*0.2)*T25</f>
        <v>1.1279999999999995E-7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2.2800000000000001E-2</v>
      </c>
      <c r="X144">
        <f>3*0.3*(1-0.3)*(1-0.3)*X25+3*0.3*0.3*(1-0.3)*AB25+0.3*0.3*0.3*AF25+(1-3*0.3*(1-0.3)*(1-0.3)-3*0.3*0.3*(1-0.3)-0.3*0.3*0.3)*T25</f>
        <v>9.0200000000000027E-8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0</v>
      </c>
      <c r="J145">
        <f t="shared" si="45"/>
        <v>2E-3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0</v>
      </c>
      <c r="V145">
        <f t="shared" si="47"/>
        <v>2E-3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3.5027119999999994E-4</v>
      </c>
      <c r="I146">
        <f t="shared" si="45"/>
        <v>0</v>
      </c>
      <c r="J146">
        <f t="shared" si="45"/>
        <v>3.4954159999999997E-4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3.5278930000000005E-4</v>
      </c>
      <c r="U146">
        <f t="shared" si="47"/>
        <v>0</v>
      </c>
      <c r="V146">
        <f t="shared" si="47"/>
        <v>3.5195140000000001E-4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1.9209259999999999</v>
      </c>
      <c r="I151">
        <f t="shared" ref="I151:J153" si="49">0.05*G39+(1-0.05)*C39</f>
        <v>0</v>
      </c>
      <c r="J151">
        <f t="shared" si="49"/>
        <v>2.2799999999999997E-2</v>
      </c>
      <c r="K151">
        <f>I39+E39</f>
        <v>3.2829090000000001</v>
      </c>
      <c r="L151">
        <f>0.05*F46+(1-0.05)*B46</f>
        <v>1.9584999999999996E-5</v>
      </c>
      <c r="M151">
        <f>I46+E46</f>
        <v>7.0323890000000002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0</v>
      </c>
      <c r="V151">
        <f t="shared" si="51"/>
        <v>2.2800000000000001E-2</v>
      </c>
      <c r="X151">
        <f>0.1*F46+(1-0.1)*B46</f>
        <v>1.9770000000000002E-5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2.0966870000000002</v>
      </c>
      <c r="I152">
        <f t="shared" si="49"/>
        <v>0</v>
      </c>
      <c r="J152">
        <f t="shared" si="49"/>
        <v>4.1000000000000003E-3</v>
      </c>
      <c r="K152">
        <f>I40+E40</f>
        <v>153.88199400000002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0</v>
      </c>
      <c r="V152">
        <f t="shared" si="51"/>
        <v>4.1000000000000003E-3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1.2049999999999999E-3</v>
      </c>
      <c r="H153">
        <f>I34++E34</f>
        <v>2.6669460000000003</v>
      </c>
      <c r="I153">
        <f t="shared" si="49"/>
        <v>0</v>
      </c>
      <c r="J153">
        <f t="shared" si="49"/>
        <v>1.2049999999999999E-3</v>
      </c>
      <c r="K153">
        <f>I41+E41</f>
        <v>360.65435100000002</v>
      </c>
      <c r="P153" s="58"/>
      <c r="Q153" t="s">
        <v>39</v>
      </c>
      <c r="R153">
        <f t="shared" si="50"/>
        <v>0</v>
      </c>
      <c r="S153">
        <f t="shared" si="50"/>
        <v>1.2099999999999999E-3</v>
      </c>
      <c r="U153">
        <f t="shared" si="51"/>
        <v>0</v>
      </c>
      <c r="V153">
        <f t="shared" si="51"/>
        <v>1.2099999999999999E-3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0</v>
      </c>
      <c r="J157">
        <f t="shared" si="53"/>
        <v>2.2800000000000004E-2</v>
      </c>
      <c r="L157">
        <f>0.2*F46+(1-0.2)*B46</f>
        <v>2.014E-5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0</v>
      </c>
      <c r="V157">
        <f t="shared" si="55"/>
        <v>2.2799999999999997E-2</v>
      </c>
      <c r="X157">
        <f>0.3*F46+(1-0.3)*B46</f>
        <v>2.0509999999999998E-5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0</v>
      </c>
      <c r="J158">
        <f t="shared" si="53"/>
        <v>4.1000000000000003E-3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0</v>
      </c>
      <c r="V158">
        <f t="shared" si="55"/>
        <v>4.1000000000000003E-3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1.2199999999999999E-3</v>
      </c>
      <c r="I159">
        <f t="shared" si="53"/>
        <v>0</v>
      </c>
      <c r="J159">
        <f t="shared" si="53"/>
        <v>1.2199999999999999E-3</v>
      </c>
      <c r="P159" s="58"/>
      <c r="Q159" t="s">
        <v>39</v>
      </c>
      <c r="R159">
        <f t="shared" si="54"/>
        <v>0</v>
      </c>
      <c r="S159">
        <f t="shared" si="54"/>
        <v>1.23E-3</v>
      </c>
      <c r="U159">
        <f t="shared" si="55"/>
        <v>0</v>
      </c>
      <c r="V159">
        <f t="shared" si="55"/>
        <v>1.23E-3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2.9003769999999998</v>
      </c>
      <c r="I164">
        <f t="shared" ref="I164:J166" si="57">(0.05*(1-0.05)+0.05*(1-0.05))*G39+0.05*0.05*K39+(1-0.05*(1-0.05)-0.05*(1-0.05)-0.05*0.05)*C39</f>
        <v>0</v>
      </c>
      <c r="J164">
        <f t="shared" si="57"/>
        <v>2.2800000000000001E-2</v>
      </c>
      <c r="K164">
        <f>M39+I39+E39</f>
        <v>4.8666879999999999</v>
      </c>
      <c r="L164">
        <f>(0.05*(1-0.05)+0.05*(1-0.05))*F46+0.05*0.05*J46+(1-0.05*(1-0.05)-0.05*(1-0.05)-0.05*0.05)*B46</f>
        <v>1.9767250000000003E-5</v>
      </c>
      <c r="M164">
        <f>M46+I46+E46</f>
        <v>10.600153000000001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0</v>
      </c>
      <c r="V164">
        <f t="shared" si="59"/>
        <v>2.2800000000000001E-2</v>
      </c>
      <c r="X164">
        <f>(0.1*0.9+0.1*0.9)*F46+0.1*0.1*J46+(1-0.1*0.9-0.1*0.9-0.1*0.1)*B46</f>
        <v>2.0129000000000003E-5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3.1350370000000001</v>
      </c>
      <c r="I165">
        <f t="shared" si="57"/>
        <v>0</v>
      </c>
      <c r="J165">
        <f t="shared" si="57"/>
        <v>4.1000000000000012E-3</v>
      </c>
      <c r="K165">
        <f>M40+I40+E40</f>
        <v>229.05158999999998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0</v>
      </c>
      <c r="V165">
        <f t="shared" si="59"/>
        <v>4.1000000000000012E-3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1.2099999999999999E-3</v>
      </c>
      <c r="H166">
        <f>M34+I34+E34</f>
        <v>3.8367839999999998</v>
      </c>
      <c r="I166">
        <f t="shared" si="57"/>
        <v>0</v>
      </c>
      <c r="J166">
        <f t="shared" si="57"/>
        <v>1.2095000000000001E-3</v>
      </c>
      <c r="K166">
        <f>M41+I41+E41</f>
        <v>541.00416900000005</v>
      </c>
      <c r="O166" s="57"/>
      <c r="P166" s="58"/>
      <c r="Q166" t="s">
        <v>39</v>
      </c>
      <c r="R166">
        <f t="shared" si="58"/>
        <v>0</v>
      </c>
      <c r="S166">
        <f t="shared" si="58"/>
        <v>1.2199999999999999E-3</v>
      </c>
      <c r="U166">
        <f t="shared" si="59"/>
        <v>0</v>
      </c>
      <c r="V166">
        <f t="shared" si="59"/>
        <v>1.2179999999999999E-3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0</v>
      </c>
      <c r="J170">
        <f t="shared" si="61"/>
        <v>2.2800000000000001E-2</v>
      </c>
      <c r="L170">
        <f>(0.2*0.8+0.2*0.8)*F46+0.2*0.2*J46+(1-0.2*0.8-0.2*0.8-0.2*0.2)*B46</f>
        <v>2.0835999999999998E-5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0</v>
      </c>
      <c r="V170">
        <f t="shared" si="63"/>
        <v>2.2800000000000001E-2</v>
      </c>
      <c r="X170">
        <f>(0.3*0.7+0.3*0.7)*F46+0.3*0.3*J46+(1-0.3*0.7-0.3*0.7-0.3*0.3)*B46</f>
        <v>2.1520999999999999E-5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0</v>
      </c>
      <c r="J171">
        <f t="shared" si="61"/>
        <v>4.1000000000000003E-3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0</v>
      </c>
      <c r="V171">
        <f t="shared" si="63"/>
        <v>4.1000000000000012E-3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1.2399999999999998E-3</v>
      </c>
      <c r="I172">
        <f t="shared" si="61"/>
        <v>0</v>
      </c>
      <c r="J172">
        <f t="shared" si="61"/>
        <v>1.232E-3</v>
      </c>
      <c r="O172" s="57"/>
      <c r="P172" s="58"/>
      <c r="Q172" t="s">
        <v>39</v>
      </c>
      <c r="R172">
        <f t="shared" si="62"/>
        <v>0</v>
      </c>
      <c r="S172">
        <f t="shared" si="62"/>
        <v>1.2600000000000001E-3</v>
      </c>
      <c r="U172">
        <f t="shared" si="63"/>
        <v>0</v>
      </c>
      <c r="V172">
        <f t="shared" si="63"/>
        <v>1.242E-3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3.9693249999999995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2.2799999999999997E-2</v>
      </c>
      <c r="K177">
        <f>Q39+M39+I39+E39</f>
        <v>6.4313399999999996</v>
      </c>
      <c r="L177">
        <f>3*0.05*(1-0.05)*(1-0.05)*F46+3*0.05*0.05*(1-0.05)*J46+0.05*0.05*0.05*N46+(1-3*0.05*(1-0.05)*(1-0.05)-3*0.05*0.05*(1-0.05)-0.05*0.05*0.05)*B46</f>
        <v>1.9947024999999999E-5</v>
      </c>
      <c r="M177">
        <f>Q46+M46+I46+E46</f>
        <v>14.46486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2.2800000000000001E-2</v>
      </c>
      <c r="X177">
        <f>3*0.1*(1-0.1)*(1-0.1)*F46+3*0.1*0.1*(1-0.1)*J46+0.1*0.1*0.1*N46+(1-3*0.1*(1-0.1)*(1-0.1)-3*0.1*0.1*(1-0.1)-0.1*0.1*0.1)*B46</f>
        <v>2.0479199999999999E-5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4.2357399999999998</v>
      </c>
      <c r="I178">
        <f t="shared" si="65"/>
        <v>0</v>
      </c>
      <c r="J178">
        <f t="shared" si="65"/>
        <v>4.0999999999999995E-3</v>
      </c>
      <c r="K178">
        <f>Q40+M40+I40+E40</f>
        <v>304.14954900000004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0</v>
      </c>
      <c r="V178">
        <f t="shared" si="67"/>
        <v>4.0999999999999995E-3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1.2149874999999998E-3</v>
      </c>
      <c r="H179">
        <f>Q34+M34+I34+E34</f>
        <v>5.1103880000000004</v>
      </c>
      <c r="I179">
        <f t="shared" si="65"/>
        <v>0</v>
      </c>
      <c r="J179">
        <f t="shared" si="65"/>
        <v>1.2135374999999997E-3</v>
      </c>
      <c r="K179">
        <f>Q41+M41+I41+E41</f>
        <v>716.65675800000008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1.2298999999999999E-3</v>
      </c>
      <c r="U179">
        <f t="shared" si="67"/>
        <v>0</v>
      </c>
      <c r="V179">
        <f t="shared" si="67"/>
        <v>1.2242999999999998E-3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2.2800000000000001E-2</v>
      </c>
      <c r="L183">
        <f>3*0.2*(1-0.2)*(1-0.2)*F46+3*0.2*0.2*(1-0.2)*J46+0.2*0.2*0.2*N46+(1-3*0.2*(1-0.2)*(1-0.2)-3*0.2*0.2*(1-0.2)-0.2*0.2*0.2)*B46</f>
        <v>2.15056E-5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2.2800000000000001E-2</v>
      </c>
      <c r="X183">
        <f>3*0.3*(1-0.3)*(1-0.3)*F46+3*0.3*0.3*(1-0.3)*J46+0.3*0.3*0.3*N46+(1-3*0.3*(1-0.3)*(1-0.3)-3*0.3*0.3*(1-0.3)-0.3*0.3*0.3)*B46</f>
        <v>2.2492400000000002E-5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0</v>
      </c>
      <c r="J184">
        <f t="shared" si="69"/>
        <v>4.0999999999999995E-3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0</v>
      </c>
      <c r="V184">
        <f t="shared" si="71"/>
        <v>4.1000000000000012E-3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1.2591999999999998E-3</v>
      </c>
      <c r="I185">
        <f t="shared" si="69"/>
        <v>0</v>
      </c>
      <c r="J185">
        <f t="shared" si="69"/>
        <v>1.2383999999999997E-3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1.2872999999999999E-3</v>
      </c>
      <c r="U185">
        <f t="shared" si="71"/>
        <v>0</v>
      </c>
      <c r="V185">
        <f t="shared" si="71"/>
        <v>1.2440999999999999E-3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1.830597</v>
      </c>
      <c r="I190">
        <f t="shared" ref="I190:J192" si="73">0.05*Y39+(1-0.05)*U39</f>
        <v>0</v>
      </c>
      <c r="J190">
        <f t="shared" si="73"/>
        <v>2.2799999999999997E-2</v>
      </c>
      <c r="K190">
        <f>AA39+W39</f>
        <v>2.6924489999999999</v>
      </c>
      <c r="L190">
        <f>0.05*X46+(1-0.05)*T46</f>
        <v>4.1132499999999993E-4</v>
      </c>
      <c r="M190">
        <f>AA46+W46</f>
        <v>7.0263679999999997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0</v>
      </c>
      <c r="V190">
        <f t="shared" si="75"/>
        <v>2.2800000000000001E-2</v>
      </c>
      <c r="X190">
        <f>0.1*X46+(1-0.1)*T46</f>
        <v>4.1275000000000003E-4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2.0956460000000003</v>
      </c>
      <c r="I191">
        <f t="shared" si="73"/>
        <v>0</v>
      </c>
      <c r="J191">
        <f t="shared" si="73"/>
        <v>7.3899999999999999E-3</v>
      </c>
      <c r="K191">
        <f>AA40+W40</f>
        <v>11.319725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0</v>
      </c>
      <c r="V191">
        <f t="shared" si="75"/>
        <v>7.3800000000000003E-3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3.3149999999999998E-3</v>
      </c>
      <c r="H192">
        <f>AA34+W34</f>
        <v>2.2856879999999999</v>
      </c>
      <c r="I192">
        <f t="shared" si="73"/>
        <v>0</v>
      </c>
      <c r="J192">
        <f t="shared" si="73"/>
        <v>3.3E-3</v>
      </c>
      <c r="K192">
        <f>AA41+W41</f>
        <v>357.077179</v>
      </c>
      <c r="P192" s="58"/>
      <c r="Q192" t="s">
        <v>39</v>
      </c>
      <c r="R192">
        <f t="shared" si="74"/>
        <v>0</v>
      </c>
      <c r="S192">
        <f t="shared" si="74"/>
        <v>3.3300000000000001E-3</v>
      </c>
      <c r="U192">
        <f t="shared" si="75"/>
        <v>0</v>
      </c>
      <c r="V192">
        <f t="shared" si="75"/>
        <v>3.3E-3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0</v>
      </c>
      <c r="J196">
        <f t="shared" si="77"/>
        <v>2.2800000000000004E-2</v>
      </c>
      <c r="L196">
        <f>0.2*X46+(1-0.2)*T46</f>
        <v>4.1560000000000002E-4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0</v>
      </c>
      <c r="V196">
        <f t="shared" si="79"/>
        <v>2.2799999999999997E-2</v>
      </c>
      <c r="X196">
        <f>0.3*X46+(1-0.3)*T46</f>
        <v>4.1844999999999995E-4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0</v>
      </c>
      <c r="J197">
        <f t="shared" si="77"/>
        <v>7.3600000000000011E-3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0</v>
      </c>
      <c r="V197">
        <f t="shared" si="79"/>
        <v>7.3399999999999993E-3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3.3600000000000001E-3</v>
      </c>
      <c r="I198">
        <f t="shared" si="77"/>
        <v>0</v>
      </c>
      <c r="J198">
        <f t="shared" si="77"/>
        <v>3.3E-3</v>
      </c>
      <c r="P198" s="58"/>
      <c r="Q198" t="s">
        <v>39</v>
      </c>
      <c r="R198">
        <f t="shared" si="78"/>
        <v>0</v>
      </c>
      <c r="S198">
        <f t="shared" si="78"/>
        <v>3.3899999999999998E-3</v>
      </c>
      <c r="U198">
        <f t="shared" si="79"/>
        <v>0</v>
      </c>
      <c r="V198">
        <f t="shared" si="79"/>
        <v>3.3E-3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2.837018</v>
      </c>
      <c r="I203">
        <f t="shared" ref="I203:J205" si="81">(0.05*(1-0.05)+0.05*(1-0.05))*Y39+0.05*0.05*AC39+(1-0.05*(1-0.05)-0.05*(1-0.05)-0.05*0.05)*U39</f>
        <v>0</v>
      </c>
      <c r="J203">
        <f t="shared" si="81"/>
        <v>2.2800000000000001E-2</v>
      </c>
      <c r="K203">
        <f>AE39+AA39+W39</f>
        <v>4.2198150000000005</v>
      </c>
      <c r="L203">
        <f>(0.05*(1-0.05)+0.05*(1-0.05))*X46+0.05*0.05*AB46+(1-0.05*(1-0.05)-0.05*(1-0.05)-0.05*0.05)*T46</f>
        <v>4.1279425000000005E-4</v>
      </c>
      <c r="M203">
        <f>AE46+AA46+W46</f>
        <v>10.603040999999999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0</v>
      </c>
      <c r="V203">
        <f t="shared" si="83"/>
        <v>2.2800000000000001E-2</v>
      </c>
      <c r="X203">
        <f>(0.1*0.9+0.1*0.9)*X46+0.1*0.1*AB46+(1-0.1*0.9-0.1*0.9-0.1*0.1)*T46</f>
        <v>4.1577700000000004E-4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3.1271580000000001</v>
      </c>
      <c r="I204">
        <f t="shared" si="81"/>
        <v>0</v>
      </c>
      <c r="J204">
        <f t="shared" si="81"/>
        <v>7.3805000000000016E-3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0</v>
      </c>
      <c r="V204">
        <f t="shared" si="83"/>
        <v>7.3620000000000014E-3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3.3300000000000005E-3</v>
      </c>
      <c r="H205">
        <f>AE34+AA34+W34</f>
        <v>3.4454499999999997</v>
      </c>
      <c r="I205">
        <f t="shared" si="81"/>
        <v>0</v>
      </c>
      <c r="J205">
        <f t="shared" si="81"/>
        <v>3.3000000000000004E-3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3.3600000000000001E-3</v>
      </c>
      <c r="U205">
        <f t="shared" si="83"/>
        <v>0</v>
      </c>
      <c r="V205">
        <f t="shared" si="83"/>
        <v>3.3E-3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0</v>
      </c>
      <c r="J209">
        <f t="shared" si="85"/>
        <v>2.2800000000000001E-2</v>
      </c>
      <c r="L209">
        <f>(0.2*0.8+0.2*0.8)*X46+0.2*0.2*AB46+(1-0.2*0.8-0.2*0.8-0.2*0.2)*T46</f>
        <v>4.2200799999999998E-4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0</v>
      </c>
      <c r="V209">
        <f t="shared" si="87"/>
        <v>2.2800000000000001E-2</v>
      </c>
      <c r="X209">
        <f>(0.3*0.7+0.3*0.7)*X46+0.3*0.3*AB46+(1-0.3*0.7-0.3*0.7-0.3*0.3)*T46</f>
        <v>4.2859300000000001E-4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0</v>
      </c>
      <c r="J210">
        <f t="shared" si="85"/>
        <v>7.3280000000000003E-3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0</v>
      </c>
      <c r="V210">
        <f t="shared" si="87"/>
        <v>7.2980000000000007E-3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3.4200000000000003E-3</v>
      </c>
      <c r="I211">
        <f t="shared" si="85"/>
        <v>0</v>
      </c>
      <c r="J211">
        <f t="shared" si="85"/>
        <v>3.3E-3</v>
      </c>
      <c r="O211" s="57"/>
      <c r="P211" s="58"/>
      <c r="Q211" t="s">
        <v>39</v>
      </c>
      <c r="R211">
        <f t="shared" si="86"/>
        <v>0</v>
      </c>
      <c r="S211">
        <f t="shared" si="86"/>
        <v>3.4800000000000005E-3</v>
      </c>
      <c r="U211">
        <f t="shared" si="87"/>
        <v>0</v>
      </c>
      <c r="V211">
        <f t="shared" si="87"/>
        <v>3.3E-3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3.8611740000000001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2.2799999999999997E-2</v>
      </c>
      <c r="K216">
        <f>AI39+AE39+AA39+W39</f>
        <v>5.7474109999999996</v>
      </c>
      <c r="L216">
        <f>3*0.05*(1-0.05)*(1-0.05)*X46+3*0.05*0.05*(1-0.05)*AB46+0.05*0.05*0.05*AF46+(1-3*0.05*(1-0.05)*(1-0.05)-3*0.05*0.05*(1-0.05)-0.05*0.05*0.05)*T46</f>
        <v>4.1430522499999993E-4</v>
      </c>
      <c r="M216">
        <f>AI46+AE46+AA46+W46</f>
        <v>14.606037000000001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2.2800000000000001E-2</v>
      </c>
      <c r="X216">
        <f>3*0.1*(1-0.1)*(1-0.1)*X46+3*0.1*0.1*(1-0.1)*AB46+0.1*0.1*0.1*AF46+(1-3*0.1*(1-0.1)*(1-0.1)-3*0.1*0.1*(1-0.1)-0.1*0.1*0.1)*T46</f>
        <v>4.1896079999999996E-4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4.1824120000000002</v>
      </c>
      <c r="I217">
        <f t="shared" si="89"/>
        <v>0</v>
      </c>
      <c r="J217">
        <f t="shared" si="89"/>
        <v>7.3714749999999997E-3</v>
      </c>
      <c r="K217">
        <f>AI40+AE40+AA40+W40</f>
        <v>22.220969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0</v>
      </c>
      <c r="V217">
        <f t="shared" si="91"/>
        <v>7.3457999999999996E-3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3.3449624999999997E-3</v>
      </c>
      <c r="H218">
        <f>AI34+AE34+AA34+W34</f>
        <v>4.6071609999999996</v>
      </c>
      <c r="I218">
        <f t="shared" si="89"/>
        <v>0</v>
      </c>
      <c r="J218">
        <f t="shared" si="89"/>
        <v>3.2999999999999995E-3</v>
      </c>
      <c r="K218">
        <f>AI41+AE41+AA41+W41</f>
        <v>711.43168700000001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3.3896999999999998E-3</v>
      </c>
      <c r="U218">
        <f t="shared" si="91"/>
        <v>0</v>
      </c>
      <c r="V218">
        <f t="shared" si="91"/>
        <v>3.3E-3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2.2800000000000001E-2</v>
      </c>
      <c r="L222">
        <f>3*0.2*(1-0.2)*(1-0.2)*X46+3*0.2*0.2*(1-0.2)*AB46+0.2*0.2*0.2*AF46+(1-3*0.2*(1-0.2)*(1-0.2)-3*0.2*0.2*(1-0.2)-0.2*0.2*0.2)*T46</f>
        <v>4.2896239999999999E-4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2.2800000000000001E-2</v>
      </c>
      <c r="X222">
        <f>3*0.3*(1-0.3)*(1-0.3)*X46+3*0.3*0.3*(1-0.3)*AB46+0.3*0.3*0.3*AF46+(1-3*0.3*(1-0.3)*(1-0.3)-3*0.3*0.3*(1-0.3)-0.3*0.3*0.3)*T46</f>
        <v>4.397836E-4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0</v>
      </c>
      <c r="J223">
        <f t="shared" si="93"/>
        <v>7.3023999999999997E-3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0</v>
      </c>
      <c r="V223">
        <f t="shared" si="95"/>
        <v>7.2686000000000001E-3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3.4776E-3</v>
      </c>
      <c r="I224">
        <f t="shared" si="93"/>
        <v>0</v>
      </c>
      <c r="J224">
        <f t="shared" si="93"/>
        <v>3.3E-3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3.5618999999999998E-3</v>
      </c>
      <c r="U224">
        <f t="shared" si="95"/>
        <v>0</v>
      </c>
      <c r="V224">
        <f t="shared" si="95"/>
        <v>3.3E-3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1.8870719999999999</v>
      </c>
      <c r="I229">
        <f t="shared" ref="I229:J231" si="97">0.05*G59+(1-0.05)*C59</f>
        <v>0</v>
      </c>
      <c r="J229">
        <f t="shared" si="97"/>
        <v>2.2799999999999997E-2</v>
      </c>
      <c r="K229">
        <f>I59+E59</f>
        <v>2.8908589999999998</v>
      </c>
      <c r="L229">
        <f>0.05*G66+(1-0.05)*B66</f>
        <v>4.1050000000000001E-3</v>
      </c>
      <c r="M229">
        <f>I66+E66</f>
        <v>6.9046610000000008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0</v>
      </c>
      <c r="V229">
        <f t="shared" si="99"/>
        <v>2.2800000000000001E-2</v>
      </c>
      <c r="X229">
        <f>0.1*G66+(1-0.1)*B66</f>
        <v>4.1100000000000008E-3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2.072219</v>
      </c>
      <c r="I230">
        <f t="shared" si="97"/>
        <v>0</v>
      </c>
      <c r="J230">
        <f t="shared" si="97"/>
        <v>1.366E-2</v>
      </c>
      <c r="K230">
        <f>I60+E60</f>
        <v>9.2307659999999991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0</v>
      </c>
      <c r="V230">
        <f t="shared" si="99"/>
        <v>1.362E-2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9.6200000000000001E-3</v>
      </c>
      <c r="H231">
        <f>I54+E54</f>
        <v>2.2665920000000002</v>
      </c>
      <c r="I231">
        <f t="shared" si="97"/>
        <v>0</v>
      </c>
      <c r="J231">
        <f t="shared" si="97"/>
        <v>9.6200000000000001E-3</v>
      </c>
      <c r="K231">
        <f>I61+E61</f>
        <v>269.23217299999999</v>
      </c>
      <c r="P231" s="58"/>
      <c r="Q231" t="s">
        <v>39</v>
      </c>
      <c r="R231">
        <f t="shared" si="98"/>
        <v>0</v>
      </c>
      <c r="S231">
        <f t="shared" si="98"/>
        <v>9.6399999999999993E-3</v>
      </c>
      <c r="U231">
        <f t="shared" si="99"/>
        <v>0</v>
      </c>
      <c r="V231">
        <f t="shared" si="99"/>
        <v>9.6399999999999993E-3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0</v>
      </c>
      <c r="J235">
        <f t="shared" si="101"/>
        <v>2.2800000000000004E-2</v>
      </c>
      <c r="L235">
        <f>0.2*G66+(1-0.2)*B66</f>
        <v>4.1200000000000004E-3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0</v>
      </c>
      <c r="V235">
        <f t="shared" si="103"/>
        <v>2.2799999999999997E-2</v>
      </c>
      <c r="X235">
        <f>0.3*G66+(1-0.3)*B66</f>
        <v>4.13E-3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0</v>
      </c>
      <c r="J236">
        <f t="shared" si="101"/>
        <v>1.3540000000000002E-2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0</v>
      </c>
      <c r="V236">
        <f t="shared" si="103"/>
        <v>1.346E-2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9.6799999999999994E-3</v>
      </c>
      <c r="I237">
        <f t="shared" si="101"/>
        <v>0</v>
      </c>
      <c r="J237">
        <f t="shared" si="101"/>
        <v>9.6799999999999994E-3</v>
      </c>
      <c r="P237" s="58"/>
      <c r="Q237" t="s">
        <v>39</v>
      </c>
      <c r="R237">
        <f t="shared" si="102"/>
        <v>0</v>
      </c>
      <c r="S237">
        <f t="shared" si="102"/>
        <v>9.7199999999999995E-3</v>
      </c>
      <c r="U237">
        <f t="shared" si="103"/>
        <v>0</v>
      </c>
      <c r="V237">
        <f t="shared" si="103"/>
        <v>9.7199999999999995E-3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3.1078130000000002</v>
      </c>
      <c r="I242">
        <f t="shared" ref="I242:J244" si="105">(0.05*(1-0.05)+0.05*(1-0.05))*G59+0.05*0.05*K59+(1-0.05*(1-0.05)-0.05*(1-0.05)-0.05*0.05)*C59</f>
        <v>0</v>
      </c>
      <c r="J242">
        <f t="shared" si="105"/>
        <v>2.2800000000000001E-2</v>
      </c>
      <c r="K242">
        <f>M59+I59+E59</f>
        <v>4.4255440000000004</v>
      </c>
      <c r="L242">
        <f>(0.05*(1-0.05)+0.05*(1-0.05))*G66+0.05*0.05*J66+(1-0.05*(1-0.05)-0.05*(1-0.05)-0.05*0.05)*B66</f>
        <v>4.1100000000000008E-3</v>
      </c>
      <c r="M242">
        <f>M66+I66+E66</f>
        <v>10.354118000000001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0</v>
      </c>
      <c r="V242">
        <f t="shared" si="107"/>
        <v>2.2800000000000001E-2</v>
      </c>
      <c r="X242">
        <f>(0.1*0.9+0.1*0.9)*G66+0.1*0.1*J66+(1-0.1*0.9-0.1*0.9-0.1*0.1)*B66</f>
        <v>4.1200000000000004E-3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3.1197710000000001</v>
      </c>
      <c r="I243">
        <f t="shared" si="105"/>
        <v>0</v>
      </c>
      <c r="J243">
        <f t="shared" si="105"/>
        <v>1.3619500000000001E-2</v>
      </c>
      <c r="K243">
        <f>M60+I60+E60</f>
        <v>12.958335999999999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0</v>
      </c>
      <c r="V243">
        <f t="shared" si="107"/>
        <v>1.3538000000000001E-2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9.64075E-3</v>
      </c>
      <c r="H244">
        <f>M54+I54+E54</f>
        <v>3.3813300000000002</v>
      </c>
      <c r="I244">
        <f t="shared" si="105"/>
        <v>0</v>
      </c>
      <c r="J244">
        <f t="shared" si="105"/>
        <v>9.64075E-3</v>
      </c>
      <c r="K244">
        <f>M61+I61+E61</f>
        <v>403.34691099999998</v>
      </c>
      <c r="O244" s="57"/>
      <c r="P244" s="58"/>
      <c r="Q244" t="s">
        <v>39</v>
      </c>
      <c r="R244">
        <f t="shared" si="106"/>
        <v>0</v>
      </c>
      <c r="S244">
        <f t="shared" si="106"/>
        <v>9.6830000000000006E-3</v>
      </c>
      <c r="U244">
        <f t="shared" si="107"/>
        <v>0</v>
      </c>
      <c r="V244">
        <f t="shared" si="107"/>
        <v>9.6830000000000006E-3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0</v>
      </c>
      <c r="J248">
        <f t="shared" si="109"/>
        <v>2.2800000000000001E-2</v>
      </c>
      <c r="L248">
        <f>(0.2*0.8+0.2*0.8)*G66+0.2*0.2*J66+(1-0.2*0.8-0.2*0.8-0.2*0.2)*B66</f>
        <v>4.1400000000000005E-3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0</v>
      </c>
      <c r="V248">
        <f t="shared" si="111"/>
        <v>2.2800000000000001E-2</v>
      </c>
      <c r="X248">
        <f>(0.3*0.7+0.3*0.7)*G66+0.3*0.3*J66+(1-0.3*0.7-0.3*0.7-0.3*0.3)*B66</f>
        <v>4.1600000000000005E-3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0</v>
      </c>
      <c r="J249">
        <f t="shared" si="109"/>
        <v>1.3372E-2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0</v>
      </c>
      <c r="V249">
        <f t="shared" si="111"/>
        <v>1.3202000000000002E-2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9.7719999999999994E-3</v>
      </c>
      <c r="I250">
        <f t="shared" si="109"/>
        <v>0</v>
      </c>
      <c r="J250">
        <f t="shared" si="109"/>
        <v>9.7719999999999994E-3</v>
      </c>
      <c r="O250" s="57"/>
      <c r="P250" s="58"/>
      <c r="Q250" t="s">
        <v>39</v>
      </c>
      <c r="R250">
        <f t="shared" si="110"/>
        <v>0</v>
      </c>
      <c r="S250">
        <f t="shared" si="110"/>
        <v>9.8670000000000008E-3</v>
      </c>
      <c r="U250">
        <f t="shared" si="111"/>
        <v>0</v>
      </c>
      <c r="V250">
        <f t="shared" si="111"/>
        <v>9.8670000000000008E-3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4.1280700000000001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2.2799999999999997E-2</v>
      </c>
      <c r="K255">
        <f>Q59+M59+I59+E59</f>
        <v>5.8787979999999997</v>
      </c>
      <c r="L255">
        <f>3*0.05*(1-0.05)*(1-0.05)*G66+3*0.05*0.05*(1-0.05)*J66+0.05*0.05*0.05*N66+(1-3*0.05*(1-0.05)*(1-0.05)-3*0.05*0.05*(1-0.05)-0.05*0.05*0.05)*B66</f>
        <v>4.1150125000000001E-3</v>
      </c>
      <c r="M255">
        <f>Q66+M66+I66+E66</f>
        <v>14.212122000000001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2.2800000000000001E-2</v>
      </c>
      <c r="X255">
        <f>3*0.1*(1-0.1)*(1-0.1)*G66+3*0.1*0.1*(1-0.1)*J66+0.1*0.1*0.1*N66+(1-3*0.1*(1-0.1)*(1-0.1)-3*0.1*0.1*(1-0.1)-0.1*0.1*0.1)*B66</f>
        <v>4.1300999999999994E-3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4.2067120000000005</v>
      </c>
      <c r="I256">
        <f t="shared" si="113"/>
        <v>0</v>
      </c>
      <c r="J256">
        <f t="shared" si="113"/>
        <v>1.3578649999999999E-2</v>
      </c>
      <c r="K256">
        <f>Q60+M60+I60+E60</f>
        <v>16.397511000000002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0</v>
      </c>
      <c r="V256">
        <f t="shared" si="115"/>
        <v>1.34552E-2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9.6621249999999988E-3</v>
      </c>
      <c r="H257">
        <f>Q54+M54+I54+E54</f>
        <v>4.6325770000000004</v>
      </c>
      <c r="I257">
        <f t="shared" si="113"/>
        <v>0</v>
      </c>
      <c r="J257">
        <f t="shared" si="113"/>
        <v>9.6621249999999988E-3</v>
      </c>
      <c r="K257">
        <f>Q61+M61+I61+E61</f>
        <v>537.36332200000004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9.7279999999999988E-3</v>
      </c>
      <c r="U257">
        <f t="shared" si="115"/>
        <v>0</v>
      </c>
      <c r="V257">
        <f t="shared" si="115"/>
        <v>9.7279999999999988E-3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2.2800000000000001E-2</v>
      </c>
      <c r="L261">
        <f>3*0.2*(1-0.2)*(1-0.2)*G66+3*0.2*0.2*(1-0.2)*J66+0.2*0.2*0.2*N66+(1-3*0.2*(1-0.2)*(1-0.2)-3*0.2*0.2*(1-0.2)-0.2*0.2*0.2)*B66</f>
        <v>4.1608000000000001E-3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2.2800000000000001E-2</v>
      </c>
      <c r="X261">
        <f>3*0.3*(1-0.3)*(1-0.3)*G66+3*0.3*0.3*(1-0.3)*J66+0.3*0.3*0.3*N66+(1-3*0.3*(1-0.3)*(1-0.3)-3*0.3*0.3*(1-0.3)-0.3*0.3*0.3)*B66</f>
        <v>4.1927000000000006E-3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0</v>
      </c>
      <c r="J262">
        <f t="shared" si="117"/>
        <v>1.32056E-2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0</v>
      </c>
      <c r="V262">
        <f t="shared" si="119"/>
        <v>1.2958400000000002E-2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9.8679999999999983E-3</v>
      </c>
      <c r="I263">
        <f t="shared" si="117"/>
        <v>0</v>
      </c>
      <c r="J263">
        <f t="shared" si="117"/>
        <v>9.8679999999999983E-3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1.0014E-2</v>
      </c>
      <c r="U263">
        <f t="shared" si="119"/>
        <v>0</v>
      </c>
      <c r="V263">
        <f t="shared" si="119"/>
        <v>1.0014E-2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zoomScale="55" zoomScaleNormal="55" workbookViewId="0">
      <selection activeCell="R64" sqref="R6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1.33203125" customWidth="1"/>
    <col min="9" max="9" width="12.44140625" customWidth="1"/>
    <col min="10" max="10" width="10.33203125" customWidth="1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3.77734375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86</v>
      </c>
      <c r="C9" s="52"/>
      <c r="D9" s="52"/>
      <c r="E9" s="52"/>
      <c r="F9" s="63" t="s">
        <v>87</v>
      </c>
      <c r="G9" s="63"/>
      <c r="H9" s="63"/>
      <c r="I9" s="63"/>
      <c r="J9" s="63" t="s">
        <v>88</v>
      </c>
      <c r="K9" s="63"/>
      <c r="L9" s="63"/>
      <c r="M9" s="63"/>
      <c r="N9" s="63" t="s">
        <v>89</v>
      </c>
      <c r="O9" s="63"/>
      <c r="P9" s="63"/>
      <c r="Q9" s="63"/>
      <c r="S9" s="59" t="s">
        <v>12</v>
      </c>
      <c r="T9" s="52" t="s">
        <v>86</v>
      </c>
      <c r="U9" s="52"/>
      <c r="V9" s="52"/>
      <c r="W9" s="52"/>
      <c r="X9" s="63" t="s">
        <v>87</v>
      </c>
      <c r="Y9" s="63"/>
      <c r="Z9" s="63"/>
      <c r="AA9" s="63"/>
      <c r="AB9" s="63" t="s">
        <v>88</v>
      </c>
      <c r="AC9" s="63"/>
      <c r="AD9" s="63"/>
      <c r="AE9" s="63"/>
      <c r="AF9" s="63" t="s">
        <v>89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1.7934779999999999</v>
      </c>
      <c r="F11" s="25" t="s">
        <v>20</v>
      </c>
      <c r="G11" s="25">
        <v>0</v>
      </c>
      <c r="H11" s="25">
        <v>2.2800000000000001E-2</v>
      </c>
      <c r="I11" s="25">
        <v>1.0638270000000001</v>
      </c>
      <c r="J11" s="25" t="s">
        <v>20</v>
      </c>
      <c r="K11" s="25">
        <v>0</v>
      </c>
      <c r="L11" s="25">
        <v>2.2800000000000001E-2</v>
      </c>
      <c r="M11" s="25">
        <v>1.0833569999999999</v>
      </c>
      <c r="N11" s="25" t="s">
        <v>20</v>
      </c>
      <c r="O11" s="25">
        <v>0</v>
      </c>
      <c r="P11" s="25">
        <v>2.2800000000000001E-2</v>
      </c>
      <c r="Q11" s="25">
        <v>1.1008370000000001</v>
      </c>
      <c r="S11" s="59"/>
      <c r="T11" t="s">
        <v>20</v>
      </c>
      <c r="U11">
        <v>0</v>
      </c>
      <c r="V11">
        <v>2.2800000000000001E-2</v>
      </c>
      <c r="W11">
        <v>1.089901</v>
      </c>
      <c r="X11" s="25" t="s">
        <v>20</v>
      </c>
      <c r="Y11" s="25">
        <v>0</v>
      </c>
      <c r="Z11" s="25">
        <v>2.2800000000000001E-2</v>
      </c>
      <c r="AA11" s="25">
        <v>1.0581100000000001</v>
      </c>
      <c r="AB11" s="25" t="s">
        <v>20</v>
      </c>
      <c r="AC11" s="25">
        <v>0</v>
      </c>
      <c r="AD11" s="25">
        <v>2.2800000000000001E-2</v>
      </c>
      <c r="AE11" s="25">
        <v>1.068562</v>
      </c>
      <c r="AF11" s="25" t="s">
        <v>20</v>
      </c>
      <c r="AG11" s="25">
        <v>0</v>
      </c>
      <c r="AH11" s="25">
        <v>2.2800000000000001E-2</v>
      </c>
      <c r="AI11" s="25">
        <v>1.0911839999999999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1.1401289999999999</v>
      </c>
      <c r="F12" s="25" t="s">
        <v>21</v>
      </c>
      <c r="G12" s="25">
        <v>0</v>
      </c>
      <c r="H12" s="25">
        <v>8.7180000000000005E-4</v>
      </c>
      <c r="I12" s="25">
        <v>1.116684</v>
      </c>
      <c r="J12" s="25" t="s">
        <v>21</v>
      </c>
      <c r="K12" s="25">
        <v>0</v>
      </c>
      <c r="L12" s="25">
        <v>8.7180000000000005E-4</v>
      </c>
      <c r="M12" s="25">
        <v>1.1418429999999999</v>
      </c>
      <c r="N12" s="25" t="s">
        <v>21</v>
      </c>
      <c r="O12" s="25">
        <v>0</v>
      </c>
      <c r="P12" s="25">
        <v>8.7180000000000005E-4</v>
      </c>
      <c r="Q12" s="25">
        <v>1.1546419999999999</v>
      </c>
      <c r="S12" s="59"/>
      <c r="T12" t="s">
        <v>21</v>
      </c>
      <c r="U12">
        <v>0</v>
      </c>
      <c r="V12">
        <v>2E-3</v>
      </c>
      <c r="W12">
        <v>1.1206</v>
      </c>
      <c r="X12" s="25" t="s">
        <v>21</v>
      </c>
      <c r="Y12" s="25">
        <v>0</v>
      </c>
      <c r="Z12" s="25">
        <v>2E-3</v>
      </c>
      <c r="AA12" s="25">
        <v>1.1164160000000001</v>
      </c>
      <c r="AB12" s="25" t="s">
        <v>21</v>
      </c>
      <c r="AC12" s="25">
        <v>0</v>
      </c>
      <c r="AD12" s="25">
        <v>2E-3</v>
      </c>
      <c r="AE12" s="25">
        <v>1.1621109999999999</v>
      </c>
      <c r="AF12" s="25" t="s">
        <v>21</v>
      </c>
      <c r="AG12" s="25">
        <v>0</v>
      </c>
      <c r="AH12" s="25">
        <v>2E-3</v>
      </c>
      <c r="AI12" s="25">
        <v>1.102627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1.4030009999999999</v>
      </c>
      <c r="F13" s="25" t="s">
        <v>22</v>
      </c>
      <c r="G13" s="25">
        <v>0</v>
      </c>
      <c r="H13" s="25">
        <v>5.007E-5</v>
      </c>
      <c r="I13" s="25">
        <v>1.3484370000000001</v>
      </c>
      <c r="J13" s="25" t="s">
        <v>22</v>
      </c>
      <c r="K13" s="25">
        <v>0</v>
      </c>
      <c r="L13" s="25">
        <v>5.007E-5</v>
      </c>
      <c r="M13" s="25">
        <v>1.3899870000000001</v>
      </c>
      <c r="N13" s="25" t="s">
        <v>22</v>
      </c>
      <c r="O13" s="25">
        <v>0</v>
      </c>
      <c r="P13" s="25">
        <v>5.007E-5</v>
      </c>
      <c r="Q13" s="25">
        <v>1.3560570000000001</v>
      </c>
      <c r="S13" s="59"/>
      <c r="T13" t="s">
        <v>22</v>
      </c>
      <c r="U13">
        <v>0</v>
      </c>
      <c r="V13">
        <v>3.2660000000000002E-4</v>
      </c>
      <c r="W13">
        <v>1.2369870000000001</v>
      </c>
      <c r="X13" s="25" t="s">
        <v>22</v>
      </c>
      <c r="Y13" s="25">
        <v>0</v>
      </c>
      <c r="Z13" s="25">
        <v>3.5790000000000003E-4</v>
      </c>
      <c r="AA13" s="25">
        <v>1.3145770000000001</v>
      </c>
      <c r="AB13" s="25" t="s">
        <v>22</v>
      </c>
      <c r="AC13" s="25">
        <v>0</v>
      </c>
      <c r="AD13" s="25">
        <v>3.5790000000000003E-4</v>
      </c>
      <c r="AE13" s="25">
        <v>1.3058620000000001</v>
      </c>
      <c r="AF13" s="25" t="s">
        <v>22</v>
      </c>
      <c r="AG13" s="25">
        <v>0</v>
      </c>
      <c r="AH13" s="25">
        <v>3.5790000000000003E-4</v>
      </c>
      <c r="AI13" s="25">
        <v>1.3325450000000001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86</v>
      </c>
      <c r="C16" s="66"/>
      <c r="D16" s="66"/>
      <c r="E16" s="66"/>
      <c r="F16" s="66" t="s">
        <v>87</v>
      </c>
      <c r="G16" s="66"/>
      <c r="H16" s="66"/>
      <c r="I16" s="66"/>
      <c r="J16" s="66" t="s">
        <v>88</v>
      </c>
      <c r="K16" s="66"/>
      <c r="L16" s="66"/>
      <c r="M16" s="66"/>
      <c r="N16" s="66" t="s">
        <v>89</v>
      </c>
      <c r="O16" s="66"/>
      <c r="P16" s="66"/>
      <c r="Q16" s="66"/>
      <c r="R16" s="27"/>
      <c r="S16" s="68" t="s">
        <v>23</v>
      </c>
      <c r="T16" s="66" t="s">
        <v>86</v>
      </c>
      <c r="U16" s="66"/>
      <c r="V16" s="66"/>
      <c r="W16" s="66"/>
      <c r="X16" s="66" t="s">
        <v>87</v>
      </c>
      <c r="Y16" s="66"/>
      <c r="Z16" s="66"/>
      <c r="AA16" s="66"/>
      <c r="AB16" s="66" t="s">
        <v>88</v>
      </c>
      <c r="AC16" s="66"/>
      <c r="AD16" s="66"/>
      <c r="AE16" s="66"/>
      <c r="AF16" s="66" t="s">
        <v>89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0</v>
      </c>
      <c r="D18" s="27">
        <v>2.5999999999999999E-3</v>
      </c>
      <c r="E18" s="27">
        <v>160.182928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86</v>
      </c>
      <c r="C23" s="52"/>
      <c r="D23" s="52"/>
      <c r="E23" s="52"/>
      <c r="F23" s="63" t="s">
        <v>87</v>
      </c>
      <c r="G23" s="63"/>
      <c r="H23" s="63"/>
      <c r="I23" s="63"/>
      <c r="J23" s="63" t="s">
        <v>88</v>
      </c>
      <c r="K23" s="63"/>
      <c r="L23" s="63"/>
      <c r="M23" s="63"/>
      <c r="N23" s="63" t="s">
        <v>89</v>
      </c>
      <c r="O23" s="63"/>
      <c r="P23" s="63"/>
      <c r="Q23" s="63"/>
      <c r="S23" s="60" t="s">
        <v>24</v>
      </c>
      <c r="T23" s="52" t="s">
        <v>86</v>
      </c>
      <c r="U23" s="52"/>
      <c r="V23" s="52"/>
      <c r="W23" s="52"/>
      <c r="X23" s="63" t="s">
        <v>87</v>
      </c>
      <c r="Y23" s="63"/>
      <c r="Z23" s="63"/>
      <c r="AA23" s="63"/>
      <c r="AB23" s="63" t="s">
        <v>88</v>
      </c>
      <c r="AC23" s="63"/>
      <c r="AD23" s="63"/>
      <c r="AE23" s="63"/>
      <c r="AF23" s="63" t="s">
        <v>89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4.3947940000000001</v>
      </c>
      <c r="F25" s="25">
        <v>0</v>
      </c>
      <c r="G25" s="25"/>
      <c r="H25" s="25"/>
      <c r="I25" s="25">
        <v>4.056292</v>
      </c>
      <c r="J25" s="25">
        <v>0</v>
      </c>
      <c r="K25" s="25"/>
      <c r="L25" s="25"/>
      <c r="M25" s="25">
        <v>4.0766780000000002</v>
      </c>
      <c r="N25" s="25">
        <v>0</v>
      </c>
      <c r="O25" s="25"/>
      <c r="P25" s="25"/>
      <c r="Q25" s="25">
        <v>4.3208780000000004</v>
      </c>
      <c r="S25" s="60"/>
      <c r="T25">
        <v>0</v>
      </c>
      <c r="W25">
        <v>4.8368609999999999</v>
      </c>
      <c r="X25" s="25">
        <v>0</v>
      </c>
      <c r="Y25" s="25"/>
      <c r="Z25" s="25"/>
      <c r="AA25" s="25">
        <v>4.081995</v>
      </c>
      <c r="AB25" s="39">
        <v>1.9999999999999999E-7</v>
      </c>
      <c r="AC25" s="25"/>
      <c r="AD25" s="25"/>
      <c r="AE25" s="25">
        <v>4.2261879999999996</v>
      </c>
      <c r="AF25" s="39">
        <v>1.9999999999999999E-7</v>
      </c>
      <c r="AG25" s="25"/>
      <c r="AH25" s="25"/>
      <c r="AI25" s="25">
        <v>4.125985</v>
      </c>
    </row>
    <row r="26" spans="1:35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86</v>
      </c>
      <c r="C30" s="52"/>
      <c r="D30" s="52"/>
      <c r="E30" s="52"/>
      <c r="F30" s="63" t="s">
        <v>87</v>
      </c>
      <c r="G30" s="63"/>
      <c r="H30" s="63"/>
      <c r="I30" s="63"/>
      <c r="J30" s="63" t="s">
        <v>88</v>
      </c>
      <c r="K30" s="63"/>
      <c r="L30" s="63"/>
      <c r="M30" s="63"/>
      <c r="N30" s="63" t="s">
        <v>89</v>
      </c>
      <c r="O30" s="63"/>
      <c r="P30" s="63"/>
      <c r="Q30" s="63"/>
      <c r="S30" s="59" t="s">
        <v>12</v>
      </c>
      <c r="T30" s="52" t="s">
        <v>86</v>
      </c>
      <c r="U30" s="52"/>
      <c r="V30" s="52"/>
      <c r="W30" s="52"/>
      <c r="X30" s="63" t="s">
        <v>87</v>
      </c>
      <c r="Y30" s="63"/>
      <c r="Z30" s="63"/>
      <c r="AA30" s="63"/>
      <c r="AB30" s="63" t="s">
        <v>88</v>
      </c>
      <c r="AC30" s="63"/>
      <c r="AD30" s="63"/>
      <c r="AE30" s="63"/>
      <c r="AF30" s="63" t="s">
        <v>89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1.069512</v>
      </c>
      <c r="F32" s="25" t="s">
        <v>20</v>
      </c>
      <c r="G32" s="25">
        <v>0</v>
      </c>
      <c r="H32" s="25">
        <v>2.2800000000000001E-2</v>
      </c>
      <c r="I32" s="25">
        <v>1.075995</v>
      </c>
      <c r="J32" s="25" t="s">
        <v>20</v>
      </c>
      <c r="K32" s="25">
        <v>0</v>
      </c>
      <c r="L32" s="25">
        <v>2.2800000000000001E-2</v>
      </c>
      <c r="M32" s="25">
        <v>1.0884</v>
      </c>
      <c r="N32" s="25" t="s">
        <v>20</v>
      </c>
      <c r="O32" s="25">
        <v>0</v>
      </c>
      <c r="P32" s="25">
        <v>2.2800000000000001E-2</v>
      </c>
      <c r="Q32" s="25">
        <v>1.05331</v>
      </c>
      <c r="S32" s="59"/>
      <c r="T32" t="s">
        <v>20</v>
      </c>
      <c r="U32">
        <v>0</v>
      </c>
      <c r="V32">
        <v>2.2800000000000001E-2</v>
      </c>
      <c r="W32">
        <v>1.1158680000000001</v>
      </c>
      <c r="X32" s="25" t="s">
        <v>20</v>
      </c>
      <c r="Y32" s="25">
        <v>0</v>
      </c>
      <c r="Z32" s="25">
        <v>2.2800000000000001E-2</v>
      </c>
      <c r="AA32" s="25">
        <v>1.183565</v>
      </c>
      <c r="AB32" s="25" t="s">
        <v>20</v>
      </c>
      <c r="AC32" s="25">
        <v>0</v>
      </c>
      <c r="AD32" s="25">
        <v>2.2800000000000001E-2</v>
      </c>
      <c r="AE32" s="25">
        <v>1.063806</v>
      </c>
      <c r="AF32" s="25" t="s">
        <v>20</v>
      </c>
      <c r="AG32" s="25">
        <v>0</v>
      </c>
      <c r="AH32" s="25">
        <v>2.2800000000000001E-2</v>
      </c>
      <c r="AI32" s="25">
        <v>1.130023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1.112616</v>
      </c>
      <c r="F33" s="25" t="s">
        <v>21</v>
      </c>
      <c r="G33" s="25">
        <v>0</v>
      </c>
      <c r="H33" s="25">
        <v>4.1000000000000003E-3</v>
      </c>
      <c r="I33" s="25">
        <v>1.0867869999999999</v>
      </c>
      <c r="J33" s="25" t="s">
        <v>21</v>
      </c>
      <c r="K33" s="25">
        <v>0</v>
      </c>
      <c r="L33" s="25">
        <v>4.1000000000000003E-3</v>
      </c>
      <c r="M33" s="25">
        <v>1.122552</v>
      </c>
      <c r="N33" s="25" t="s">
        <v>21</v>
      </c>
      <c r="O33" s="25">
        <v>0</v>
      </c>
      <c r="P33" s="25">
        <v>4.1000000000000003E-3</v>
      </c>
      <c r="Q33" s="25">
        <v>1.0859570000000001</v>
      </c>
      <c r="S33" s="59"/>
      <c r="T33" t="s">
        <v>21</v>
      </c>
      <c r="U33">
        <v>0</v>
      </c>
      <c r="V33">
        <v>7.4000000000000003E-3</v>
      </c>
      <c r="W33">
        <v>1.1152</v>
      </c>
      <c r="X33" s="25" t="s">
        <v>21</v>
      </c>
      <c r="Y33" s="25">
        <v>0</v>
      </c>
      <c r="Z33" s="25">
        <v>7.4000000000000003E-3</v>
      </c>
      <c r="AA33" s="25">
        <v>1.114365</v>
      </c>
      <c r="AB33" s="25" t="s">
        <v>21</v>
      </c>
      <c r="AC33" s="25">
        <v>0</v>
      </c>
      <c r="AD33" s="25">
        <v>7.4000000000000003E-3</v>
      </c>
      <c r="AE33" s="25">
        <v>1.1108370000000001</v>
      </c>
      <c r="AF33" s="25" t="s">
        <v>21</v>
      </c>
      <c r="AG33" s="25">
        <v>0</v>
      </c>
      <c r="AH33" s="25">
        <v>7.4000000000000003E-3</v>
      </c>
      <c r="AI33" s="25">
        <v>1.0880939999999999</v>
      </c>
    </row>
    <row r="34" spans="1:35" x14ac:dyDescent="0.25">
      <c r="A34" s="59"/>
      <c r="B34" t="s">
        <v>22</v>
      </c>
      <c r="C34">
        <v>0</v>
      </c>
      <c r="D34">
        <v>1.1999999999999999E-3</v>
      </c>
      <c r="E34">
        <v>1.3314809999999999</v>
      </c>
      <c r="F34" s="25" t="s">
        <v>22</v>
      </c>
      <c r="G34" s="25">
        <v>0</v>
      </c>
      <c r="H34" s="25">
        <v>1.2999999999999999E-3</v>
      </c>
      <c r="I34" s="25">
        <v>1.319701</v>
      </c>
      <c r="J34" s="25" t="s">
        <v>22</v>
      </c>
      <c r="K34" s="25">
        <v>0</v>
      </c>
      <c r="L34" s="25">
        <v>1.4E-3</v>
      </c>
      <c r="M34" s="25">
        <v>1.3107549999999999</v>
      </c>
      <c r="N34" s="25" t="s">
        <v>22</v>
      </c>
      <c r="O34" s="25">
        <v>0</v>
      </c>
      <c r="P34" s="25">
        <v>1.4E-3</v>
      </c>
      <c r="Q34" s="25">
        <v>1.2763139999999999</v>
      </c>
      <c r="S34" s="59"/>
      <c r="T34" t="s">
        <v>22</v>
      </c>
      <c r="U34">
        <v>0</v>
      </c>
      <c r="V34">
        <v>3.3E-3</v>
      </c>
      <c r="W34">
        <v>1.262124</v>
      </c>
      <c r="X34" s="25" t="s">
        <v>22</v>
      </c>
      <c r="Y34" s="25">
        <v>0</v>
      </c>
      <c r="Z34" s="25">
        <v>3.5000000000000001E-3</v>
      </c>
      <c r="AA34" s="25">
        <v>1.331078</v>
      </c>
      <c r="AB34" s="25" t="s">
        <v>22</v>
      </c>
      <c r="AC34" s="25">
        <v>0</v>
      </c>
      <c r="AD34" s="25">
        <v>3.8999999999999998E-3</v>
      </c>
      <c r="AE34" s="25">
        <v>1.273304</v>
      </c>
      <c r="AF34" s="25" t="s">
        <v>22</v>
      </c>
      <c r="AG34" s="25">
        <v>0</v>
      </c>
      <c r="AH34" s="25">
        <v>3.8999999999999998E-3</v>
      </c>
      <c r="AI34" s="25">
        <v>1.3195140000000001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86</v>
      </c>
      <c r="C37" s="66"/>
      <c r="D37" s="66"/>
      <c r="E37" s="66"/>
      <c r="F37" s="66" t="s">
        <v>87</v>
      </c>
      <c r="G37" s="66"/>
      <c r="H37" s="66"/>
      <c r="I37" s="66"/>
      <c r="J37" s="66" t="s">
        <v>88</v>
      </c>
      <c r="K37" s="66"/>
      <c r="L37" s="66"/>
      <c r="M37" s="66"/>
      <c r="N37" s="66" t="s">
        <v>89</v>
      </c>
      <c r="O37" s="66"/>
      <c r="P37" s="66"/>
      <c r="Q37" s="66"/>
      <c r="R37" s="27"/>
      <c r="S37" s="68" t="s">
        <v>23</v>
      </c>
      <c r="T37" s="66" t="s">
        <v>86</v>
      </c>
      <c r="U37" s="66"/>
      <c r="V37" s="66"/>
      <c r="W37" s="66"/>
      <c r="X37" s="66" t="s">
        <v>87</v>
      </c>
      <c r="Y37" s="66"/>
      <c r="Z37" s="66"/>
      <c r="AA37" s="66"/>
      <c r="AB37" s="66" t="s">
        <v>88</v>
      </c>
      <c r="AC37" s="66"/>
      <c r="AD37" s="66"/>
      <c r="AE37" s="66"/>
      <c r="AF37" s="66" t="s">
        <v>89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86</v>
      </c>
      <c r="C44" s="52"/>
      <c r="D44" s="52"/>
      <c r="E44" s="52"/>
      <c r="F44" s="63" t="s">
        <v>87</v>
      </c>
      <c r="G44" s="63"/>
      <c r="H44" s="63"/>
      <c r="I44" s="63"/>
      <c r="J44" s="63" t="s">
        <v>88</v>
      </c>
      <c r="K44" s="63"/>
      <c r="L44" s="63"/>
      <c r="M44" s="63"/>
      <c r="N44" s="63" t="s">
        <v>89</v>
      </c>
      <c r="O44" s="63"/>
      <c r="P44" s="63"/>
      <c r="Q44" s="63"/>
      <c r="S44" s="60" t="s">
        <v>24</v>
      </c>
      <c r="T44" s="52" t="s">
        <v>86</v>
      </c>
      <c r="U44" s="52"/>
      <c r="V44" s="52"/>
      <c r="W44" s="52"/>
      <c r="X44" s="63" t="s">
        <v>87</v>
      </c>
      <c r="Y44" s="63"/>
      <c r="Z44" s="63"/>
      <c r="AA44" s="63"/>
      <c r="AB44" s="63" t="s">
        <v>88</v>
      </c>
      <c r="AC44" s="63"/>
      <c r="AD44" s="63"/>
      <c r="AE44" s="63"/>
      <c r="AF44" s="63" t="s">
        <v>89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1.5699999999999999E-5</v>
      </c>
      <c r="E46">
        <v>4.5230600000000001</v>
      </c>
      <c r="F46" s="39">
        <v>1.8600000000000001E-5</v>
      </c>
      <c r="G46" s="25"/>
      <c r="H46" s="25"/>
      <c r="I46" s="25">
        <v>4.1704910000000002</v>
      </c>
      <c r="J46" s="39">
        <v>2.0299999999999999E-5</v>
      </c>
      <c r="K46" s="25"/>
      <c r="L46" s="25"/>
      <c r="M46" s="25">
        <v>4.0601669999999999</v>
      </c>
      <c r="N46" s="39">
        <v>2.44E-5</v>
      </c>
      <c r="O46" s="25"/>
      <c r="P46" s="25"/>
      <c r="Q46" s="25">
        <v>4.1291890000000002</v>
      </c>
      <c r="S46" s="60"/>
      <c r="T46" s="32">
        <v>3.8929999999999998E-4</v>
      </c>
      <c r="U46" s="32"/>
      <c r="W46">
        <v>4.5384520000000004</v>
      </c>
      <c r="X46" s="39">
        <v>4.0230000000000002E-4</v>
      </c>
      <c r="Y46" s="25"/>
      <c r="Z46" s="25"/>
      <c r="AA46" s="25">
        <v>4.0965809999999996</v>
      </c>
      <c r="AB46" s="39">
        <v>4.4339999999999999E-4</v>
      </c>
      <c r="AC46" s="25"/>
      <c r="AD46" s="25"/>
      <c r="AE46" s="25">
        <v>3.9863840000000001</v>
      </c>
      <c r="AF46" s="39">
        <v>4.7909999999999999E-4</v>
      </c>
      <c r="AG46" s="25"/>
      <c r="AH46" s="25"/>
      <c r="AI46" s="25">
        <v>3.985798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86</v>
      </c>
      <c r="C50" s="52"/>
      <c r="D50" s="52"/>
      <c r="E50" s="52"/>
      <c r="F50" s="63" t="s">
        <v>87</v>
      </c>
      <c r="G50" s="63"/>
      <c r="H50" s="63"/>
      <c r="I50" s="63"/>
      <c r="J50" s="63" t="s">
        <v>88</v>
      </c>
      <c r="K50" s="63"/>
      <c r="L50" s="63"/>
      <c r="M50" s="63"/>
      <c r="N50" s="63" t="s">
        <v>89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1.0798049999999999</v>
      </c>
      <c r="F52" s="25" t="s">
        <v>20</v>
      </c>
      <c r="G52" s="25">
        <v>0</v>
      </c>
      <c r="H52" s="25">
        <v>2.2800000000000001E-2</v>
      </c>
      <c r="I52" s="25">
        <v>1.061804</v>
      </c>
      <c r="J52" s="25" t="s">
        <v>20</v>
      </c>
      <c r="K52" s="25">
        <v>0</v>
      </c>
      <c r="L52" s="25">
        <v>2.2800000000000001E-2</v>
      </c>
      <c r="M52" s="25">
        <v>1.120242</v>
      </c>
      <c r="N52" s="25" t="s">
        <v>20</v>
      </c>
      <c r="O52" s="25">
        <v>0</v>
      </c>
      <c r="P52" s="25">
        <v>2.2800000000000001E-2</v>
      </c>
      <c r="Q52" s="25">
        <v>1.0595589999999999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1.113486</v>
      </c>
      <c r="F53" s="25" t="s">
        <v>21</v>
      </c>
      <c r="G53" s="25">
        <v>0</v>
      </c>
      <c r="H53" s="25">
        <v>1.37E-2</v>
      </c>
      <c r="I53" s="25">
        <v>1.0790919999999999</v>
      </c>
      <c r="J53" s="25" t="s">
        <v>21</v>
      </c>
      <c r="K53" s="25">
        <v>0</v>
      </c>
      <c r="L53" s="25">
        <v>1.37E-2</v>
      </c>
      <c r="M53" s="25">
        <v>1.197859</v>
      </c>
      <c r="N53" s="25" t="s">
        <v>21</v>
      </c>
      <c r="O53" s="25">
        <v>0</v>
      </c>
      <c r="P53" s="25">
        <v>1.37E-2</v>
      </c>
      <c r="Q53" s="25">
        <v>1.1094040000000001</v>
      </c>
    </row>
    <row r="54" spans="1:17" x14ac:dyDescent="0.25">
      <c r="A54" s="59"/>
      <c r="B54" t="s">
        <v>22</v>
      </c>
      <c r="C54">
        <v>0</v>
      </c>
      <c r="D54">
        <v>9.5999999999999992E-3</v>
      </c>
      <c r="E54">
        <v>1.26111</v>
      </c>
      <c r="F54" s="25" t="s">
        <v>22</v>
      </c>
      <c r="G54" s="25">
        <v>0</v>
      </c>
      <c r="H54" s="25">
        <v>9.9000000000000008E-3</v>
      </c>
      <c r="I54" s="25">
        <v>1.2992010000000001</v>
      </c>
      <c r="J54" s="25" t="s">
        <v>22</v>
      </c>
      <c r="K54" s="25">
        <v>0</v>
      </c>
      <c r="L54" s="25">
        <v>1.0699999999999999E-2</v>
      </c>
      <c r="M54" s="25">
        <v>1.22441</v>
      </c>
      <c r="N54" s="25" t="s">
        <v>22</v>
      </c>
      <c r="O54" s="25">
        <v>0</v>
      </c>
      <c r="P54" s="25">
        <v>1.0699999999999999E-2</v>
      </c>
      <c r="Q54" s="25">
        <v>1.2829189999999999</v>
      </c>
    </row>
    <row r="55" spans="1:17" x14ac:dyDescent="0.25"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86</v>
      </c>
      <c r="C57" s="66"/>
      <c r="D57" s="66"/>
      <c r="E57" s="66"/>
      <c r="F57" s="66" t="s">
        <v>87</v>
      </c>
      <c r="G57" s="66"/>
      <c r="H57" s="66"/>
      <c r="I57" s="66"/>
      <c r="J57" s="66" t="s">
        <v>88</v>
      </c>
      <c r="K57" s="66"/>
      <c r="L57" s="66"/>
      <c r="M57" s="66"/>
      <c r="N57" s="66" t="s">
        <v>89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60" t="s">
        <v>24</v>
      </c>
      <c r="B64" s="52" t="s">
        <v>86</v>
      </c>
      <c r="C64" s="52"/>
      <c r="D64" s="52"/>
      <c r="E64" s="52"/>
      <c r="F64" s="63" t="s">
        <v>87</v>
      </c>
      <c r="G64" s="63"/>
      <c r="H64" s="63"/>
      <c r="I64" s="63"/>
      <c r="J64" s="63" t="s">
        <v>88</v>
      </c>
      <c r="K64" s="63"/>
      <c r="L64" s="63"/>
      <c r="M64" s="63"/>
      <c r="N64" s="63" t="s">
        <v>89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4.0000000000000001E-3</v>
      </c>
      <c r="E66">
        <v>4.5176489999999996</v>
      </c>
      <c r="F66" s="25"/>
      <c r="G66" s="39">
        <v>4.1000000000000003E-3</v>
      </c>
      <c r="H66" s="25"/>
      <c r="I66" s="25">
        <v>3.9853930000000002</v>
      </c>
      <c r="J66" s="39">
        <v>4.1999999999999997E-3</v>
      </c>
      <c r="K66" s="25"/>
      <c r="L66" s="25"/>
      <c r="M66" s="25">
        <v>3.971724</v>
      </c>
      <c r="N66" s="25">
        <v>4.4000000000000003E-3</v>
      </c>
      <c r="O66" s="25"/>
      <c r="P66" s="25"/>
      <c r="Q66" s="25">
        <v>4.0279210000000001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2.8573050000000002</v>
      </c>
      <c r="I73">
        <f t="shared" ref="I73:J75" si="1">0.05*G18+(1-0.05)*C18</f>
        <v>1.2999999999999999E-4</v>
      </c>
      <c r="J73">
        <f t="shared" si="1"/>
        <v>3.545E-3</v>
      </c>
      <c r="K73">
        <f>I18+E18</f>
        <v>194.69355899999999</v>
      </c>
      <c r="L73">
        <f>0.05*F25+(1-0.05)*B25</f>
        <v>0</v>
      </c>
      <c r="M73">
        <f>I25+E25</f>
        <v>8.4510860000000001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2.5999999999999998E-4</v>
      </c>
      <c r="V73">
        <f t="shared" si="3"/>
        <v>4.4900000000000001E-3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2.2568130000000002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2.7514380000000003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5.1999999999999995E-4</v>
      </c>
      <c r="J79">
        <f t="shared" si="5"/>
        <v>6.3800000000000003E-3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7.7999999999999999E-4</v>
      </c>
      <c r="V79">
        <f t="shared" si="7"/>
        <v>8.2699999999999996E-3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3.9406620000000001</v>
      </c>
      <c r="I86">
        <f t="shared" ref="I86:J88" si="9">(0.05*(1-0.05)+0.05*(1-0.05))*G18+0.05*0.05*K18+(1-0.05*(1-0.05)-0.05*(1-0.05)-0.05*0.05)*C18</f>
        <v>2.5349999999999998E-4</v>
      </c>
      <c r="J86">
        <f t="shared" si="9"/>
        <v>4.44575E-3</v>
      </c>
      <c r="K86">
        <f>M18+I18+E18</f>
        <v>223.294882</v>
      </c>
      <c r="L86">
        <f>(0.05*(1-0.05)+0.05*(1-0.05))*F25+0.05*0.05*J25+(1-0.05*(1-0.05)-0.05*(1-0.05)-0.05*0.05)*B25</f>
        <v>0</v>
      </c>
      <c r="M86">
        <f>M25+I25+E25</f>
        <v>12.527764000000001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4.9400000000000008E-4</v>
      </c>
      <c r="V86">
        <f t="shared" si="11"/>
        <v>6.2030000000000002E-3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3.3986559999999999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4.1414249999999999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9.360000000000002E-4</v>
      </c>
      <c r="J92">
        <f t="shared" si="13"/>
        <v>9.4520000000000003E-3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1.3259999999999999E-3</v>
      </c>
      <c r="V92">
        <f t="shared" si="15"/>
        <v>1.2346999999999999E-2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5.041499</v>
      </c>
      <c r="I99">
        <f t="shared" ref="I99:J101" si="17">3*0.05*(1-0.05)*(1-0.05)*G18+3*0.05*0.05*(1-0.05)*K18+0.05*0.05*0.05*O18+(1-3*0.05*(1-0.05)*(1-0.05)-3*0.05*0.05*(1-0.05)-0.05*0.05*0.05)*C18</f>
        <v>3.7082499999999997E-4</v>
      </c>
      <c r="J99">
        <f t="shared" si="17"/>
        <v>5.3044624999999991E-3</v>
      </c>
      <c r="K99">
        <f>Q18+M18+E18+I18</f>
        <v>252.014884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16.848642000000002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7.046000000000001E-4</v>
      </c>
      <c r="V99">
        <f t="shared" si="19"/>
        <v>7.7567000000000009E-3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4.5532979999999998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5.4974819999999998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1.2688000000000003E-3</v>
      </c>
      <c r="J105">
        <f t="shared" si="21"/>
        <v>1.1957600000000002E-2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1.7081999999999996E-3</v>
      </c>
      <c r="V105">
        <f t="shared" si="23"/>
        <v>1.5308899999999997E-2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2.1480110000000003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8.9188559999999999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2.2370160000000001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3.28165E-4</v>
      </c>
      <c r="H114">
        <f>AA13+W13</f>
        <v>2.5515639999999999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3.2973000000000003E-4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3.3286000000000004E-4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3.3598999999999999E-4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3.2165730000000003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5.0000000000000003E-10</v>
      </c>
      <c r="M125">
        <f>AE25+AA25+W25</f>
        <v>13.145043999999999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2.0000000000000001E-9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3.399127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3.2965175000000002E-4</v>
      </c>
      <c r="H127">
        <f>AE13+AA13+W13</f>
        <v>3.8574260000000002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3.3254700000000009E-4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8.0000000000000005E-9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1.7999999999999999E-8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3.3786800000000001E-4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3.4256300000000005E-4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4.3077570000000005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1.4500000000000002E-9</v>
      </c>
      <c r="M138">
        <f>AI25+AE25+AA25+W25</f>
        <v>17.271028999999999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5.6000000000000013E-9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4.501754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3.310641625E-4</v>
      </c>
      <c r="H140">
        <f>AI13+AE13+AA13+W13</f>
        <v>5.1899709999999999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3.350823E-4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2.0800000000000008E-8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4.3199999999999996E-8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3.4187439999999996E-4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3.4716410000000005E-4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2.1455070000000003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1.5844999999999998E-5</v>
      </c>
      <c r="M151">
        <f>I46+E46</f>
        <v>8.6935509999999994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1.5989999999999998E-5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2.1994030000000002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1.2049999999999999E-3</v>
      </c>
      <c r="H153">
        <f>I34++E34</f>
        <v>2.6511819999999999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1.2099999999999999E-3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1.628E-5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1.6569999999999999E-5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1.2199999999999999E-3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1.23E-3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3.2339069999999999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1.5987000000000001E-5</v>
      </c>
      <c r="M164">
        <f>M46+I46+E46</f>
        <v>12.753717999999999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1.6268000000000001E-5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3.321955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1.2099999999999999E-3</v>
      </c>
      <c r="H166">
        <f>M34+I34+E34</f>
        <v>3.9619369999999998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1.2199999999999999E-3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1.6812000000000001E-5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1.7332000000000003E-5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1.2399999999999998E-3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1.2600000000000001E-3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4.2872170000000001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1.6126449999999999E-5</v>
      </c>
      <c r="M177">
        <f>Q46+M46+I46+E46</f>
        <v>16.882906999999999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1.6537599999999999E-5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4.4079120000000005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1.2149874999999998E-3</v>
      </c>
      <c r="H179">
        <f>Q34+M34+I34+E34</f>
        <v>5.238251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1.2298999999999999E-3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1.7324800000000001E-5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1.80832E-5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1.2591999999999998E-3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1.2872999999999999E-3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2.2994330000000001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3.8994999999999996E-4</v>
      </c>
      <c r="M190">
        <f>AA46+W46</f>
        <v>8.635033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3.9059999999999995E-4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2.229565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3.3099999999999996E-3</v>
      </c>
      <c r="H192">
        <f>AA34+W34</f>
        <v>2.5932019999999998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3.32E-3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3.9190000000000004E-4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3.9319999999999996E-4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3.3400000000000001E-3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3.3600000000000001E-3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3.3632390000000001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3.9067025000000006E-4</v>
      </c>
      <c r="M203">
        <f>AE46+AA46+W46</f>
        <v>12.621417000000001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3.9218100000000002E-4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3.3404020000000001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3.3205000000000005E-3</v>
      </c>
      <c r="H205">
        <f>AE34+AA34+W34</f>
        <v>3.8665060000000002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3.3420000000000004E-3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3.9562399999999996E-4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3.9962900000000003E-4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3.3880000000000004E-3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3.4380000000000001E-3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4.4932619999999996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3.9145656249999996E-4</v>
      </c>
      <c r="M216">
        <f>AI46+AE46+AA46+W46</f>
        <v>16.607215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3.9400949999999991E-4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4.428496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3.3314249999999998E-3</v>
      </c>
      <c r="H218">
        <f>AI34+AE34+AA34+W34</f>
        <v>5.1860200000000001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3.3654000000000002E-3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4.0020399999999998E-4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4.0768250000000009E-4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3.4391999999999999E-3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3.5178000000000006E-3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2.1416089999999999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4.0049999999999999E-3</v>
      </c>
      <c r="M229">
        <f>I66+E66</f>
        <v>8.5030420000000007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4.0100000000000005E-3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2.1925780000000001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9.6150000000000003E-3</v>
      </c>
      <c r="H231">
        <f>I54+E54</f>
        <v>2.560311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9.6299999999999997E-3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4.0200000000000001E-3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4.0299999999999997E-3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9.6600000000000002E-3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9.689999999999999E-3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3.2618509999999996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4.0100000000000005E-3</v>
      </c>
      <c r="M242">
        <f>M66+I66+E66</f>
        <v>12.474765999999999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4.0200000000000001E-3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3.3904369999999999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9.6312499999999992E-3</v>
      </c>
      <c r="H244">
        <f>M54+I54+E54</f>
        <v>3.7847209999999998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9.665E-3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4.0400000000000002E-3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4.0600000000000002E-3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9.7399999999999987E-3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9.8250000000000004E-3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4.3214100000000002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4.0150124999999998E-3</v>
      </c>
      <c r="M255">
        <f>Q66+M66+I66+E66</f>
        <v>16.502686999999998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4.0301E-3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4.499841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9.6485874999999981E-3</v>
      </c>
      <c r="H257">
        <f>Q54+M54+I54+E54</f>
        <v>5.0676399999999999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9.7036999999999991E-3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4.0607999999999998E-3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4.0927000000000012E-3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9.8295999999999974E-3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9.9699000000000003E-3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zoomScale="55" zoomScaleNormal="55" workbookViewId="0">
      <selection activeCell="R23" sqref="R23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0.33203125" customWidth="1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90</v>
      </c>
      <c r="C9" s="52"/>
      <c r="D9" s="52"/>
      <c r="E9" s="52"/>
      <c r="F9" s="52" t="s">
        <v>91</v>
      </c>
      <c r="G9" s="52"/>
      <c r="H9" s="52"/>
      <c r="I9" s="52"/>
      <c r="J9" s="52" t="s">
        <v>92</v>
      </c>
      <c r="K9" s="52"/>
      <c r="L9" s="52"/>
      <c r="M9" s="52"/>
      <c r="N9" s="63" t="s">
        <v>93</v>
      </c>
      <c r="O9" s="63"/>
      <c r="P9" s="63"/>
      <c r="Q9" s="63"/>
      <c r="S9" s="59" t="s">
        <v>12</v>
      </c>
      <c r="T9" s="52" t="s">
        <v>90</v>
      </c>
      <c r="U9" s="52"/>
      <c r="V9" s="52"/>
      <c r="W9" s="52"/>
      <c r="X9" s="52" t="s">
        <v>91</v>
      </c>
      <c r="Y9" s="52"/>
      <c r="Z9" s="52"/>
      <c r="AA9" s="52"/>
      <c r="AB9" s="52" t="s">
        <v>92</v>
      </c>
      <c r="AC9" s="52"/>
      <c r="AD9" s="52"/>
      <c r="AE9" s="52"/>
      <c r="AF9" s="63" t="s">
        <v>93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1.2620610000000001</v>
      </c>
      <c r="F11" t="s">
        <v>20</v>
      </c>
      <c r="G11" s="29">
        <v>0</v>
      </c>
      <c r="H11" s="29">
        <v>2.2800000000000001E-2</v>
      </c>
      <c r="I11" s="29">
        <v>0.89132900000000004</v>
      </c>
      <c r="J11" t="s">
        <v>20</v>
      </c>
      <c r="K11" s="29">
        <v>0</v>
      </c>
      <c r="L11" s="29">
        <v>2.2800000000000001E-2</v>
      </c>
      <c r="M11" s="29">
        <v>0.88773899999999994</v>
      </c>
      <c r="N11" s="25" t="s">
        <v>20</v>
      </c>
      <c r="O11" s="42">
        <v>0</v>
      </c>
      <c r="P11" s="42">
        <v>2.2800000000000001E-2</v>
      </c>
      <c r="Q11" s="25">
        <v>1.109388</v>
      </c>
      <c r="S11" s="59"/>
      <c r="T11" t="s">
        <v>20</v>
      </c>
      <c r="U11" s="29">
        <v>0</v>
      </c>
      <c r="V11" s="29">
        <v>2.2800000000000001E-2</v>
      </c>
      <c r="W11" s="29">
        <v>0.96320499999999998</v>
      </c>
      <c r="X11" t="s">
        <v>20</v>
      </c>
      <c r="Y11" s="29">
        <v>0</v>
      </c>
      <c r="Z11" s="29">
        <v>2.2800000000000001E-2</v>
      </c>
      <c r="AA11" s="29">
        <v>0.97881600000000002</v>
      </c>
      <c r="AB11" t="s">
        <v>20</v>
      </c>
      <c r="AC11" s="29">
        <v>0</v>
      </c>
      <c r="AD11" s="29">
        <v>2.2800000000000001E-2</v>
      </c>
      <c r="AE11" s="29">
        <v>0.98984000000000005</v>
      </c>
      <c r="AF11" s="25" t="s">
        <v>20</v>
      </c>
      <c r="AG11" s="42">
        <v>0</v>
      </c>
      <c r="AH11" s="42">
        <v>2.2800000000000001E-2</v>
      </c>
      <c r="AI11" s="25">
        <v>1.07681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1.0443020000000001</v>
      </c>
      <c r="F12" t="s">
        <v>21</v>
      </c>
      <c r="G12" s="29">
        <v>0</v>
      </c>
      <c r="H12" s="29">
        <v>8.7180000000000005E-4</v>
      </c>
      <c r="I12" s="29">
        <v>1.024985</v>
      </c>
      <c r="J12" t="s">
        <v>21</v>
      </c>
      <c r="K12" s="29">
        <v>0</v>
      </c>
      <c r="L12" s="29">
        <v>8.7180000000000005E-4</v>
      </c>
      <c r="M12" s="29">
        <v>1.031577</v>
      </c>
      <c r="N12" s="25" t="s">
        <v>21</v>
      </c>
      <c r="O12" s="42">
        <v>0</v>
      </c>
      <c r="P12" s="42">
        <v>8.7180000000000005E-4</v>
      </c>
      <c r="Q12" s="25">
        <v>1.119381</v>
      </c>
      <c r="S12" s="59"/>
      <c r="T12" t="s">
        <v>21</v>
      </c>
      <c r="U12" s="29">
        <v>0</v>
      </c>
      <c r="V12" s="29">
        <v>2E-3</v>
      </c>
      <c r="W12" s="29">
        <v>1.019833</v>
      </c>
      <c r="X12" t="s">
        <v>21</v>
      </c>
      <c r="Y12" s="29">
        <v>0</v>
      </c>
      <c r="Z12" s="29">
        <v>2E-3</v>
      </c>
      <c r="AA12" s="29">
        <v>1.0154989999999999</v>
      </c>
      <c r="AB12" t="s">
        <v>21</v>
      </c>
      <c r="AC12" s="29">
        <v>0</v>
      </c>
      <c r="AD12" s="29">
        <v>2E-3</v>
      </c>
      <c r="AE12" s="29">
        <v>1.047283</v>
      </c>
      <c r="AF12" s="25" t="s">
        <v>21</v>
      </c>
      <c r="AG12" s="42">
        <v>0</v>
      </c>
      <c r="AH12" s="42">
        <v>2E-3</v>
      </c>
      <c r="AI12" s="25">
        <v>1.1906669999999999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1.338363</v>
      </c>
      <c r="F13" t="s">
        <v>22</v>
      </c>
      <c r="G13" s="29">
        <v>0</v>
      </c>
      <c r="H13" s="29">
        <v>5.007E-5</v>
      </c>
      <c r="I13" s="29">
        <v>1.331704</v>
      </c>
      <c r="J13" t="s">
        <v>22</v>
      </c>
      <c r="K13" s="29">
        <v>0</v>
      </c>
      <c r="L13" s="29">
        <v>5.007E-5</v>
      </c>
      <c r="M13" s="29">
        <v>1.3403179999999999</v>
      </c>
      <c r="N13" s="25" t="s">
        <v>22</v>
      </c>
      <c r="O13" s="42">
        <v>0</v>
      </c>
      <c r="P13" s="42">
        <v>5.007E-5</v>
      </c>
      <c r="Q13" s="25">
        <v>1.487023</v>
      </c>
      <c r="S13" s="59"/>
      <c r="T13" t="s">
        <v>22</v>
      </c>
      <c r="U13" s="29">
        <v>0</v>
      </c>
      <c r="V13" s="29">
        <v>3.1480000000000001E-4</v>
      </c>
      <c r="W13" s="29">
        <v>1.301598</v>
      </c>
      <c r="X13" t="s">
        <v>22</v>
      </c>
      <c r="Y13" s="29">
        <v>0</v>
      </c>
      <c r="Z13" s="29">
        <v>3.5790000000000003E-4</v>
      </c>
      <c r="AA13" s="29">
        <v>1.277026</v>
      </c>
      <c r="AB13" t="s">
        <v>22</v>
      </c>
      <c r="AC13" s="29">
        <v>0</v>
      </c>
      <c r="AD13" s="29">
        <v>3.5790000000000003E-4</v>
      </c>
      <c r="AE13" s="29">
        <v>1.289371</v>
      </c>
      <c r="AF13" s="25" t="s">
        <v>22</v>
      </c>
      <c r="AG13" s="42">
        <v>0</v>
      </c>
      <c r="AH13" s="42">
        <v>3.5790000000000003E-4</v>
      </c>
      <c r="AI13" s="25">
        <v>1.4112100000000001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90</v>
      </c>
      <c r="C16" s="66"/>
      <c r="D16" s="66"/>
      <c r="E16" s="66"/>
      <c r="F16" s="66" t="s">
        <v>91</v>
      </c>
      <c r="G16" s="66"/>
      <c r="H16" s="66"/>
      <c r="I16" s="66"/>
      <c r="J16" s="66" t="s">
        <v>92</v>
      </c>
      <c r="K16" s="66"/>
      <c r="L16" s="66"/>
      <c r="M16" s="66"/>
      <c r="N16" s="66" t="s">
        <v>93</v>
      </c>
      <c r="O16" s="66"/>
      <c r="P16" s="66"/>
      <c r="Q16" s="66"/>
      <c r="S16" s="64" t="s">
        <v>23</v>
      </c>
      <c r="T16" s="66" t="s">
        <v>90</v>
      </c>
      <c r="U16" s="66"/>
      <c r="V16" s="66"/>
      <c r="W16" s="66"/>
      <c r="X16" s="66" t="s">
        <v>91</v>
      </c>
      <c r="Y16" s="66"/>
      <c r="Z16" s="66"/>
      <c r="AA16" s="66"/>
      <c r="AB16" s="66" t="s">
        <v>92</v>
      </c>
      <c r="AC16" s="66"/>
      <c r="AD16" s="66"/>
      <c r="AE16" s="66"/>
      <c r="AF16" s="66" t="s">
        <v>93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90</v>
      </c>
      <c r="C23" s="52"/>
      <c r="D23" s="52"/>
      <c r="E23" s="52"/>
      <c r="F23" s="52" t="s">
        <v>91</v>
      </c>
      <c r="G23" s="52"/>
      <c r="H23" s="52"/>
      <c r="I23" s="52"/>
      <c r="J23" s="52" t="s">
        <v>92</v>
      </c>
      <c r="K23" s="52"/>
      <c r="L23" s="52"/>
      <c r="M23" s="52"/>
      <c r="N23" s="63" t="s">
        <v>93</v>
      </c>
      <c r="O23" s="63"/>
      <c r="P23" s="63"/>
      <c r="Q23" s="63"/>
      <c r="S23" s="60" t="s">
        <v>24</v>
      </c>
      <c r="T23" s="52" t="s">
        <v>90</v>
      </c>
      <c r="U23" s="52"/>
      <c r="V23" s="52"/>
      <c r="W23" s="52"/>
      <c r="X23" s="52" t="s">
        <v>91</v>
      </c>
      <c r="Y23" s="52"/>
      <c r="Z23" s="52"/>
      <c r="AA23" s="52"/>
      <c r="AB23" s="52" t="s">
        <v>92</v>
      </c>
      <c r="AC23" s="52"/>
      <c r="AD23" s="52"/>
      <c r="AE23" s="52"/>
      <c r="AF23" s="63" t="s">
        <v>93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4.293342</v>
      </c>
      <c r="F25">
        <v>0</v>
      </c>
      <c r="I25" s="29">
        <v>3.9709430000000001</v>
      </c>
      <c r="J25">
        <v>0</v>
      </c>
      <c r="M25" s="29">
        <v>3.9322020000000002</v>
      </c>
      <c r="N25" s="25">
        <v>0</v>
      </c>
      <c r="O25" s="25"/>
      <c r="P25" s="25"/>
      <c r="Q25" s="25">
        <v>4.3406380000000002</v>
      </c>
      <c r="S25" s="60"/>
      <c r="T25" s="33">
        <v>9.9999999999999995E-8</v>
      </c>
      <c r="W25" s="29">
        <v>3.8901530000000002</v>
      </c>
      <c r="X25">
        <v>0</v>
      </c>
      <c r="AA25" s="29">
        <v>3.9901629999999999</v>
      </c>
      <c r="AB25" s="33">
        <v>1.9999999999999999E-7</v>
      </c>
      <c r="AE25" s="29">
        <v>3.9320469999999998</v>
      </c>
      <c r="AF25" s="39">
        <v>1.9999999999999999E-7</v>
      </c>
      <c r="AG25" s="25"/>
      <c r="AH25" s="25"/>
      <c r="AI25" s="25">
        <v>4.2291930000000004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90</v>
      </c>
      <c r="C30" s="52"/>
      <c r="D30" s="52"/>
      <c r="E30" s="52"/>
      <c r="F30" s="52" t="s">
        <v>91</v>
      </c>
      <c r="G30" s="52"/>
      <c r="H30" s="52"/>
      <c r="I30" s="52"/>
      <c r="J30" s="52" t="s">
        <v>92</v>
      </c>
      <c r="K30" s="52"/>
      <c r="L30" s="52"/>
      <c r="M30" s="52"/>
      <c r="N30" s="63" t="s">
        <v>93</v>
      </c>
      <c r="O30" s="63"/>
      <c r="P30" s="63"/>
      <c r="Q30" s="63"/>
      <c r="S30" s="59" t="s">
        <v>12</v>
      </c>
      <c r="T30" s="52" t="s">
        <v>90</v>
      </c>
      <c r="U30" s="52"/>
      <c r="V30" s="52"/>
      <c r="W30" s="52"/>
      <c r="X30" s="52" t="s">
        <v>91</v>
      </c>
      <c r="Y30" s="52"/>
      <c r="Z30" s="52"/>
      <c r="AA30" s="52"/>
      <c r="AB30" s="52" t="s">
        <v>92</v>
      </c>
      <c r="AC30" s="52"/>
      <c r="AD30" s="52"/>
      <c r="AE30" s="52"/>
      <c r="AF30" s="63" t="s">
        <v>93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1.2716130000000001</v>
      </c>
      <c r="F32" t="s">
        <v>20</v>
      </c>
      <c r="G32" s="29">
        <v>0</v>
      </c>
      <c r="H32" s="29">
        <v>2.2800000000000001E-2</v>
      </c>
      <c r="I32" s="29">
        <v>0.91712199999999999</v>
      </c>
      <c r="J32" t="s">
        <v>20</v>
      </c>
      <c r="K32" s="29">
        <v>0</v>
      </c>
      <c r="L32" s="29">
        <v>2.2800000000000001E-2</v>
      </c>
      <c r="M32" s="29">
        <v>0.88056299999999998</v>
      </c>
      <c r="N32" s="25" t="s">
        <v>20</v>
      </c>
      <c r="O32" s="42">
        <v>0</v>
      </c>
      <c r="P32" s="42">
        <v>2.2800000000000001E-2</v>
      </c>
      <c r="Q32" s="25">
        <v>1.0608789999999999</v>
      </c>
      <c r="S32" s="59"/>
      <c r="T32" t="s">
        <v>20</v>
      </c>
      <c r="U32" s="29">
        <v>0</v>
      </c>
      <c r="V32" s="29">
        <v>2.2800000000000001E-2</v>
      </c>
      <c r="W32" s="29">
        <v>1.0044329999999999</v>
      </c>
      <c r="X32" t="s">
        <v>20</v>
      </c>
      <c r="Y32" s="29">
        <v>0</v>
      </c>
      <c r="Z32" s="29">
        <v>2.2800000000000001E-2</v>
      </c>
      <c r="AA32" s="29">
        <v>0.93157599999999996</v>
      </c>
      <c r="AB32" t="s">
        <v>20</v>
      </c>
      <c r="AC32" s="29">
        <v>0</v>
      </c>
      <c r="AD32" s="29">
        <v>2.2800000000000001E-2</v>
      </c>
      <c r="AE32" s="29">
        <v>0.97549600000000003</v>
      </c>
      <c r="AF32" s="25" t="s">
        <v>20</v>
      </c>
      <c r="AG32" s="42">
        <v>0</v>
      </c>
      <c r="AH32" s="42">
        <v>2.2800000000000001E-2</v>
      </c>
      <c r="AI32" s="25">
        <v>1.1163780000000001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1.0177750000000001</v>
      </c>
      <c r="F33" t="s">
        <v>21</v>
      </c>
      <c r="G33" s="29">
        <v>0</v>
      </c>
      <c r="H33" s="29">
        <v>4.1000000000000003E-3</v>
      </c>
      <c r="I33" s="29">
        <v>1.062038</v>
      </c>
      <c r="J33" t="s">
        <v>21</v>
      </c>
      <c r="K33" s="29">
        <v>0</v>
      </c>
      <c r="L33" s="29">
        <v>4.1000000000000003E-3</v>
      </c>
      <c r="M33" s="29">
        <v>1.0416000000000001</v>
      </c>
      <c r="N33" s="25" t="s">
        <v>21</v>
      </c>
      <c r="O33" s="42">
        <v>0</v>
      </c>
      <c r="P33" s="42">
        <v>4.1000000000000003E-3</v>
      </c>
      <c r="Q33" s="25">
        <v>1.1011949999999999</v>
      </c>
      <c r="S33" s="59"/>
      <c r="T33" t="s">
        <v>21</v>
      </c>
      <c r="U33" s="29">
        <v>0</v>
      </c>
      <c r="V33" s="29">
        <v>7.4000000000000003E-3</v>
      </c>
      <c r="W33" s="29">
        <v>1.0065440000000001</v>
      </c>
      <c r="X33" t="s">
        <v>21</v>
      </c>
      <c r="Y33" s="29">
        <v>0</v>
      </c>
      <c r="Z33" s="29">
        <v>7.4000000000000003E-3</v>
      </c>
      <c r="AA33" s="29">
        <v>1.004526</v>
      </c>
      <c r="AB33" t="s">
        <v>21</v>
      </c>
      <c r="AC33" s="29">
        <v>0</v>
      </c>
      <c r="AD33" s="29">
        <v>7.4000000000000003E-3</v>
      </c>
      <c r="AE33" s="29">
        <v>1.00844</v>
      </c>
      <c r="AF33" s="25" t="s">
        <v>21</v>
      </c>
      <c r="AG33" s="42">
        <v>0</v>
      </c>
      <c r="AH33" s="42">
        <v>7.4000000000000003E-3</v>
      </c>
      <c r="AI33" s="25">
        <v>1.1801440000000001</v>
      </c>
    </row>
    <row r="34" spans="1:35" x14ac:dyDescent="0.25">
      <c r="A34" s="59"/>
      <c r="B34" t="s">
        <v>22</v>
      </c>
      <c r="C34" s="29">
        <v>0</v>
      </c>
      <c r="D34" s="29">
        <v>1.1000000000000001E-3</v>
      </c>
      <c r="E34" s="29">
        <v>1.236969</v>
      </c>
      <c r="F34" t="s">
        <v>22</v>
      </c>
      <c r="G34" s="29">
        <v>0</v>
      </c>
      <c r="H34" s="29">
        <v>1.2999999999999999E-3</v>
      </c>
      <c r="I34" s="29">
        <v>1.231935</v>
      </c>
      <c r="J34" t="s">
        <v>22</v>
      </c>
      <c r="K34" s="29">
        <v>0</v>
      </c>
      <c r="L34" s="29">
        <v>1.4E-3</v>
      </c>
      <c r="M34" s="29">
        <v>1.2474529999999999</v>
      </c>
      <c r="N34" s="25" t="s">
        <v>22</v>
      </c>
      <c r="O34" s="42">
        <v>0</v>
      </c>
      <c r="P34" s="42">
        <v>1.4E-3</v>
      </c>
      <c r="Q34" s="25">
        <v>1.416307</v>
      </c>
      <c r="S34" s="59"/>
      <c r="T34" t="s">
        <v>22</v>
      </c>
      <c r="U34" s="29">
        <v>0</v>
      </c>
      <c r="V34" s="29">
        <v>3.2000000000000002E-3</v>
      </c>
      <c r="W34" s="29">
        <v>1.3881429999999999</v>
      </c>
      <c r="X34" t="s">
        <v>22</v>
      </c>
      <c r="Y34" s="29">
        <v>0</v>
      </c>
      <c r="Z34" s="29">
        <v>3.5000000000000001E-3</v>
      </c>
      <c r="AA34" s="29">
        <v>1.185486</v>
      </c>
      <c r="AB34" t="s">
        <v>22</v>
      </c>
      <c r="AC34" s="29">
        <v>0</v>
      </c>
      <c r="AD34" s="29">
        <v>3.8E-3</v>
      </c>
      <c r="AE34" s="29">
        <v>1.197381</v>
      </c>
      <c r="AF34" s="25" t="s">
        <v>22</v>
      </c>
      <c r="AG34" s="42">
        <v>0</v>
      </c>
      <c r="AH34" s="42">
        <v>3.8999999999999998E-3</v>
      </c>
      <c r="AI34" s="25">
        <v>1.3577650000000001</v>
      </c>
    </row>
    <row r="35" spans="1:35" x14ac:dyDescent="0.25">
      <c r="N35" s="27"/>
      <c r="O35" s="27"/>
      <c r="P35" s="27"/>
      <c r="Q35" s="27"/>
      <c r="Y35" s="29"/>
      <c r="Z35" s="29"/>
      <c r="AA35" s="29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90</v>
      </c>
      <c r="C37" s="66"/>
      <c r="D37" s="66"/>
      <c r="E37" s="66"/>
      <c r="F37" s="66" t="s">
        <v>91</v>
      </c>
      <c r="G37" s="66"/>
      <c r="H37" s="66"/>
      <c r="I37" s="66"/>
      <c r="J37" s="66" t="s">
        <v>92</v>
      </c>
      <c r="K37" s="66"/>
      <c r="L37" s="66"/>
      <c r="M37" s="66"/>
      <c r="N37" s="66" t="s">
        <v>93</v>
      </c>
      <c r="O37" s="66"/>
      <c r="P37" s="66"/>
      <c r="Q37" s="66"/>
      <c r="S37" s="64" t="s">
        <v>23</v>
      </c>
      <c r="T37" s="66" t="s">
        <v>90</v>
      </c>
      <c r="U37" s="66"/>
      <c r="V37" s="66"/>
      <c r="W37" s="66"/>
      <c r="X37" s="66" t="s">
        <v>91</v>
      </c>
      <c r="Y37" s="66"/>
      <c r="Z37" s="66"/>
      <c r="AA37" s="66"/>
      <c r="AB37" s="66" t="s">
        <v>92</v>
      </c>
      <c r="AC37" s="66"/>
      <c r="AD37" s="66"/>
      <c r="AE37" s="66"/>
      <c r="AF37" s="66" t="s">
        <v>93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90</v>
      </c>
      <c r="C44" s="52"/>
      <c r="D44" s="52"/>
      <c r="E44" s="52"/>
      <c r="F44" s="52" t="s">
        <v>91</v>
      </c>
      <c r="G44" s="52"/>
      <c r="H44" s="52"/>
      <c r="I44" s="52"/>
      <c r="J44" s="52" t="s">
        <v>92</v>
      </c>
      <c r="K44" s="52"/>
      <c r="L44" s="52"/>
      <c r="M44" s="52"/>
      <c r="N44" s="63" t="s">
        <v>93</v>
      </c>
      <c r="O44" s="63"/>
      <c r="P44" s="63"/>
      <c r="Q44" s="63"/>
      <c r="S44" s="60" t="s">
        <v>24</v>
      </c>
      <c r="T44" s="52" t="s">
        <v>90</v>
      </c>
      <c r="U44" s="52"/>
      <c r="V44" s="52"/>
      <c r="W44" s="52"/>
      <c r="X44" s="52" t="s">
        <v>91</v>
      </c>
      <c r="Y44" s="52"/>
      <c r="Z44" s="52"/>
      <c r="AA44" s="52"/>
      <c r="AB44" s="52" t="s">
        <v>92</v>
      </c>
      <c r="AC44" s="52"/>
      <c r="AD44" s="52"/>
      <c r="AE44" s="52"/>
      <c r="AF44" s="63" t="s">
        <v>93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1.38E-5</v>
      </c>
      <c r="E46" s="29">
        <v>3.9750329999999998</v>
      </c>
      <c r="F46" s="33">
        <v>1.5099999999999999E-5</v>
      </c>
      <c r="I46" s="29">
        <v>3.8796309999999998</v>
      </c>
      <c r="J46" s="33">
        <v>1.7399999999999999E-5</v>
      </c>
      <c r="M46" s="29">
        <v>3.9992740000000002</v>
      </c>
      <c r="N46" s="39">
        <v>2.12E-5</v>
      </c>
      <c r="O46" s="25"/>
      <c r="P46" s="25"/>
      <c r="Q46" s="25">
        <v>4.3545780000000001</v>
      </c>
      <c r="S46" s="60"/>
      <c r="T46" s="33">
        <v>3.5950000000000001E-4</v>
      </c>
      <c r="W46" s="29">
        <v>3.9569019999999999</v>
      </c>
      <c r="X46" s="33">
        <v>3.8039999999999998E-4</v>
      </c>
      <c r="AA46" s="29">
        <v>3.984051</v>
      </c>
      <c r="AB46" s="33">
        <v>4.1310000000000001E-4</v>
      </c>
      <c r="AE46" s="29">
        <v>3.9192480000000001</v>
      </c>
      <c r="AF46" s="39">
        <v>4.304E-4</v>
      </c>
      <c r="AG46" s="25"/>
      <c r="AH46" s="25"/>
      <c r="AI46" s="25">
        <v>4.5484369999999998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90</v>
      </c>
      <c r="C50" s="52"/>
      <c r="D50" s="52"/>
      <c r="E50" s="52"/>
      <c r="F50" s="52" t="s">
        <v>91</v>
      </c>
      <c r="G50" s="52"/>
      <c r="H50" s="52"/>
      <c r="I50" s="52"/>
      <c r="J50" s="52" t="s">
        <v>92</v>
      </c>
      <c r="K50" s="52"/>
      <c r="L50" s="52"/>
      <c r="M50" s="52"/>
      <c r="N50" s="63" t="s">
        <v>93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1.0244420000000001</v>
      </c>
      <c r="F52" t="s">
        <v>20</v>
      </c>
      <c r="G52" s="29">
        <v>0</v>
      </c>
      <c r="H52" s="29">
        <v>2.2800000000000001E-2</v>
      </c>
      <c r="I52" s="29">
        <v>0.88886799999999999</v>
      </c>
      <c r="J52" t="s">
        <v>20</v>
      </c>
      <c r="K52" s="29">
        <v>0</v>
      </c>
      <c r="L52" s="29">
        <v>2.2800000000000001E-2</v>
      </c>
      <c r="M52" s="29">
        <v>0.96791899999999997</v>
      </c>
      <c r="N52" s="25" t="s">
        <v>20</v>
      </c>
      <c r="O52" s="42">
        <v>0</v>
      </c>
      <c r="P52" s="42">
        <v>2.2800000000000001E-2</v>
      </c>
      <c r="Q52" s="25">
        <v>1.056745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1.014464</v>
      </c>
      <c r="F53" t="s">
        <v>21</v>
      </c>
      <c r="G53" s="29">
        <v>0</v>
      </c>
      <c r="H53" s="29">
        <v>1.37E-2</v>
      </c>
      <c r="I53" s="29">
        <v>1.0133700000000001</v>
      </c>
      <c r="J53" t="s">
        <v>21</v>
      </c>
      <c r="K53" s="29">
        <v>0</v>
      </c>
      <c r="L53" s="29">
        <v>1.37E-2</v>
      </c>
      <c r="M53" s="29">
        <v>1.0237970000000001</v>
      </c>
      <c r="N53" s="25" t="s">
        <v>21</v>
      </c>
      <c r="O53" s="42">
        <v>0</v>
      </c>
      <c r="P53" s="42">
        <v>1.37E-2</v>
      </c>
      <c r="Q53" s="25">
        <v>1.0982160000000001</v>
      </c>
    </row>
    <row r="54" spans="1:17" x14ac:dyDescent="0.25">
      <c r="A54" s="59"/>
      <c r="B54" t="s">
        <v>22</v>
      </c>
      <c r="C54" s="29">
        <v>0</v>
      </c>
      <c r="D54" s="29">
        <v>9.5999999999999992E-3</v>
      </c>
      <c r="E54" s="29">
        <v>1.2081869999999999</v>
      </c>
      <c r="F54" t="s">
        <v>22</v>
      </c>
      <c r="G54" s="29">
        <v>0</v>
      </c>
      <c r="H54" s="29">
        <v>9.9000000000000008E-3</v>
      </c>
      <c r="I54" s="29">
        <v>1.177718</v>
      </c>
      <c r="J54" t="s">
        <v>22</v>
      </c>
      <c r="K54" s="29">
        <v>0</v>
      </c>
      <c r="L54" s="29">
        <v>1.06E-2</v>
      </c>
      <c r="M54" s="29">
        <v>1.0237970000000001</v>
      </c>
      <c r="N54" s="25" t="s">
        <v>22</v>
      </c>
      <c r="O54" s="42">
        <v>0</v>
      </c>
      <c r="P54" s="42">
        <v>1.0699999999999999E-2</v>
      </c>
      <c r="Q54" s="25">
        <v>1.284753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90</v>
      </c>
      <c r="C57" s="66"/>
      <c r="D57" s="66"/>
      <c r="E57" s="66"/>
      <c r="F57" s="66" t="s">
        <v>91</v>
      </c>
      <c r="G57" s="66"/>
      <c r="H57" s="66"/>
      <c r="I57" s="66"/>
      <c r="J57" s="66" t="s">
        <v>92</v>
      </c>
      <c r="K57" s="66"/>
      <c r="L57" s="66"/>
      <c r="M57" s="66"/>
      <c r="N57" s="66" t="s">
        <v>93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90</v>
      </c>
      <c r="C64" s="52"/>
      <c r="D64" s="52"/>
      <c r="E64" s="52"/>
      <c r="F64" s="52" t="s">
        <v>91</v>
      </c>
      <c r="G64" s="52"/>
      <c r="H64" s="52"/>
      <c r="I64" s="52"/>
      <c r="J64" s="52" t="s">
        <v>92</v>
      </c>
      <c r="K64" s="52"/>
      <c r="L64" s="52"/>
      <c r="M64" s="52"/>
      <c r="N64" s="63" t="s">
        <v>93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3.8E-3</v>
      </c>
      <c r="E66" s="29">
        <v>3.8708230000000001</v>
      </c>
      <c r="G66" s="33">
        <v>3.8999999999999998E-3</v>
      </c>
      <c r="I66" s="29">
        <v>3.8927429999999998</v>
      </c>
      <c r="J66" s="33">
        <v>4.1000000000000003E-3</v>
      </c>
      <c r="M66" s="29">
        <v>3.9704640000000002</v>
      </c>
      <c r="N66" s="25">
        <v>4.1999999999999997E-3</v>
      </c>
      <c r="O66" s="25"/>
      <c r="P66" s="25"/>
      <c r="Q66" s="25">
        <v>4.1670129999999999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2.1533899999999999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8.264285000000001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2.0692870000000001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2.670067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3.0411290000000002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12.196487000000001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3.1008640000000001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4.0103850000000003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4.1505169999999998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16.537125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4.2202450000000002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5.4974080000000001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1.942021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9.499999999999999E-8</v>
      </c>
      <c r="M112">
        <f>AA25+W25</f>
        <v>7.8803160000000005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8.9999999999999999E-8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2.0353319999999999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3.1695499999999995E-4</v>
      </c>
      <c r="H114">
        <f>AA13+W13</f>
        <v>2.578624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3.1911E-4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8.0000000000000002E-8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6.9999999999999992E-8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3.2342000000000004E-4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3.2772999999999998E-4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2.9318610000000001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9.0750000000000002E-8</v>
      </c>
      <c r="M125">
        <f>AE25+AA25+W25</f>
        <v>11.812363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8.3000000000000002E-8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3.0826149999999997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3.1900225000000001E-4</v>
      </c>
      <c r="H127">
        <f>AE13+AA13+W13</f>
        <v>3.8679950000000005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3.2298900000000009E-4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7.1999999999999996E-8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6.7000000000000004E-8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3.3031599999999999E-4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3.3678100000000008E-4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4.0086710000000005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8.7187499999999986E-8</v>
      </c>
      <c r="M138">
        <f>AI25+AE25+AA25+W25</f>
        <v>16.041556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7.8499999999999982E-8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4.273282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3.2094713749999997E-4</v>
      </c>
      <c r="H140">
        <f>AI13+AE13+AA13+W13</f>
        <v>5.2792050000000001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3.2648010000000001E-4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7.1999999999999983E-8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7.7500000000000012E-8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3.3583279999999999E-4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3.4311670000000005E-4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2.1887350000000003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1.3865E-5</v>
      </c>
      <c r="M151">
        <f>I46+E46</f>
        <v>7.8546639999999996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1.393E-5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2.0798130000000001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1.1099999999999999E-3</v>
      </c>
      <c r="H153">
        <f>I34++E34</f>
        <v>2.4689040000000002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1.1199999999999999E-3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1.4060000000000001E-5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1.4189999999999998E-5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1.1400000000000002E-3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1.16E-3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3.0692979999999999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1.3932500000000001E-5</v>
      </c>
      <c r="M164">
        <f>M46+I46+E46</f>
        <v>11.853937999999999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1.4070000000000001E-5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3.1214130000000004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1.1197500000000001E-3</v>
      </c>
      <c r="H166">
        <f>M34+I34+E34</f>
        <v>3.7163570000000004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1.139E-3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1.436E-5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1.467E-5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1.176E-3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1.2110000000000001E-3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4.1301769999999998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1.4002562499999998E-5</v>
      </c>
      <c r="M177">
        <f>Q46+M46+I46+E46</f>
        <v>16.208515999999999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1.42205E-5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4.2226080000000001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1.1292499999999998E-3</v>
      </c>
      <c r="H179">
        <f>Q34+M34+I34+E34</f>
        <v>5.1326640000000001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1.157E-3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1.4703999999999998E-5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1.5253499999999999E-5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1.2079999999999999E-3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1.2529999999999998E-3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1.9360089999999999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3.6054500000000004E-4</v>
      </c>
      <c r="M190">
        <f>AA46+W46</f>
        <v>7.9409530000000004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3.6159000000000001E-4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2.0110700000000001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3.215E-3</v>
      </c>
      <c r="H192">
        <f>AA34+W34</f>
        <v>2.5736289999999999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3.2300000000000002E-3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3.6368000000000001E-4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3.6577000000000002E-4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3.2600000000000003E-3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3.2899999999999995E-3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2.911505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3.6161950000000004E-4</v>
      </c>
      <c r="M203">
        <f>AE46+AA46+W46</f>
        <v>11.860201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3.6379800000000003E-4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3.0195100000000004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3.2300000000000002E-3</v>
      </c>
      <c r="H205">
        <f>AE34+AA34+W34</f>
        <v>3.77101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3.2600000000000003E-3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3.6833199999999997E-4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3.7310200000000005E-4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3.32E-3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3.3800000000000002E-3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4.0278830000000001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3.627201E-4</v>
      </c>
      <c r="M216">
        <f>AI46+AE46+AA46+W46</f>
        <v>16.408638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3.660968E-4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4.1996539999999998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3.2449749999999998E-3</v>
      </c>
      <c r="H218">
        <f>AI34+AE34+AA34+W34</f>
        <v>5.1287750000000001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3.2898000000000003E-3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3.7323839999999994E-4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3.8076160000000006E-4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3.3784000000000002E-3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3.4646000000000004E-3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1.9133100000000001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3.8049999999999998E-3</v>
      </c>
      <c r="M229">
        <f>I66+E66</f>
        <v>7.763566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3.81E-3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2.0278340000000004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9.6150000000000003E-3</v>
      </c>
      <c r="H231">
        <f>I54+E54</f>
        <v>2.3859050000000002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9.6299999999999997E-3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3.82E-3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3.8300000000000001E-3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9.6600000000000002E-3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9.689999999999999E-3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2.8812290000000003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3.8102500000000003E-3</v>
      </c>
      <c r="M242">
        <f>M66+I66+E66</f>
        <v>11.734030000000001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3.8210000000000002E-3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3.0516310000000004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9.6310000000000007E-3</v>
      </c>
      <c r="H244">
        <f>M54+I54+E54</f>
        <v>3.4097020000000002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9.6640000000000007E-3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3.8440000000000002E-3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3.8690000000000005E-3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9.7359999999999981E-3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9.8160000000000018E-3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3.9379740000000001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3.8157249999999994E-3</v>
      </c>
      <c r="M255">
        <f>Q66+M66+I66+E66</f>
        <v>15.901043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3.8327999999999999E-3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4.1498470000000003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9.6478749999999985E-3</v>
      </c>
      <c r="H257">
        <f>Q54+M54+I54+E54</f>
        <v>4.6944550000000005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9.7009999999999996E-3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3.8703999999999995E-3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3.9116000000000003E-3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9.8199999999999989E-3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9.9509999999999998E-3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263"/>
  <sheetViews>
    <sheetView topLeftCell="A21" zoomScale="55" zoomScaleNormal="55" workbookViewId="0">
      <selection activeCell="F63" sqref="F63:Q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6" x14ac:dyDescent="0.25">
      <c r="A7" s="1" t="s">
        <v>6</v>
      </c>
      <c r="S7" s="1" t="s">
        <v>7</v>
      </c>
    </row>
    <row r="8" spans="1:36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  <c r="AJ8" s="25"/>
    </row>
    <row r="9" spans="1:36" x14ac:dyDescent="0.25">
      <c r="A9" s="59" t="s">
        <v>12</v>
      </c>
      <c r="B9" s="52" t="s">
        <v>94</v>
      </c>
      <c r="C9" s="52"/>
      <c r="D9" s="52"/>
      <c r="E9" s="52"/>
      <c r="F9" s="63" t="s">
        <v>95</v>
      </c>
      <c r="G9" s="63"/>
      <c r="H9" s="63"/>
      <c r="I9" s="63"/>
      <c r="J9" s="63" t="s">
        <v>96</v>
      </c>
      <c r="K9" s="63"/>
      <c r="L9" s="63"/>
      <c r="M9" s="63"/>
      <c r="N9" s="63" t="s">
        <v>97</v>
      </c>
      <c r="O9" s="63"/>
      <c r="P9" s="63"/>
      <c r="Q9" s="63"/>
      <c r="S9" s="59" t="s">
        <v>12</v>
      </c>
      <c r="T9" s="52" t="s">
        <v>94</v>
      </c>
      <c r="U9" s="52"/>
      <c r="V9" s="52"/>
      <c r="W9" s="52"/>
      <c r="X9" s="63" t="s">
        <v>95</v>
      </c>
      <c r="Y9" s="63"/>
      <c r="Z9" s="63"/>
      <c r="AA9" s="63"/>
      <c r="AB9" s="63" t="s">
        <v>96</v>
      </c>
      <c r="AC9" s="63"/>
      <c r="AD9" s="63"/>
      <c r="AE9" s="63"/>
      <c r="AF9" s="63" t="s">
        <v>97</v>
      </c>
      <c r="AG9" s="63"/>
      <c r="AH9" s="63"/>
      <c r="AI9" s="63"/>
      <c r="AJ9" s="25"/>
    </row>
    <row r="10" spans="1:36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  <c r="AJ10" s="25"/>
    </row>
    <row r="11" spans="1:36" x14ac:dyDescent="0.25">
      <c r="A11" s="59"/>
      <c r="B11" t="s">
        <v>20</v>
      </c>
      <c r="C11">
        <v>0</v>
      </c>
      <c r="D11">
        <v>2.2800000000000001E-2</v>
      </c>
      <c r="E11">
        <v>1.078301</v>
      </c>
      <c r="F11" s="25" t="s">
        <v>20</v>
      </c>
      <c r="G11" s="25">
        <v>0</v>
      </c>
      <c r="H11" s="25">
        <v>2.2800000000000001E-2</v>
      </c>
      <c r="I11" s="25">
        <v>1.152779</v>
      </c>
      <c r="J11" s="25" t="s">
        <v>20</v>
      </c>
      <c r="K11" s="25">
        <v>0</v>
      </c>
      <c r="L11" s="25">
        <v>2.2800000000000001E-2</v>
      </c>
      <c r="M11" s="25">
        <v>1.1864319999999999</v>
      </c>
      <c r="N11" s="25" t="s">
        <v>20</v>
      </c>
      <c r="O11" s="25">
        <v>0</v>
      </c>
      <c r="P11" s="25">
        <v>2.2800000000000001E-2</v>
      </c>
      <c r="Q11" s="25">
        <v>1.1689130000000001</v>
      </c>
      <c r="S11" s="59"/>
      <c r="T11" t="s">
        <v>20</v>
      </c>
      <c r="U11">
        <v>0</v>
      </c>
      <c r="V11">
        <v>2.2800000000000001E-2</v>
      </c>
      <c r="W11">
        <v>1.080748</v>
      </c>
      <c r="X11" s="25" t="s">
        <v>20</v>
      </c>
      <c r="Y11" s="25">
        <v>0</v>
      </c>
      <c r="Z11" s="25">
        <v>2.2800000000000001E-2</v>
      </c>
      <c r="AA11" s="25">
        <v>1.211274</v>
      </c>
      <c r="AB11" s="25" t="s">
        <v>20</v>
      </c>
      <c r="AC11" s="25">
        <v>0</v>
      </c>
      <c r="AD11" s="25">
        <v>2.2800000000000001E-2</v>
      </c>
      <c r="AE11" s="25">
        <v>1.153872</v>
      </c>
      <c r="AF11" s="25" t="s">
        <v>20</v>
      </c>
      <c r="AG11" s="25">
        <v>0</v>
      </c>
      <c r="AH11" s="25">
        <v>2.2800000000000001E-2</v>
      </c>
      <c r="AI11" s="25">
        <v>1.1910480000000001</v>
      </c>
      <c r="AJ11" s="25"/>
    </row>
    <row r="12" spans="1:36" x14ac:dyDescent="0.25">
      <c r="A12" s="59"/>
      <c r="B12" t="s">
        <v>21</v>
      </c>
      <c r="C12">
        <v>0</v>
      </c>
      <c r="D12">
        <v>8.7180000000000005E-4</v>
      </c>
      <c r="E12">
        <v>1.1672089999999999</v>
      </c>
      <c r="F12" s="25" t="s">
        <v>21</v>
      </c>
      <c r="G12" s="25">
        <v>0</v>
      </c>
      <c r="H12" s="25">
        <v>8.7180000000000005E-4</v>
      </c>
      <c r="I12" s="25">
        <v>1.2913539999999999</v>
      </c>
      <c r="J12" s="25" t="s">
        <v>21</v>
      </c>
      <c r="K12" s="25">
        <v>0</v>
      </c>
      <c r="L12" s="25">
        <v>8.7180000000000005E-4</v>
      </c>
      <c r="M12" s="25">
        <v>1.2659750000000001</v>
      </c>
      <c r="N12" s="25" t="s">
        <v>21</v>
      </c>
      <c r="O12" s="25">
        <v>0</v>
      </c>
      <c r="P12" s="25">
        <v>8.7180000000000005E-4</v>
      </c>
      <c r="Q12" s="25">
        <v>1.280149</v>
      </c>
      <c r="S12" s="59"/>
      <c r="T12" t="s">
        <v>21</v>
      </c>
      <c r="U12">
        <v>0</v>
      </c>
      <c r="V12">
        <v>2E-3</v>
      </c>
      <c r="W12">
        <v>1.1616580000000001</v>
      </c>
      <c r="X12" s="25" t="s">
        <v>21</v>
      </c>
      <c r="Y12" s="25">
        <v>0</v>
      </c>
      <c r="Z12" s="25">
        <v>2E-3</v>
      </c>
      <c r="AA12" s="25">
        <v>1.2293229999999999</v>
      </c>
      <c r="AB12" s="25" t="s">
        <v>21</v>
      </c>
      <c r="AC12" s="25">
        <v>0</v>
      </c>
      <c r="AD12" s="25">
        <v>2E-3</v>
      </c>
      <c r="AE12" s="25">
        <v>1.2192940000000001</v>
      </c>
      <c r="AF12" s="25" t="s">
        <v>21</v>
      </c>
      <c r="AG12" s="25">
        <v>0</v>
      </c>
      <c r="AH12" s="25">
        <v>2E-3</v>
      </c>
      <c r="AI12" s="25">
        <v>1.2109989999999999</v>
      </c>
      <c r="AJ12" s="25"/>
    </row>
    <row r="13" spans="1:36" x14ac:dyDescent="0.25">
      <c r="A13" s="59"/>
      <c r="B13" t="s">
        <v>22</v>
      </c>
      <c r="C13">
        <v>0</v>
      </c>
      <c r="D13">
        <v>5.007E-5</v>
      </c>
      <c r="E13">
        <v>1.6383259999999999</v>
      </c>
      <c r="F13" s="25" t="s">
        <v>22</v>
      </c>
      <c r="G13" s="25">
        <v>0</v>
      </c>
      <c r="H13" s="25">
        <v>5.007E-5</v>
      </c>
      <c r="I13" s="25">
        <v>1.737252</v>
      </c>
      <c r="J13" s="25" t="s">
        <v>22</v>
      </c>
      <c r="K13" s="25">
        <v>0</v>
      </c>
      <c r="L13" s="25">
        <v>5.007E-5</v>
      </c>
      <c r="M13" s="25">
        <v>1.717104</v>
      </c>
      <c r="N13" s="25" t="s">
        <v>22</v>
      </c>
      <c r="O13" s="25">
        <v>0</v>
      </c>
      <c r="P13" s="25">
        <v>5.007E-5</v>
      </c>
      <c r="Q13" s="25">
        <v>1.7966580000000001</v>
      </c>
      <c r="S13" s="59"/>
      <c r="T13" t="s">
        <v>22</v>
      </c>
      <c r="U13">
        <v>0</v>
      </c>
      <c r="V13">
        <v>3.0610000000000001E-4</v>
      </c>
      <c r="W13">
        <v>1.5200389999999999</v>
      </c>
      <c r="X13" s="25" t="s">
        <v>22</v>
      </c>
      <c r="Y13" s="25">
        <v>0</v>
      </c>
      <c r="Z13" s="25">
        <v>3.5790000000000003E-4</v>
      </c>
      <c r="AA13" s="25">
        <v>1.5985020000000001</v>
      </c>
      <c r="AB13" s="25" t="s">
        <v>22</v>
      </c>
      <c r="AC13" s="25">
        <v>0</v>
      </c>
      <c r="AD13" s="25">
        <v>3.5790000000000003E-4</v>
      </c>
      <c r="AE13" s="25">
        <v>1.6509929999999999</v>
      </c>
      <c r="AF13" s="25" t="s">
        <v>22</v>
      </c>
      <c r="AG13" s="25">
        <v>0</v>
      </c>
      <c r="AH13" s="25">
        <v>3.5790000000000003E-4</v>
      </c>
      <c r="AI13" s="25">
        <v>1.5992409999999999</v>
      </c>
      <c r="AJ13" s="25"/>
    </row>
    <row r="14" spans="1:36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6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6" x14ac:dyDescent="0.25">
      <c r="A16" s="64" t="s">
        <v>23</v>
      </c>
      <c r="B16" s="66" t="s">
        <v>94</v>
      </c>
      <c r="C16" s="66"/>
      <c r="D16" s="66"/>
      <c r="E16" s="66"/>
      <c r="F16" s="66" t="s">
        <v>95</v>
      </c>
      <c r="G16" s="66"/>
      <c r="H16" s="66"/>
      <c r="I16" s="66"/>
      <c r="J16" s="66" t="s">
        <v>96</v>
      </c>
      <c r="K16" s="66"/>
      <c r="L16" s="66"/>
      <c r="M16" s="66"/>
      <c r="N16" s="66" t="s">
        <v>97</v>
      </c>
      <c r="O16" s="66"/>
      <c r="P16" s="66"/>
      <c r="Q16" s="66"/>
      <c r="S16" s="64" t="s">
        <v>23</v>
      </c>
      <c r="T16" s="66" t="s">
        <v>94</v>
      </c>
      <c r="U16" s="66"/>
      <c r="V16" s="66"/>
      <c r="W16" s="66"/>
      <c r="X16" s="66" t="s">
        <v>95</v>
      </c>
      <c r="Y16" s="66"/>
      <c r="Z16" s="66"/>
      <c r="AA16" s="66"/>
      <c r="AB16" s="66" t="s">
        <v>96</v>
      </c>
      <c r="AC16" s="66"/>
      <c r="AD16" s="66"/>
      <c r="AE16" s="66"/>
      <c r="AF16" s="66" t="s">
        <v>97</v>
      </c>
      <c r="AG16" s="66"/>
      <c r="AH16" s="66"/>
      <c r="AI16" s="66"/>
    </row>
    <row r="17" spans="1:36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6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6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6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6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6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6" x14ac:dyDescent="0.25">
      <c r="A23" s="60" t="s">
        <v>24</v>
      </c>
      <c r="B23" s="52" t="s">
        <v>94</v>
      </c>
      <c r="C23" s="52"/>
      <c r="D23" s="52"/>
      <c r="E23" s="52"/>
      <c r="F23" s="63" t="s">
        <v>95</v>
      </c>
      <c r="G23" s="63"/>
      <c r="H23" s="63"/>
      <c r="I23" s="63"/>
      <c r="J23" s="63" t="s">
        <v>96</v>
      </c>
      <c r="K23" s="63"/>
      <c r="L23" s="63"/>
      <c r="M23" s="63"/>
      <c r="N23" s="63" t="s">
        <v>97</v>
      </c>
      <c r="O23" s="63"/>
      <c r="P23" s="63"/>
      <c r="Q23" s="63"/>
      <c r="S23" s="60" t="s">
        <v>24</v>
      </c>
      <c r="T23" s="52" t="s">
        <v>94</v>
      </c>
      <c r="U23" s="52"/>
      <c r="V23" s="52"/>
      <c r="W23" s="52"/>
      <c r="X23" s="63" t="s">
        <v>95</v>
      </c>
      <c r="Y23" s="63"/>
      <c r="Z23" s="63"/>
      <c r="AA23" s="63"/>
      <c r="AB23" s="63" t="s">
        <v>96</v>
      </c>
      <c r="AC23" s="63"/>
      <c r="AD23" s="63"/>
      <c r="AE23" s="63"/>
      <c r="AF23" s="63" t="s">
        <v>97</v>
      </c>
      <c r="AG23" s="63"/>
      <c r="AH23" s="63"/>
      <c r="AI23" s="63"/>
      <c r="AJ23" s="25"/>
    </row>
    <row r="24" spans="1:36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  <c r="AJ24" s="25"/>
    </row>
    <row r="25" spans="1:36" x14ac:dyDescent="0.25">
      <c r="A25" s="60"/>
      <c r="B25">
        <v>0</v>
      </c>
      <c r="E25">
        <v>5.5953549999999996</v>
      </c>
      <c r="F25" s="25">
        <v>0</v>
      </c>
      <c r="G25" s="25"/>
      <c r="H25" s="25"/>
      <c r="I25" s="25">
        <v>5.3230909999999998</v>
      </c>
      <c r="J25" s="25">
        <v>0</v>
      </c>
      <c r="K25" s="25"/>
      <c r="L25" s="25"/>
      <c r="M25" s="25">
        <v>4.5479880000000001</v>
      </c>
      <c r="N25" s="25">
        <v>0</v>
      </c>
      <c r="O25" s="25"/>
      <c r="P25" s="25"/>
      <c r="Q25" s="25">
        <v>4.5211579999999998</v>
      </c>
      <c r="S25" s="60"/>
      <c r="T25">
        <v>0</v>
      </c>
      <c r="W25">
        <v>4.6483819999999998</v>
      </c>
      <c r="X25" s="25">
        <v>0</v>
      </c>
      <c r="Y25" s="25"/>
      <c r="Z25" s="25"/>
      <c r="AA25" s="25">
        <v>4.5375480000000001</v>
      </c>
      <c r="AB25" s="25">
        <v>0</v>
      </c>
      <c r="AC25" s="25"/>
      <c r="AD25" s="25"/>
      <c r="AE25" s="25">
        <v>4.519272</v>
      </c>
      <c r="AF25" s="39">
        <v>1.9999999999999999E-7</v>
      </c>
      <c r="AG25" s="25"/>
      <c r="AH25" s="25"/>
      <c r="AI25" s="25">
        <v>4.5464890000000002</v>
      </c>
      <c r="AJ25" s="25"/>
    </row>
    <row r="26" spans="1:36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5"/>
    </row>
    <row r="27" spans="1:36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6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6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6" x14ac:dyDescent="0.25">
      <c r="A30" s="59" t="s">
        <v>12</v>
      </c>
      <c r="B30" s="52" t="s">
        <v>94</v>
      </c>
      <c r="C30" s="52"/>
      <c r="D30" s="52"/>
      <c r="E30" s="52"/>
      <c r="F30" s="63" t="s">
        <v>95</v>
      </c>
      <c r="G30" s="63"/>
      <c r="H30" s="63"/>
      <c r="I30" s="63"/>
      <c r="J30" s="63" t="s">
        <v>96</v>
      </c>
      <c r="K30" s="63"/>
      <c r="L30" s="63"/>
      <c r="M30" s="63"/>
      <c r="N30" s="63" t="s">
        <v>97</v>
      </c>
      <c r="O30" s="63"/>
      <c r="P30" s="63"/>
      <c r="Q30" s="63"/>
      <c r="S30" s="59" t="s">
        <v>12</v>
      </c>
      <c r="T30" s="52" t="s">
        <v>94</v>
      </c>
      <c r="U30" s="52"/>
      <c r="V30" s="52"/>
      <c r="W30" s="52"/>
      <c r="X30" s="63" t="s">
        <v>95</v>
      </c>
      <c r="Y30" s="63"/>
      <c r="Z30" s="63"/>
      <c r="AA30" s="63"/>
      <c r="AB30" s="63" t="s">
        <v>96</v>
      </c>
      <c r="AC30" s="63"/>
      <c r="AD30" s="63"/>
      <c r="AE30" s="63"/>
      <c r="AF30" s="63" t="s">
        <v>97</v>
      </c>
      <c r="AG30" s="63"/>
      <c r="AH30" s="63"/>
      <c r="AI30" s="63"/>
    </row>
    <row r="31" spans="1:36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6" x14ac:dyDescent="0.25">
      <c r="A32" s="59"/>
      <c r="B32" t="s">
        <v>20</v>
      </c>
      <c r="C32">
        <v>0</v>
      </c>
      <c r="D32">
        <v>2.2800000000000001E-2</v>
      </c>
      <c r="E32">
        <v>1.0753250000000001</v>
      </c>
      <c r="F32" s="25" t="s">
        <v>20</v>
      </c>
      <c r="G32" s="25">
        <v>0</v>
      </c>
      <c r="H32" s="25">
        <v>2.2800000000000001E-2</v>
      </c>
      <c r="I32" s="25">
        <v>1.071874</v>
      </c>
      <c r="J32" s="25" t="s">
        <v>20</v>
      </c>
      <c r="K32" s="25">
        <v>0</v>
      </c>
      <c r="L32" s="25">
        <v>2.2800000000000001E-2</v>
      </c>
      <c r="M32" s="25">
        <v>1.112716</v>
      </c>
      <c r="N32" s="25" t="s">
        <v>20</v>
      </c>
      <c r="O32" s="25">
        <v>0</v>
      </c>
      <c r="P32" s="25">
        <v>2.2800000000000001E-2</v>
      </c>
      <c r="Q32" s="25">
        <v>1.081896</v>
      </c>
      <c r="S32" s="59"/>
      <c r="T32" t="s">
        <v>20</v>
      </c>
      <c r="U32">
        <v>0</v>
      </c>
      <c r="V32">
        <v>2.2800000000000001E-2</v>
      </c>
      <c r="W32">
        <v>1.0705290000000001</v>
      </c>
      <c r="X32" s="25" t="s">
        <v>20</v>
      </c>
      <c r="Y32" s="25">
        <v>0</v>
      </c>
      <c r="Z32" s="25">
        <v>2.2800000000000001E-2</v>
      </c>
      <c r="AA32" s="25">
        <v>1.0529409999999999</v>
      </c>
      <c r="AB32" s="25" t="s">
        <v>20</v>
      </c>
      <c r="AC32" s="25">
        <v>0</v>
      </c>
      <c r="AD32" s="25">
        <v>2.2800000000000001E-2</v>
      </c>
      <c r="AE32" s="25">
        <v>1.0595319999999999</v>
      </c>
      <c r="AF32" s="25" t="s">
        <v>20</v>
      </c>
      <c r="AG32" s="25">
        <v>0</v>
      </c>
      <c r="AH32" s="25">
        <v>2.2800000000000001E-2</v>
      </c>
      <c r="AI32" s="25">
        <v>1.087534</v>
      </c>
    </row>
    <row r="33" spans="1:36" x14ac:dyDescent="0.25">
      <c r="A33" s="59"/>
      <c r="B33" t="s">
        <v>21</v>
      </c>
      <c r="C33">
        <v>0</v>
      </c>
      <c r="D33">
        <v>4.1000000000000003E-3</v>
      </c>
      <c r="E33">
        <v>1.128922</v>
      </c>
      <c r="F33" s="25" t="s">
        <v>21</v>
      </c>
      <c r="G33" s="25">
        <v>0</v>
      </c>
      <c r="H33" s="25">
        <v>4.1000000000000003E-3</v>
      </c>
      <c r="I33" s="25">
        <v>1.110358</v>
      </c>
      <c r="J33" s="25" t="s">
        <v>21</v>
      </c>
      <c r="K33" s="25">
        <v>0</v>
      </c>
      <c r="L33" s="25">
        <v>4.1000000000000003E-3</v>
      </c>
      <c r="M33" s="25">
        <v>1.1124039999999999</v>
      </c>
      <c r="N33" s="25" t="s">
        <v>21</v>
      </c>
      <c r="O33" s="25">
        <v>0</v>
      </c>
      <c r="P33" s="25">
        <v>4.1000000000000003E-3</v>
      </c>
      <c r="Q33" s="25">
        <v>1.1103339999999999</v>
      </c>
      <c r="S33" s="59"/>
      <c r="T33" t="s">
        <v>21</v>
      </c>
      <c r="U33">
        <v>0</v>
      </c>
      <c r="V33">
        <v>7.4000000000000003E-3</v>
      </c>
      <c r="W33">
        <v>1.125788</v>
      </c>
      <c r="X33" s="25" t="s">
        <v>21</v>
      </c>
      <c r="Y33" s="25">
        <v>0</v>
      </c>
      <c r="Z33" s="25">
        <v>7.4000000000000003E-3</v>
      </c>
      <c r="AA33" s="25">
        <v>1.106876</v>
      </c>
      <c r="AB33" s="25" t="s">
        <v>21</v>
      </c>
      <c r="AC33" s="25">
        <v>0</v>
      </c>
      <c r="AD33" s="25">
        <v>7.4000000000000003E-3</v>
      </c>
      <c r="AE33" s="25">
        <v>1.1029040000000001</v>
      </c>
      <c r="AF33" s="25" t="s">
        <v>21</v>
      </c>
      <c r="AG33" s="25">
        <v>0</v>
      </c>
      <c r="AH33" s="25">
        <v>7.4000000000000003E-3</v>
      </c>
      <c r="AI33" s="25">
        <v>1.1033900000000001</v>
      </c>
    </row>
    <row r="34" spans="1:36" x14ac:dyDescent="0.25">
      <c r="A34" s="59"/>
      <c r="B34" t="s">
        <v>22</v>
      </c>
      <c r="C34">
        <v>0</v>
      </c>
      <c r="D34">
        <v>1.1000000000000001E-3</v>
      </c>
      <c r="E34">
        <v>1.443597</v>
      </c>
      <c r="F34" s="25" t="s">
        <v>22</v>
      </c>
      <c r="G34" s="25">
        <v>0</v>
      </c>
      <c r="H34" s="25">
        <v>1.1999999999999999E-3</v>
      </c>
      <c r="I34" s="25">
        <v>1.5306360000000001</v>
      </c>
      <c r="J34" s="25" t="s">
        <v>22</v>
      </c>
      <c r="K34" s="25">
        <v>0</v>
      </c>
      <c r="L34" s="25">
        <v>1.4E-3</v>
      </c>
      <c r="M34" s="25">
        <v>1.4232480000000001</v>
      </c>
      <c r="N34" s="25" t="s">
        <v>22</v>
      </c>
      <c r="O34" s="25">
        <v>0</v>
      </c>
      <c r="P34" s="25">
        <v>1.4E-3</v>
      </c>
      <c r="Q34" s="25">
        <v>1.4392510000000001</v>
      </c>
      <c r="S34" s="59"/>
      <c r="T34" t="s">
        <v>22</v>
      </c>
      <c r="U34">
        <v>0</v>
      </c>
      <c r="V34">
        <v>3.2000000000000002E-3</v>
      </c>
      <c r="W34">
        <v>1.3691340000000001</v>
      </c>
      <c r="X34" s="25" t="s">
        <v>22</v>
      </c>
      <c r="Y34" s="25">
        <v>0</v>
      </c>
      <c r="Z34" s="25">
        <v>3.5000000000000001E-3</v>
      </c>
      <c r="AA34" s="25">
        <v>1.376403</v>
      </c>
      <c r="AB34" s="25" t="s">
        <v>22</v>
      </c>
      <c r="AC34" s="25">
        <v>0</v>
      </c>
      <c r="AD34" s="25">
        <v>3.7000000000000002E-3</v>
      </c>
      <c r="AE34" s="25">
        <v>1.3796919999999999</v>
      </c>
      <c r="AF34" s="25" t="s">
        <v>22</v>
      </c>
      <c r="AG34" s="25">
        <v>0</v>
      </c>
      <c r="AH34" s="25">
        <v>3.8999999999999998E-3</v>
      </c>
      <c r="AI34" s="25">
        <v>1.3282369999999999</v>
      </c>
    </row>
    <row r="35" spans="1:36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6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6" x14ac:dyDescent="0.25">
      <c r="A37" s="64" t="s">
        <v>23</v>
      </c>
      <c r="B37" s="52" t="s">
        <v>94</v>
      </c>
      <c r="C37" s="52"/>
      <c r="D37" s="52"/>
      <c r="E37" s="52"/>
      <c r="F37" s="66" t="s">
        <v>95</v>
      </c>
      <c r="G37" s="66"/>
      <c r="H37" s="66"/>
      <c r="I37" s="66"/>
      <c r="J37" s="66" t="s">
        <v>96</v>
      </c>
      <c r="K37" s="66"/>
      <c r="L37" s="66"/>
      <c r="M37" s="66"/>
      <c r="N37" s="66" t="s">
        <v>97</v>
      </c>
      <c r="O37" s="66"/>
      <c r="P37" s="66"/>
      <c r="Q37" s="66"/>
      <c r="S37" s="64" t="s">
        <v>23</v>
      </c>
      <c r="T37" s="66" t="s">
        <v>94</v>
      </c>
      <c r="U37" s="66"/>
      <c r="V37" s="66"/>
      <c r="W37" s="66"/>
      <c r="X37" s="66" t="s">
        <v>95</v>
      </c>
      <c r="Y37" s="66"/>
      <c r="Z37" s="66"/>
      <c r="AA37" s="66"/>
      <c r="AB37" s="66" t="s">
        <v>96</v>
      </c>
      <c r="AC37" s="66"/>
      <c r="AD37" s="66"/>
      <c r="AE37" s="66"/>
      <c r="AF37" s="66" t="s">
        <v>97</v>
      </c>
      <c r="AG37" s="66"/>
      <c r="AH37" s="66"/>
      <c r="AI37" s="66"/>
    </row>
    <row r="38" spans="1:36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6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6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6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6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6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5"/>
    </row>
    <row r="44" spans="1:36" x14ac:dyDescent="0.25">
      <c r="A44" s="60" t="s">
        <v>24</v>
      </c>
      <c r="B44" s="52" t="s">
        <v>94</v>
      </c>
      <c r="C44" s="52"/>
      <c r="D44" s="52"/>
      <c r="E44" s="52"/>
      <c r="F44" s="63" t="s">
        <v>95</v>
      </c>
      <c r="G44" s="63"/>
      <c r="H44" s="63"/>
      <c r="I44" s="63"/>
      <c r="J44" s="63" t="s">
        <v>96</v>
      </c>
      <c r="K44" s="63"/>
      <c r="L44" s="63"/>
      <c r="M44" s="63"/>
      <c r="N44" s="63" t="s">
        <v>97</v>
      </c>
      <c r="O44" s="63"/>
      <c r="P44" s="63"/>
      <c r="Q44" s="63"/>
      <c r="S44" s="60" t="s">
        <v>24</v>
      </c>
      <c r="T44" s="52" t="s">
        <v>94</v>
      </c>
      <c r="U44" s="52"/>
      <c r="V44" s="52"/>
      <c r="W44" s="52"/>
      <c r="X44" s="63" t="s">
        <v>95</v>
      </c>
      <c r="Y44" s="63"/>
      <c r="Z44" s="63"/>
      <c r="AA44" s="63"/>
      <c r="AB44" s="63" t="s">
        <v>96</v>
      </c>
      <c r="AC44" s="63"/>
      <c r="AD44" s="63"/>
      <c r="AE44" s="63"/>
      <c r="AF44" s="63" t="s">
        <v>97</v>
      </c>
      <c r="AG44" s="63"/>
      <c r="AH44" s="63"/>
      <c r="AI44" s="63"/>
      <c r="AJ44" s="25"/>
    </row>
    <row r="45" spans="1:36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  <c r="AJ45" s="25"/>
    </row>
    <row r="46" spans="1:36" x14ac:dyDescent="0.25">
      <c r="A46" s="60"/>
      <c r="B46" s="32">
        <v>1.29E-5</v>
      </c>
      <c r="E46">
        <v>4.5835419999999996</v>
      </c>
      <c r="F46" s="39">
        <v>1.6500000000000001E-5</v>
      </c>
      <c r="G46" s="25"/>
      <c r="H46" s="25"/>
      <c r="I46" s="25">
        <v>5.3964790000000002</v>
      </c>
      <c r="J46" s="39">
        <v>1.2799999999999999E-5</v>
      </c>
      <c r="K46" s="25"/>
      <c r="L46" s="25"/>
      <c r="M46" s="25">
        <v>4.5224010000000003</v>
      </c>
      <c r="N46" s="39">
        <v>1.8600000000000001E-5</v>
      </c>
      <c r="O46" s="25"/>
      <c r="P46" s="25"/>
      <c r="Q46" s="25">
        <v>4.486809</v>
      </c>
      <c r="S46" s="60"/>
      <c r="T46" s="32">
        <v>3.2759999999999999E-4</v>
      </c>
      <c r="W46">
        <v>5.2177280000000001</v>
      </c>
      <c r="X46" s="39">
        <v>3.414E-4</v>
      </c>
      <c r="Y46" s="25"/>
      <c r="Z46" s="25"/>
      <c r="AA46" s="25">
        <v>4.6276830000000002</v>
      </c>
      <c r="AB46" s="39">
        <v>3.7389999999999998E-4</v>
      </c>
      <c r="AC46" s="25"/>
      <c r="AD46" s="25"/>
      <c r="AE46" s="25">
        <v>4.565512</v>
      </c>
      <c r="AF46" s="39">
        <v>3.9629999999999998E-4</v>
      </c>
      <c r="AG46" s="25"/>
      <c r="AH46" s="25"/>
      <c r="AI46" s="25">
        <v>4.8289689999999998</v>
      </c>
      <c r="AJ46" s="25"/>
    </row>
    <row r="47" spans="1:36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AJ47" s="25"/>
    </row>
    <row r="48" spans="1:36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AJ48" s="25"/>
    </row>
    <row r="49" spans="1:36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  <c r="AJ49" s="25"/>
    </row>
    <row r="50" spans="1:36" x14ac:dyDescent="0.25">
      <c r="A50" s="59" t="s">
        <v>12</v>
      </c>
      <c r="B50" s="52" t="s">
        <v>94</v>
      </c>
      <c r="C50" s="52"/>
      <c r="D50" s="52"/>
      <c r="E50" s="52"/>
      <c r="F50" s="63" t="s">
        <v>95</v>
      </c>
      <c r="G50" s="63"/>
      <c r="H50" s="63"/>
      <c r="I50" s="63"/>
      <c r="J50" s="63" t="s">
        <v>96</v>
      </c>
      <c r="K50" s="63"/>
      <c r="L50" s="63"/>
      <c r="M50" s="63"/>
      <c r="N50" s="63" t="s">
        <v>97</v>
      </c>
      <c r="O50" s="63"/>
      <c r="P50" s="63"/>
      <c r="Q50" s="63"/>
    </row>
    <row r="51" spans="1:36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36" x14ac:dyDescent="0.25">
      <c r="A52" s="59"/>
      <c r="B52" t="s">
        <v>20</v>
      </c>
      <c r="C52">
        <v>0</v>
      </c>
      <c r="D52">
        <v>2.2800000000000001E-2</v>
      </c>
      <c r="E52">
        <v>1.071931</v>
      </c>
      <c r="F52" s="25" t="s">
        <v>20</v>
      </c>
      <c r="G52" s="25">
        <v>0</v>
      </c>
      <c r="H52" s="25">
        <v>2.2800000000000001E-2</v>
      </c>
      <c r="I52" s="25">
        <v>1.067102</v>
      </c>
      <c r="J52" s="25" t="s">
        <v>20</v>
      </c>
      <c r="K52" s="25">
        <v>0</v>
      </c>
      <c r="L52" s="25">
        <v>2.2800000000000001E-2</v>
      </c>
      <c r="M52" s="25">
        <v>1.066487</v>
      </c>
      <c r="N52" s="25" t="s">
        <v>20</v>
      </c>
      <c r="O52" s="25">
        <v>0</v>
      </c>
      <c r="P52" s="25">
        <v>2.2800000000000001E-2</v>
      </c>
      <c r="Q52" s="25">
        <v>1.087596</v>
      </c>
    </row>
    <row r="53" spans="1:36" x14ac:dyDescent="0.25">
      <c r="A53" s="59"/>
      <c r="B53" t="s">
        <v>21</v>
      </c>
      <c r="C53">
        <v>0</v>
      </c>
      <c r="D53">
        <v>1.37E-2</v>
      </c>
      <c r="E53">
        <v>1.1332310000000001</v>
      </c>
      <c r="F53" s="25" t="s">
        <v>21</v>
      </c>
      <c r="G53" s="25">
        <v>0</v>
      </c>
      <c r="H53" s="25">
        <v>1.37E-2</v>
      </c>
      <c r="I53" s="25">
        <v>1.10205</v>
      </c>
      <c r="J53" s="25" t="s">
        <v>21</v>
      </c>
      <c r="K53" s="25">
        <v>0</v>
      </c>
      <c r="L53" s="25">
        <v>1.37E-2</v>
      </c>
      <c r="M53" s="25">
        <v>1.111129</v>
      </c>
      <c r="N53" s="25" t="s">
        <v>21</v>
      </c>
      <c r="O53" s="25">
        <v>0</v>
      </c>
      <c r="P53" s="25">
        <v>1.37E-2</v>
      </c>
      <c r="Q53" s="25">
        <v>1.0934200000000001</v>
      </c>
    </row>
    <row r="54" spans="1:36" x14ac:dyDescent="0.25">
      <c r="A54" s="59"/>
      <c r="B54" t="s">
        <v>22</v>
      </c>
      <c r="C54">
        <v>0</v>
      </c>
      <c r="D54">
        <v>9.4999999999999998E-3</v>
      </c>
      <c r="E54">
        <v>1.338206</v>
      </c>
      <c r="F54" s="25" t="s">
        <v>22</v>
      </c>
      <c r="G54" s="25">
        <v>0</v>
      </c>
      <c r="H54" s="25">
        <v>9.7999999999999997E-3</v>
      </c>
      <c r="I54" s="25">
        <v>1.359178</v>
      </c>
      <c r="J54" s="25" t="s">
        <v>22</v>
      </c>
      <c r="K54" s="25">
        <v>0</v>
      </c>
      <c r="L54" s="25">
        <v>1.0499999999999999E-3</v>
      </c>
      <c r="M54" s="25">
        <v>1.3176300000000001</v>
      </c>
      <c r="N54" s="25" t="s">
        <v>22</v>
      </c>
      <c r="O54" s="25">
        <v>0</v>
      </c>
      <c r="P54" s="25">
        <v>1.0699999999999999E-2</v>
      </c>
      <c r="Q54" s="25">
        <v>1.3439760000000001</v>
      </c>
    </row>
    <row r="55" spans="1:36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36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36" x14ac:dyDescent="0.25">
      <c r="A57" s="64" t="s">
        <v>23</v>
      </c>
      <c r="B57" s="66" t="s">
        <v>94</v>
      </c>
      <c r="C57" s="66"/>
      <c r="D57" s="66"/>
      <c r="E57" s="66"/>
      <c r="F57" s="66" t="s">
        <v>95</v>
      </c>
      <c r="G57" s="66"/>
      <c r="H57" s="66"/>
      <c r="I57" s="66"/>
      <c r="J57" s="66" t="s">
        <v>96</v>
      </c>
      <c r="K57" s="66"/>
      <c r="L57" s="66"/>
      <c r="M57" s="66"/>
      <c r="N57" s="66" t="s">
        <v>97</v>
      </c>
      <c r="O57" s="66"/>
      <c r="P57" s="66"/>
      <c r="Q57" s="66"/>
    </row>
    <row r="58" spans="1:36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36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36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36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36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36" x14ac:dyDescent="0.25"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36" x14ac:dyDescent="0.25">
      <c r="A64" s="60" t="s">
        <v>24</v>
      </c>
      <c r="B64" s="52" t="s">
        <v>94</v>
      </c>
      <c r="C64" s="52"/>
      <c r="D64" s="52"/>
      <c r="E64" s="52"/>
      <c r="F64" s="63" t="s">
        <v>95</v>
      </c>
      <c r="G64" s="63"/>
      <c r="H64" s="63"/>
      <c r="I64" s="63"/>
      <c r="J64" s="63" t="s">
        <v>96</v>
      </c>
      <c r="K64" s="63"/>
      <c r="L64" s="63"/>
      <c r="M64" s="63"/>
      <c r="N64" s="63" t="s">
        <v>97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>
        <v>3.7000000000000002E-3</v>
      </c>
      <c r="E66">
        <v>5.1076119999999996</v>
      </c>
      <c r="F66" s="25"/>
      <c r="G66" s="25">
        <v>3.8E-3</v>
      </c>
      <c r="H66" s="25"/>
      <c r="I66" s="25">
        <v>4.5098520000000004</v>
      </c>
      <c r="J66" s="25">
        <v>3.8999999999999998E-3</v>
      </c>
      <c r="K66" s="25"/>
      <c r="L66" s="25"/>
      <c r="M66" s="25">
        <v>4.4605499999999996</v>
      </c>
      <c r="N66" s="25">
        <v>4.1000000000000003E-3</v>
      </c>
      <c r="O66" s="25"/>
      <c r="P66" s="25"/>
      <c r="Q66" s="25">
        <v>4.5273719999999997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2.23108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10.918445999999999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2.4585629999999998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3.375578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3.4175119999999994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15.466434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3.7245379999999999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5.0926819999999999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4.5864249999999993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19.987591999999999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5.0046869999999997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6.8893399999999998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2.2920220000000002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9.185929999999999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2.390981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3.0868999999999997E-4</v>
      </c>
      <c r="H114">
        <f>AA13+W13</f>
        <v>3.118541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3.1128000000000004E-4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3.1646000000000002E-4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3.2163999999999999E-4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3.445894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13.705202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3.6102750000000001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3.1115050000000001E-4</v>
      </c>
      <c r="H127">
        <f>AE13+AA13+W13</f>
        <v>4.7695340000000002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3.1594200000000005E-4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3.2474800000000003E-4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3.3251800000000007E-4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4.6369420000000003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2.5000000000000004E-11</v>
      </c>
      <c r="M138">
        <f>AI25+AE25+AA25+W25</f>
        <v>18.251691000000001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2.0000000000000003E-10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4.8212739999999998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3.13487975E-4</v>
      </c>
      <c r="H140">
        <f>AI13+AE13+AA13+W13</f>
        <v>6.3687749999999994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3.2013780000000002E-4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1.6000000000000003E-9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5.3999999999999996E-9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3.3137839999999998E-4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3.4013260000000003E-4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2.1471990000000001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1.308E-5</v>
      </c>
      <c r="M151">
        <f>I46+E46</f>
        <v>9.9800210000000007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1.3260000000000002E-5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2.2392799999999999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2.9742329999999999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1.3620000000000002E-5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1.398E-5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3.2599150000000003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1.3241750000000002E-5</v>
      </c>
      <c r="M164">
        <f>M46+I46+E46</f>
        <v>14.502422000000001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1.3547000000000001E-5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3.3516839999999997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1.1102500000000001E-3</v>
      </c>
      <c r="H166">
        <f>M34+I34+E34</f>
        <v>4.3974810000000009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1.4048E-5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1.4403000000000001E-5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1.1440000000000001E-3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1.1689999999999999E-3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4.3418110000000008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1.338735E-5</v>
      </c>
      <c r="M177">
        <f>Q46+M46+I46+E46</f>
        <v>18.989230999999997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1.3777799999999999E-5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4.4620179999999996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1.1157125E-3</v>
      </c>
      <c r="H179">
        <f>Q34+M34+I34+E34</f>
        <v>5.8367319999999996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1.1326999999999999E-3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1.4318399999999998E-5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1.4622600000000001E-5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1.1696E-3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1.2089000000000002E-3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2.1234700000000002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3.2828999999999996E-4</v>
      </c>
      <c r="M190">
        <f>AA46+W46</f>
        <v>9.8454110000000004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3.2897999999999998E-4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2.2326639999999998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3.215E-3</v>
      </c>
      <c r="H192">
        <f>AA34+W34</f>
        <v>2.7455370000000001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3.2300000000000002E-3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3.3035999999999997E-4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3.3173999999999996E-4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3.2600000000000003E-3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3.2899999999999995E-3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3.1830019999999997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3.2902675000000004E-4</v>
      </c>
      <c r="M203">
        <f>AE46+AA46+W46</f>
        <v>14.410923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3.3054700000000005E-4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3.3355680000000003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3.2297500000000004E-3</v>
      </c>
      <c r="H205">
        <f>AE34+AA34+W34</f>
        <v>4.125229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3.2590000000000002E-3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3.3386799999999997E-4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3.3756300000000003E-4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3.3160000000000004E-3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3.3710000000000003E-3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4.2705359999999999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3.2980664999999998E-4</v>
      </c>
      <c r="M216">
        <f>AI46+AE46+AA46+W46</f>
        <v>19.239892000000001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3.3227219999999995E-4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4.4389580000000004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3.2442624999999997E-3</v>
      </c>
      <c r="H218">
        <f>AI34+AE34+AA34+W34</f>
        <v>5.4534659999999997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3.2871000000000003E-3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3.3789359999999996E-4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3.4429140000000002E-4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3.3687999999999999E-3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3.4457000000000003E-3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2.139033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3.705E-3</v>
      </c>
      <c r="M229">
        <f>I66+E66</f>
        <v>9.617464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3.7100000000000002E-3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2.2352810000000001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9.5149999999999992E-3</v>
      </c>
      <c r="H231">
        <f>I54+E54</f>
        <v>2.697384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9.5300000000000003E-3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3.7200000000000002E-3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3.7299999999999998E-3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9.5599999999999991E-3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9.5899999999999996E-3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3.2055199999999999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3.7100000000000006E-3</v>
      </c>
      <c r="M242">
        <f>M66+I66+E66</f>
        <v>14.078014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3.7200000000000006E-3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3.3464100000000006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9.5073750000000002E-3</v>
      </c>
      <c r="H244">
        <f>M54+I54+E54</f>
        <v>4.0150140000000007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9.4695000000000005E-3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3.7400000000000003E-3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3.7600000000000003E-3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9.2579999999999989E-3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8.8655000000000019E-3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4.2931160000000004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3.7150124999999999E-3</v>
      </c>
      <c r="M255">
        <f>Q66+M66+I66+E66</f>
        <v>18.605385999999999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3.7301000000000001E-3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4.4398300000000006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9.4805562499999992E-3</v>
      </c>
      <c r="H257">
        <f>Q54+M54+I54+E54</f>
        <v>5.3589900000000004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9.3459499999999987E-3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3.7607999999999999E-3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3.7927000000000004E-3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8.8135999999999978E-3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8.0676500000000009E-3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63"/>
  <sheetViews>
    <sheetView topLeftCell="A16" zoomScale="55" zoomScaleNormal="55" workbookViewId="0">
      <selection activeCell="R55" sqref="R55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98</v>
      </c>
      <c r="C9" s="52"/>
      <c r="D9" s="52"/>
      <c r="E9" s="52"/>
      <c r="F9" s="52" t="s">
        <v>99</v>
      </c>
      <c r="G9" s="52"/>
      <c r="H9" s="52"/>
      <c r="I9" s="52"/>
      <c r="J9" s="52" t="s">
        <v>100</v>
      </c>
      <c r="K9" s="52"/>
      <c r="L9" s="52"/>
      <c r="M9" s="52"/>
      <c r="N9" s="63" t="s">
        <v>101</v>
      </c>
      <c r="O9" s="63"/>
      <c r="P9" s="63"/>
      <c r="Q9" s="63"/>
      <c r="S9" s="59" t="s">
        <v>12</v>
      </c>
      <c r="T9" s="52" t="s">
        <v>98</v>
      </c>
      <c r="U9" s="52"/>
      <c r="V9" s="52"/>
      <c r="W9" s="52"/>
      <c r="X9" s="52" t="s">
        <v>99</v>
      </c>
      <c r="Y9" s="52"/>
      <c r="Z9" s="52"/>
      <c r="AA9" s="52"/>
      <c r="AB9" s="52" t="s">
        <v>100</v>
      </c>
      <c r="AC9" s="52"/>
      <c r="AD9" s="52"/>
      <c r="AE9" s="52"/>
      <c r="AF9" s="63" t="s">
        <v>101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1.0709709999999999</v>
      </c>
      <c r="F11" t="s">
        <v>20</v>
      </c>
      <c r="G11" s="29">
        <v>0</v>
      </c>
      <c r="H11" s="29">
        <v>2.2800000000000001E-2</v>
      </c>
      <c r="I11" s="29">
        <v>0.97578900000000002</v>
      </c>
      <c r="J11" t="s">
        <v>20</v>
      </c>
      <c r="K11" s="29">
        <v>0</v>
      </c>
      <c r="L11" s="29">
        <v>2.2800000000000001E-2</v>
      </c>
      <c r="M11" s="29">
        <v>0.97312699999999996</v>
      </c>
      <c r="N11" s="25" t="s">
        <v>20</v>
      </c>
      <c r="O11" s="42">
        <v>0</v>
      </c>
      <c r="P11" s="42">
        <v>2.2800000000000001E-2</v>
      </c>
      <c r="Q11" s="25">
        <v>1.026316</v>
      </c>
      <c r="S11" s="59"/>
      <c r="T11" t="s">
        <v>20</v>
      </c>
      <c r="U11" s="29">
        <v>0</v>
      </c>
      <c r="V11" s="29">
        <v>2.2800000000000001E-2</v>
      </c>
      <c r="W11" s="29">
        <v>1.2903260000000001</v>
      </c>
      <c r="X11" t="s">
        <v>20</v>
      </c>
      <c r="Y11" s="29">
        <v>0</v>
      </c>
      <c r="Z11" s="29">
        <v>2.2800000000000001E-2</v>
      </c>
      <c r="AA11" s="29">
        <v>1.019401</v>
      </c>
      <c r="AB11" t="s">
        <v>20</v>
      </c>
      <c r="AC11" s="29">
        <v>0</v>
      </c>
      <c r="AD11" s="29">
        <v>2.2800000000000001E-2</v>
      </c>
      <c r="AE11" s="29">
        <v>0.98058199999999995</v>
      </c>
      <c r="AF11" s="25" t="s">
        <v>20</v>
      </c>
      <c r="AG11" s="42">
        <v>0</v>
      </c>
      <c r="AH11" s="42">
        <v>2.2800000000000001E-2</v>
      </c>
      <c r="AI11" s="25">
        <v>1.088989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1.0759259999999999</v>
      </c>
      <c r="F12" t="s">
        <v>21</v>
      </c>
      <c r="G12" s="29">
        <v>0</v>
      </c>
      <c r="H12" s="29">
        <v>8.7180000000000005E-4</v>
      </c>
      <c r="I12" s="29">
        <v>1.1071519999999999</v>
      </c>
      <c r="J12" t="s">
        <v>21</v>
      </c>
      <c r="K12" s="29">
        <v>0</v>
      </c>
      <c r="L12" s="29">
        <v>8.7180000000000005E-4</v>
      </c>
      <c r="M12" s="29">
        <v>1.0761050000000001</v>
      </c>
      <c r="N12" s="25" t="s">
        <v>21</v>
      </c>
      <c r="O12" s="42">
        <v>0</v>
      </c>
      <c r="P12" s="42">
        <v>8.7180000000000005E-4</v>
      </c>
      <c r="Q12" s="25">
        <v>1.1605220000000001</v>
      </c>
      <c r="S12" s="59"/>
      <c r="T12" t="s">
        <v>21</v>
      </c>
      <c r="U12" s="29">
        <v>0</v>
      </c>
      <c r="V12" s="29">
        <v>2E-3</v>
      </c>
      <c r="W12" s="29">
        <v>1.077248</v>
      </c>
      <c r="X12" t="s">
        <v>21</v>
      </c>
      <c r="Y12" s="29">
        <v>0</v>
      </c>
      <c r="Z12" s="29">
        <v>2E-3</v>
      </c>
      <c r="AA12" s="29">
        <v>1.0828709999999999</v>
      </c>
      <c r="AB12" t="s">
        <v>21</v>
      </c>
      <c r="AC12" s="29">
        <v>0</v>
      </c>
      <c r="AD12" s="29">
        <v>2E-3</v>
      </c>
      <c r="AE12" s="29" t="s">
        <v>237</v>
      </c>
      <c r="AF12" s="25" t="s">
        <v>21</v>
      </c>
      <c r="AG12" s="42">
        <v>0</v>
      </c>
      <c r="AH12" s="42">
        <v>2E-3</v>
      </c>
      <c r="AI12" s="25">
        <v>1.1715409999999999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1.690461</v>
      </c>
      <c r="F13" t="s">
        <v>22</v>
      </c>
      <c r="G13" s="29">
        <v>0</v>
      </c>
      <c r="H13" s="29">
        <v>5.007E-5</v>
      </c>
      <c r="I13" s="29">
        <v>1.7032879999999999</v>
      </c>
      <c r="J13" t="s">
        <v>22</v>
      </c>
      <c r="K13" s="29">
        <v>0</v>
      </c>
      <c r="L13" s="29">
        <v>5.007E-5</v>
      </c>
      <c r="M13" s="29">
        <v>1.6772119999999999</v>
      </c>
      <c r="N13" s="25" t="s">
        <v>22</v>
      </c>
      <c r="O13" s="42">
        <v>0</v>
      </c>
      <c r="P13" s="42">
        <v>5.007E-5</v>
      </c>
      <c r="Q13" s="25">
        <v>1.9217960000000001</v>
      </c>
      <c r="S13" s="59"/>
      <c r="T13" t="s">
        <v>22</v>
      </c>
      <c r="U13" s="29">
        <v>0</v>
      </c>
      <c r="V13" s="29">
        <v>2.9990000000000003E-4</v>
      </c>
      <c r="W13" s="29">
        <v>1.575021</v>
      </c>
      <c r="X13" t="s">
        <v>22</v>
      </c>
      <c r="Y13" s="29">
        <v>0</v>
      </c>
      <c r="Z13" s="29">
        <v>3.4089999999999999E-4</v>
      </c>
      <c r="AA13" s="29">
        <v>1.558354</v>
      </c>
      <c r="AB13" t="s">
        <v>22</v>
      </c>
      <c r="AC13" s="29">
        <v>0</v>
      </c>
      <c r="AD13" s="29">
        <v>3.5790000000000003E-4</v>
      </c>
      <c r="AE13" s="29">
        <v>1.538529</v>
      </c>
      <c r="AF13" s="25" t="s">
        <v>22</v>
      </c>
      <c r="AG13" s="42">
        <v>0</v>
      </c>
      <c r="AH13" s="42">
        <v>3.5790000000000003E-4</v>
      </c>
      <c r="AI13" s="25">
        <v>1.6344069999999999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98</v>
      </c>
      <c r="C16" s="66"/>
      <c r="D16" s="66"/>
      <c r="E16" s="66"/>
      <c r="F16" s="66" t="s">
        <v>99</v>
      </c>
      <c r="G16" s="66"/>
      <c r="H16" s="66"/>
      <c r="I16" s="66"/>
      <c r="J16" s="66" t="s">
        <v>100</v>
      </c>
      <c r="K16" s="66"/>
      <c r="L16" s="66"/>
      <c r="M16" s="66"/>
      <c r="N16" s="66" t="s">
        <v>101</v>
      </c>
      <c r="O16" s="66"/>
      <c r="P16" s="66"/>
      <c r="Q16" s="66"/>
      <c r="S16" s="64" t="s">
        <v>23</v>
      </c>
      <c r="T16" s="66" t="s">
        <v>98</v>
      </c>
      <c r="U16" s="66"/>
      <c r="V16" s="66"/>
      <c r="W16" s="66"/>
      <c r="X16" s="66" t="s">
        <v>99</v>
      </c>
      <c r="Y16" s="66"/>
      <c r="Z16" s="66"/>
      <c r="AA16" s="66"/>
      <c r="AB16" s="66" t="s">
        <v>100</v>
      </c>
      <c r="AC16" s="66"/>
      <c r="AD16" s="66"/>
      <c r="AE16" s="66"/>
      <c r="AF16" s="66" t="s">
        <v>101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98</v>
      </c>
      <c r="C23" s="52"/>
      <c r="D23" s="52"/>
      <c r="E23" s="52"/>
      <c r="F23" s="52" t="s">
        <v>99</v>
      </c>
      <c r="G23" s="52"/>
      <c r="H23" s="52"/>
      <c r="I23" s="52"/>
      <c r="J23" s="52" t="s">
        <v>100</v>
      </c>
      <c r="K23" s="52"/>
      <c r="L23" s="52"/>
      <c r="M23" s="52"/>
      <c r="N23" s="63" t="s">
        <v>101</v>
      </c>
      <c r="O23" s="63"/>
      <c r="P23" s="63"/>
      <c r="Q23" s="63"/>
      <c r="S23" s="60" t="s">
        <v>24</v>
      </c>
      <c r="T23" s="52" t="s">
        <v>98</v>
      </c>
      <c r="U23" s="52"/>
      <c r="V23" s="52"/>
      <c r="W23" s="52"/>
      <c r="X23" s="52" t="s">
        <v>99</v>
      </c>
      <c r="Y23" s="52"/>
      <c r="Z23" s="52"/>
      <c r="AA23" s="52"/>
      <c r="AB23" s="52" t="s">
        <v>100</v>
      </c>
      <c r="AC23" s="52"/>
      <c r="AD23" s="52"/>
      <c r="AE23" s="52"/>
      <c r="AF23" s="63" t="s">
        <v>101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5.3012290000000002</v>
      </c>
      <c r="F25">
        <v>0</v>
      </c>
      <c r="I25" s="29">
        <v>4.6738540000000004</v>
      </c>
      <c r="J25">
        <v>0</v>
      </c>
      <c r="M25" s="29">
        <v>4.603281</v>
      </c>
      <c r="N25" s="25">
        <v>0</v>
      </c>
      <c r="O25" s="25"/>
      <c r="P25" s="25"/>
      <c r="Q25" s="42">
        <v>4.8128570000000002</v>
      </c>
      <c r="S25" s="60"/>
      <c r="T25">
        <v>0</v>
      </c>
      <c r="W25" s="29">
        <v>4.5205539999999997</v>
      </c>
      <c r="X25">
        <v>0</v>
      </c>
      <c r="AA25" s="29">
        <v>4.7055639999999999</v>
      </c>
      <c r="AB25">
        <v>0</v>
      </c>
      <c r="AE25" s="29">
        <v>4.6268820000000002</v>
      </c>
      <c r="AF25" s="39">
        <v>9.9999999999999995E-8</v>
      </c>
      <c r="AG25" s="25"/>
      <c r="AH25" s="25"/>
      <c r="AI25" s="25">
        <v>4.7472570000000003</v>
      </c>
    </row>
    <row r="26" spans="1:35" x14ac:dyDescent="0.25">
      <c r="N26" s="25"/>
      <c r="O26" s="25"/>
      <c r="P26" s="25"/>
      <c r="Q26" s="25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98</v>
      </c>
      <c r="C30" s="52"/>
      <c r="D30" s="52"/>
      <c r="E30" s="52"/>
      <c r="F30" s="52" t="s">
        <v>99</v>
      </c>
      <c r="G30" s="52"/>
      <c r="H30" s="52"/>
      <c r="I30" s="52"/>
      <c r="J30" s="52" t="s">
        <v>100</v>
      </c>
      <c r="K30" s="52"/>
      <c r="L30" s="52"/>
      <c r="M30" s="52"/>
      <c r="N30" s="63" t="s">
        <v>101</v>
      </c>
      <c r="O30" s="63"/>
      <c r="P30" s="63"/>
      <c r="Q30" s="63"/>
      <c r="S30" s="59" t="s">
        <v>12</v>
      </c>
      <c r="T30" s="52" t="s">
        <v>98</v>
      </c>
      <c r="U30" s="52"/>
      <c r="V30" s="52"/>
      <c r="W30" s="52"/>
      <c r="X30" s="52" t="s">
        <v>99</v>
      </c>
      <c r="Y30" s="52"/>
      <c r="Z30" s="52"/>
      <c r="AA30" s="52"/>
      <c r="AB30" s="52" t="s">
        <v>100</v>
      </c>
      <c r="AC30" s="52"/>
      <c r="AD30" s="52"/>
      <c r="AE30" s="52"/>
      <c r="AF30" s="63" t="s">
        <v>101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0.962592</v>
      </c>
      <c r="F32" t="s">
        <v>20</v>
      </c>
      <c r="G32" s="29">
        <v>0</v>
      </c>
      <c r="H32" s="29">
        <v>2.2800000000000001E-2</v>
      </c>
      <c r="I32" s="29">
        <v>1.1438919999999999</v>
      </c>
      <c r="J32" t="s">
        <v>20</v>
      </c>
      <c r="K32" s="29">
        <v>0</v>
      </c>
      <c r="L32" s="29">
        <v>2.2800000000000001E-2</v>
      </c>
      <c r="M32" s="29">
        <v>0.96759799999999996</v>
      </c>
      <c r="N32" s="25" t="s">
        <v>20</v>
      </c>
      <c r="O32" s="42">
        <v>0</v>
      </c>
      <c r="P32" s="42">
        <v>2.2800000000000001E-2</v>
      </c>
      <c r="Q32" s="25">
        <v>1.0566059999999999</v>
      </c>
      <c r="S32" s="59"/>
      <c r="T32" t="s">
        <v>20</v>
      </c>
      <c r="U32" s="29">
        <v>0</v>
      </c>
      <c r="V32" s="29">
        <v>2.2800000000000001E-2</v>
      </c>
      <c r="W32" s="29">
        <v>0.97751600000000005</v>
      </c>
      <c r="X32" t="s">
        <v>20</v>
      </c>
      <c r="Y32" s="29">
        <v>0</v>
      </c>
      <c r="Z32" s="29">
        <v>2.2800000000000001E-2</v>
      </c>
      <c r="AA32" s="29">
        <v>0.96327600000000002</v>
      </c>
      <c r="AB32" t="s">
        <v>20</v>
      </c>
      <c r="AC32" s="29">
        <v>0</v>
      </c>
      <c r="AD32" s="29">
        <v>2.2800000000000001E-2</v>
      </c>
      <c r="AE32" s="29">
        <v>0.97222699999999995</v>
      </c>
      <c r="AF32" s="25" t="s">
        <v>20</v>
      </c>
      <c r="AG32" s="42">
        <v>0</v>
      </c>
      <c r="AH32" s="42">
        <v>2.2800000000000001E-2</v>
      </c>
      <c r="AI32" s="25">
        <v>1.099893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1.0711820000000001</v>
      </c>
      <c r="F33" t="s">
        <v>21</v>
      </c>
      <c r="G33" s="29">
        <v>0</v>
      </c>
      <c r="H33" s="29">
        <v>4.1000000000000003E-3</v>
      </c>
      <c r="I33" s="29">
        <v>1.0722989999999999</v>
      </c>
      <c r="J33" t="s">
        <v>21</v>
      </c>
      <c r="K33" s="29">
        <v>0</v>
      </c>
      <c r="L33" s="29">
        <v>4.1000000000000003E-3</v>
      </c>
      <c r="M33" s="29">
        <v>1.018961</v>
      </c>
      <c r="N33" s="25" t="s">
        <v>21</v>
      </c>
      <c r="O33" s="42">
        <v>0</v>
      </c>
      <c r="P33" s="42">
        <v>4.1000000000000003E-3</v>
      </c>
      <c r="Q33" s="25">
        <v>1.1129119999999999</v>
      </c>
      <c r="S33" s="59"/>
      <c r="T33" t="s">
        <v>21</v>
      </c>
      <c r="U33" s="29">
        <v>0</v>
      </c>
      <c r="V33" s="29">
        <v>7.4000000000000003E-3</v>
      </c>
      <c r="W33" s="29">
        <v>1.0225029999999999</v>
      </c>
      <c r="X33" t="s">
        <v>21</v>
      </c>
      <c r="Y33" s="29">
        <v>0</v>
      </c>
      <c r="Z33" s="29">
        <v>7.4000000000000003E-3</v>
      </c>
      <c r="AA33" s="29">
        <v>1.0266900000000001</v>
      </c>
      <c r="AB33" t="s">
        <v>21</v>
      </c>
      <c r="AC33" s="29">
        <v>0</v>
      </c>
      <c r="AD33" s="29">
        <v>7.4000000000000003E-3</v>
      </c>
      <c r="AE33" s="29">
        <v>1.1370340000000001</v>
      </c>
      <c r="AF33" s="25" t="s">
        <v>21</v>
      </c>
      <c r="AG33" s="42">
        <v>0</v>
      </c>
      <c r="AH33" s="42">
        <v>7.4000000000000003E-3</v>
      </c>
      <c r="AI33" s="25">
        <v>1.21374</v>
      </c>
    </row>
    <row r="34" spans="1:35" x14ac:dyDescent="0.25">
      <c r="A34" s="59"/>
      <c r="B34" t="s">
        <v>22</v>
      </c>
      <c r="C34" s="29">
        <v>0</v>
      </c>
      <c r="D34" s="29">
        <v>1.1000000000000001E-3</v>
      </c>
      <c r="E34" s="29">
        <v>1.434685</v>
      </c>
      <c r="F34" t="s">
        <v>22</v>
      </c>
      <c r="G34" s="29">
        <v>0</v>
      </c>
      <c r="H34" s="29">
        <v>1.1999999999999999E-3</v>
      </c>
      <c r="I34" s="29">
        <v>1.476175</v>
      </c>
      <c r="J34" t="s">
        <v>22</v>
      </c>
      <c r="K34" s="29">
        <v>0</v>
      </c>
      <c r="L34" s="29">
        <v>1.2999999999999999E-3</v>
      </c>
      <c r="M34" s="29">
        <v>1.4616720000000001</v>
      </c>
      <c r="N34" s="25" t="s">
        <v>22</v>
      </c>
      <c r="O34" s="42">
        <v>0</v>
      </c>
      <c r="P34" s="42">
        <v>1.4E-3</v>
      </c>
      <c r="Q34" s="25">
        <v>1.5216069999999999</v>
      </c>
      <c r="S34" s="59"/>
      <c r="T34" t="s">
        <v>22</v>
      </c>
      <c r="U34" s="29">
        <v>0</v>
      </c>
      <c r="V34" s="29">
        <v>3.2000000000000002E-3</v>
      </c>
      <c r="W34" s="29">
        <v>1.359281</v>
      </c>
      <c r="X34" t="s">
        <v>22</v>
      </c>
      <c r="Y34" s="29">
        <v>0</v>
      </c>
      <c r="Z34" s="29">
        <v>3.3999999999999998E-3</v>
      </c>
      <c r="AA34" s="29">
        <v>1.3167930000000001</v>
      </c>
      <c r="AB34" t="s">
        <v>22</v>
      </c>
      <c r="AC34" s="29">
        <v>0</v>
      </c>
      <c r="AD34" s="29">
        <v>3.7000000000000002E-3</v>
      </c>
      <c r="AE34" s="29">
        <v>1.3555470000000001</v>
      </c>
      <c r="AF34" s="25" t="s">
        <v>22</v>
      </c>
      <c r="AG34" s="42">
        <v>0</v>
      </c>
      <c r="AH34" s="42">
        <v>3.8999999999999998E-3</v>
      </c>
      <c r="AI34" s="25">
        <v>1.4096310000000001</v>
      </c>
    </row>
    <row r="35" spans="1:35" x14ac:dyDescent="0.25">
      <c r="N35" s="25"/>
      <c r="O35" s="25"/>
      <c r="P35" s="25"/>
      <c r="Q35" s="25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98</v>
      </c>
      <c r="C37" s="66"/>
      <c r="D37" s="66"/>
      <c r="E37" s="66"/>
      <c r="F37" s="66" t="s">
        <v>99</v>
      </c>
      <c r="G37" s="66"/>
      <c r="H37" s="66"/>
      <c r="I37" s="66"/>
      <c r="J37" s="66" t="s">
        <v>100</v>
      </c>
      <c r="K37" s="66"/>
      <c r="L37" s="66"/>
      <c r="M37" s="66"/>
      <c r="N37" s="66" t="s">
        <v>101</v>
      </c>
      <c r="O37" s="66"/>
      <c r="P37" s="66"/>
      <c r="Q37" s="66"/>
      <c r="S37" s="64" t="s">
        <v>23</v>
      </c>
      <c r="T37" s="66" t="s">
        <v>98</v>
      </c>
      <c r="U37" s="66"/>
      <c r="V37" s="66"/>
      <c r="W37" s="66"/>
      <c r="X37" s="66" t="s">
        <v>99</v>
      </c>
      <c r="Y37" s="66"/>
      <c r="Z37" s="66"/>
      <c r="AA37" s="66"/>
      <c r="AB37" s="66" t="s">
        <v>100</v>
      </c>
      <c r="AC37" s="66"/>
      <c r="AD37" s="66"/>
      <c r="AE37" s="66"/>
      <c r="AF37" s="66" t="s">
        <v>101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98</v>
      </c>
      <c r="C44" s="52"/>
      <c r="D44" s="52"/>
      <c r="E44" s="52"/>
      <c r="F44" s="52" t="s">
        <v>99</v>
      </c>
      <c r="G44" s="52"/>
      <c r="H44" s="52"/>
      <c r="I44" s="52"/>
      <c r="J44" s="52" t="s">
        <v>100</v>
      </c>
      <c r="K44" s="52"/>
      <c r="L44" s="52"/>
      <c r="M44" s="52"/>
      <c r="N44" s="63" t="s">
        <v>101</v>
      </c>
      <c r="O44" s="63"/>
      <c r="P44" s="63"/>
      <c r="Q44" s="63"/>
      <c r="S44" s="60" t="s">
        <v>24</v>
      </c>
      <c r="T44" s="52" t="s">
        <v>98</v>
      </c>
      <c r="U44" s="52"/>
      <c r="V44" s="52"/>
      <c r="W44" s="52"/>
      <c r="X44" s="52" t="s">
        <v>99</v>
      </c>
      <c r="Y44" s="52"/>
      <c r="Z44" s="52"/>
      <c r="AA44" s="52"/>
      <c r="AB44" s="52" t="s">
        <v>100</v>
      </c>
      <c r="AC44" s="52"/>
      <c r="AD44" s="52"/>
      <c r="AE44" s="52"/>
      <c r="AF44" s="63" t="s">
        <v>101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1.1600000000000001E-5</v>
      </c>
      <c r="E46" s="29">
        <v>4.4871660000000002</v>
      </c>
      <c r="F46" s="33">
        <v>1.22E-5</v>
      </c>
      <c r="I46" s="29">
        <v>4.6230289999999998</v>
      </c>
      <c r="J46" s="33">
        <v>1.5E-5</v>
      </c>
      <c r="M46" s="29">
        <v>4.4804120000000003</v>
      </c>
      <c r="N46" s="39">
        <v>1.6399999999999999E-5</v>
      </c>
      <c r="O46" s="25"/>
      <c r="P46" s="25"/>
      <c r="Q46" s="25">
        <v>4.8954409999999999</v>
      </c>
      <c r="S46" s="60"/>
      <c r="T46" s="33">
        <v>3.0140000000000001E-4</v>
      </c>
      <c r="W46" s="29">
        <v>4.4385110000000001</v>
      </c>
      <c r="X46" s="33">
        <v>3.2210000000000002E-4</v>
      </c>
      <c r="AA46" s="29">
        <v>4.6110559999999996</v>
      </c>
      <c r="AB46" s="33">
        <v>3.4719999999999998E-4</v>
      </c>
      <c r="AE46" s="29">
        <v>4.5464330000000004</v>
      </c>
      <c r="AF46" s="39">
        <v>3.7809999999999997E-4</v>
      </c>
      <c r="AG46" s="25"/>
      <c r="AH46" s="25"/>
      <c r="AI46" s="25">
        <v>4.7784959999999996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98</v>
      </c>
      <c r="C50" s="52"/>
      <c r="D50" s="52"/>
      <c r="E50" s="52"/>
      <c r="F50" s="52" t="s">
        <v>99</v>
      </c>
      <c r="G50" s="52"/>
      <c r="H50" s="52"/>
      <c r="I50" s="52"/>
      <c r="J50" s="52" t="s">
        <v>100</v>
      </c>
      <c r="K50" s="52"/>
      <c r="L50" s="52"/>
      <c r="M50" s="52"/>
      <c r="N50" s="63" t="s">
        <v>101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1.169035</v>
      </c>
      <c r="F52" t="s">
        <v>20</v>
      </c>
      <c r="G52" s="29">
        <v>0</v>
      </c>
      <c r="H52" s="29">
        <v>2.2800000000000001E-2</v>
      </c>
      <c r="I52" s="29">
        <v>0.96984099999999995</v>
      </c>
      <c r="J52" t="s">
        <v>20</v>
      </c>
      <c r="K52" s="29">
        <v>0</v>
      </c>
      <c r="L52" s="29">
        <v>2.2800000000000001E-2</v>
      </c>
      <c r="M52" s="29">
        <v>0.88450600000000001</v>
      </c>
      <c r="N52" s="25" t="s">
        <v>20</v>
      </c>
      <c r="O52" s="42">
        <v>0</v>
      </c>
      <c r="P52" s="42">
        <v>2.2800000000000001E-2</v>
      </c>
      <c r="Q52" s="25">
        <v>1.0563389999999999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1.026437</v>
      </c>
      <c r="F53" t="s">
        <v>21</v>
      </c>
      <c r="G53" s="29">
        <v>0</v>
      </c>
      <c r="H53" s="29">
        <v>1.37E-2</v>
      </c>
      <c r="I53" s="29">
        <v>1.052556</v>
      </c>
      <c r="J53" t="s">
        <v>21</v>
      </c>
      <c r="K53" s="29">
        <v>0</v>
      </c>
      <c r="L53" s="29">
        <v>1.37E-2</v>
      </c>
      <c r="M53" s="29">
        <v>1.056044</v>
      </c>
      <c r="N53" s="25" t="s">
        <v>21</v>
      </c>
      <c r="O53" s="42">
        <v>0</v>
      </c>
      <c r="P53" s="42">
        <v>1.37E-2</v>
      </c>
      <c r="Q53" s="25">
        <v>1.105416</v>
      </c>
    </row>
    <row r="54" spans="1:17" x14ac:dyDescent="0.25">
      <c r="A54" s="59"/>
      <c r="B54" t="s">
        <v>22</v>
      </c>
      <c r="C54" s="29">
        <v>0</v>
      </c>
      <c r="D54" s="29">
        <v>9.4999999999999998E-3</v>
      </c>
      <c r="E54" s="29">
        <v>1.27895</v>
      </c>
      <c r="F54" t="s">
        <v>22</v>
      </c>
      <c r="G54" s="29">
        <v>0</v>
      </c>
      <c r="H54" s="29">
        <v>9.7999999999999997E-3</v>
      </c>
      <c r="I54" s="29">
        <v>1.291588</v>
      </c>
      <c r="J54" t="s">
        <v>22</v>
      </c>
      <c r="K54" s="29">
        <v>0</v>
      </c>
      <c r="L54" s="29">
        <v>1.04E-2</v>
      </c>
      <c r="M54" s="29">
        <v>1.3320179999999999</v>
      </c>
      <c r="N54" s="25" t="s">
        <v>22</v>
      </c>
      <c r="O54" s="42">
        <v>0</v>
      </c>
      <c r="P54" s="42">
        <v>1.0699999999999999E-2</v>
      </c>
      <c r="Q54" s="25">
        <v>1.3997930000000001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98</v>
      </c>
      <c r="C57" s="66"/>
      <c r="D57" s="66"/>
      <c r="E57" s="66"/>
      <c r="F57" s="66" t="s">
        <v>99</v>
      </c>
      <c r="G57" s="66"/>
      <c r="H57" s="66"/>
      <c r="I57" s="66"/>
      <c r="J57" s="66" t="s">
        <v>100</v>
      </c>
      <c r="K57" s="66"/>
      <c r="L57" s="66"/>
      <c r="M57" s="66"/>
      <c r="N57" s="66" t="s">
        <v>101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98</v>
      </c>
      <c r="C64" s="52"/>
      <c r="D64" s="52"/>
      <c r="E64" s="52"/>
      <c r="F64" s="52" t="s">
        <v>99</v>
      </c>
      <c r="G64" s="52"/>
      <c r="H64" s="52"/>
      <c r="I64" s="52"/>
      <c r="J64" s="52" t="s">
        <v>100</v>
      </c>
      <c r="K64" s="52"/>
      <c r="L64" s="52"/>
      <c r="M64" s="52"/>
      <c r="N64" s="63" t="s">
        <v>101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3.5999999999999999E-3</v>
      </c>
      <c r="E66" s="29">
        <v>4.4779390000000001</v>
      </c>
      <c r="G66" s="33">
        <v>3.7000000000000002E-3</v>
      </c>
      <c r="I66" s="29">
        <v>4.5049520000000003</v>
      </c>
      <c r="J66" s="33">
        <v>3.8E-3</v>
      </c>
      <c r="M66" s="29">
        <v>4.4515279999999997</v>
      </c>
      <c r="N66" s="25">
        <v>3.8999999999999998E-3</v>
      </c>
      <c r="O66" s="25"/>
      <c r="P66" s="25"/>
      <c r="Q66" s="25">
        <v>5.329548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2.0467599999999999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9.9750830000000015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2.1830780000000001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3.3937489999999997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3.0198869999999998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14.578364000000001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3.2591830000000002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5.0709609999999996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4.0462030000000002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19.391221000000002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4.4197050000000004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6.9927570000000001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2.3097270000000001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9.2261179999999996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2.1601189999999999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3.0194999999999999E-4</v>
      </c>
      <c r="H114">
        <f>AA13+W13</f>
        <v>3.133375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3.0400000000000007E-4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3.0810000000000001E-4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3.122E-4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3.2903089999999997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13.853000000000002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 t="e">
        <f>AE12+AA12+W12</f>
        <v>#VALUE!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3.0394000000000005E-4</v>
      </c>
      <c r="H127">
        <f>AE13+AA13+W13</f>
        <v>4.6719039999999996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3.0786000000000002E-4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3.1534E-4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3.2234000000000006E-4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4.3792980000000004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1.2500000000000002E-11</v>
      </c>
      <c r="M138">
        <f>AI25+AE25+AA25+W25</f>
        <v>18.600256999999999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1.0000000000000002E-10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 t="e">
        <f>AI12+AE12+AA12+W12</f>
        <v>#VALUE!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3.05870875E-4</v>
      </c>
      <c r="H140">
        <f>AI13+AE13+AA13+W13</f>
        <v>6.3063109999999991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3.1148699999999999E-4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8.0000000000000013E-10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2.6999999999999998E-9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3.2167600000000001E-4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3.3050899999999999E-4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2.106484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1.1629999999999999E-5</v>
      </c>
      <c r="M151">
        <f>I46+E46</f>
        <v>9.1101950000000009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1.1660000000000002E-5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2.143481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2.91086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1.1720000000000001E-5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1.1779999999999999E-5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3.0740819999999998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1.16655E-5</v>
      </c>
      <c r="M164">
        <f>M46+I46+E46</f>
        <v>13.590607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1.1742E-5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3.1624420000000004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1.1100000000000001E-3</v>
      </c>
      <c r="H166">
        <f>M34+I34+E34</f>
        <v>4.3725319999999996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1.1928000000000002E-5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1.2158000000000001E-5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4.1306880000000001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1.170605E-5</v>
      </c>
      <c r="M177">
        <f>Q46+M46+I46+E46</f>
        <v>18.486047999999997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1.18424E-5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4.2753540000000001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1.1149999999999999E-3</v>
      </c>
      <c r="H179">
        <f>Q34+M34+I34+E34</f>
        <v>5.894139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1.1299999999999999E-3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1.21952E-5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1.2636800000000001E-5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1.1900000000000001E-3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1.9407920000000001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3.0243499999999999E-4</v>
      </c>
      <c r="M190">
        <f>AA46+W46</f>
        <v>9.0495669999999997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3.0347000000000002E-4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2.0491929999999998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3.2100000000000002E-3</v>
      </c>
      <c r="H192">
        <f>AA34+W34</f>
        <v>2.6760739999999998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3.2200000000000002E-3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3.0554000000000003E-4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3.0760999999999999E-4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3.2400000000000003E-3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3.2599999999999999E-3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2.9130190000000002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3.0348100000000003E-4</v>
      </c>
      <c r="M203">
        <f>AE46+AA46+W46</f>
        <v>13.596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3.0558400000000002E-4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3.1862270000000001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3.2202500000000005E-3</v>
      </c>
      <c r="H205">
        <f>AE34+AA34+W34</f>
        <v>4.0316210000000003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3.241E-3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3.0985600000000001E-4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3.1421600000000003E-4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3.2840000000000005E-3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3.3290000000000004E-3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4.012912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3.0453817499999998E-4</v>
      </c>
      <c r="M216">
        <f>AI46+AE46+AA46+W46</f>
        <v>18.374496000000001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3.077434E-4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4.3999670000000002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3.2307249999999994E-3</v>
      </c>
      <c r="H218">
        <f>AI34+AE34+AA34+W34</f>
        <v>5.4412520000000004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3.2628000000000002E-3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3.1435920000000002E-4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3.212558E-4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3.3303999999999999E-3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3.4016000000000003E-3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2.1388759999999998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3.6049999999999997E-3</v>
      </c>
      <c r="M229">
        <f>I66+E66</f>
        <v>8.9828910000000004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3.6099999999999999E-3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2.0789930000000001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9.5149999999999992E-3</v>
      </c>
      <c r="H231">
        <f>I54+E54</f>
        <v>2.570538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9.5300000000000003E-3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3.6200000000000004E-3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3.6299999999999995E-3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9.5599999999999991E-3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9.5899999999999996E-3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3.0233819999999998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3.6100000000000004E-3</v>
      </c>
      <c r="M242">
        <f>M66+I66+E66</f>
        <v>13.434418999999998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3.6200000000000004E-3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3.1350370000000001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9.5307499999999993E-3</v>
      </c>
      <c r="H244">
        <f>M54+I54+E54</f>
        <v>3.9025559999999997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9.5630000000000003E-3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3.64E-3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3.6600000000000005E-3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9.6319999999999982E-3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9.7070000000000004E-3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4.0797210000000002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3.6149999999999997E-3</v>
      </c>
      <c r="M255">
        <f>Q66+M66+I66+E66</f>
        <v>18.763966999999997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3.6299999999999995E-3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4.2404530000000005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9.5471749999999998E-3</v>
      </c>
      <c r="H257">
        <f>Q54+M54+I54+E54</f>
        <v>5.3023489999999995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9.5984E-3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3.6600000000000001E-3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3.6900000000000001E-3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9.7111999999999997E-3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9.8348000000000012E-3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63"/>
  <sheetViews>
    <sheetView topLeftCell="A21" zoomScale="55" zoomScaleNormal="55" workbookViewId="0">
      <selection activeCell="F64" sqref="F64:Q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3.8867187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102</v>
      </c>
      <c r="C9" s="52"/>
      <c r="D9" s="52"/>
      <c r="E9" s="52"/>
      <c r="F9" s="63" t="s">
        <v>103</v>
      </c>
      <c r="G9" s="63"/>
      <c r="H9" s="63"/>
      <c r="I9" s="63"/>
      <c r="J9" s="63" t="s">
        <v>104</v>
      </c>
      <c r="K9" s="63"/>
      <c r="L9" s="63"/>
      <c r="M9" s="63"/>
      <c r="N9" s="63" t="s">
        <v>105</v>
      </c>
      <c r="O9" s="63"/>
      <c r="P9" s="63"/>
      <c r="Q9" s="63"/>
      <c r="S9" s="59" t="s">
        <v>12</v>
      </c>
      <c r="T9" s="52" t="s">
        <v>102</v>
      </c>
      <c r="U9" s="52"/>
      <c r="V9" s="52"/>
      <c r="W9" s="52"/>
      <c r="X9" s="63" t="s">
        <v>103</v>
      </c>
      <c r="Y9" s="63"/>
      <c r="Z9" s="63"/>
      <c r="AA9" s="63"/>
      <c r="AB9" s="63" t="s">
        <v>104</v>
      </c>
      <c r="AC9" s="63"/>
      <c r="AD9" s="63"/>
      <c r="AE9" s="63"/>
      <c r="AF9" s="63" t="s">
        <v>105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1.072864</v>
      </c>
      <c r="F11" s="25" t="s">
        <v>20</v>
      </c>
      <c r="G11" s="25">
        <v>0</v>
      </c>
      <c r="H11" s="25">
        <v>2.2800000000000001E-2</v>
      </c>
      <c r="I11" s="25">
        <v>1.0651060000000001</v>
      </c>
      <c r="J11" s="25" t="s">
        <v>20</v>
      </c>
      <c r="K11" s="25">
        <v>0</v>
      </c>
      <c r="L11" s="25">
        <v>2.2800000000000001E-2</v>
      </c>
      <c r="M11" s="25">
        <v>1.065833</v>
      </c>
      <c r="N11" s="25" t="s">
        <v>20</v>
      </c>
      <c r="O11" s="25">
        <v>0</v>
      </c>
      <c r="P11" s="25">
        <v>2.2800000000000001E-2</v>
      </c>
      <c r="Q11" s="25">
        <v>1.0581780000000001</v>
      </c>
      <c r="S11" s="59"/>
      <c r="T11" t="s">
        <v>20</v>
      </c>
      <c r="U11">
        <v>0</v>
      </c>
      <c r="V11">
        <v>2.2800000000000001E-2</v>
      </c>
      <c r="W11">
        <v>0.97640899999999997</v>
      </c>
      <c r="X11" s="25" t="s">
        <v>20</v>
      </c>
      <c r="Y11" s="25">
        <v>0</v>
      </c>
      <c r="Z11" s="25">
        <v>2.2800000000000001E-2</v>
      </c>
      <c r="AA11" s="25">
        <v>1.088112</v>
      </c>
      <c r="AB11" s="25" t="s">
        <v>20</v>
      </c>
      <c r="AC11" s="25">
        <v>0</v>
      </c>
      <c r="AD11" s="25">
        <v>2.2800000000000001E-2</v>
      </c>
      <c r="AE11" s="25">
        <v>1.0664910000000001</v>
      </c>
      <c r="AF11" s="25" t="s">
        <v>20</v>
      </c>
      <c r="AG11" s="25">
        <v>0</v>
      </c>
      <c r="AH11" s="25">
        <v>2.2800000000000001E-2</v>
      </c>
      <c r="AI11" s="25">
        <v>1.1695960000000001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1.216855</v>
      </c>
      <c r="F12" s="25" t="s">
        <v>21</v>
      </c>
      <c r="G12" s="25">
        <v>0</v>
      </c>
      <c r="H12" s="25">
        <v>8.7180000000000005E-4</v>
      </c>
      <c r="I12" s="25">
        <v>1.1937960000000001</v>
      </c>
      <c r="J12" s="25" t="s">
        <v>21</v>
      </c>
      <c r="K12" s="25">
        <v>0</v>
      </c>
      <c r="L12" s="25">
        <v>8.7180000000000005E-4</v>
      </c>
      <c r="M12" s="25">
        <v>1.182428</v>
      </c>
      <c r="N12" s="25" t="s">
        <v>21</v>
      </c>
      <c r="O12" s="25">
        <v>0</v>
      </c>
      <c r="P12" s="25">
        <v>8.7180000000000005E-4</v>
      </c>
      <c r="Q12" s="25">
        <v>1.218156</v>
      </c>
      <c r="S12" s="59"/>
      <c r="T12" t="s">
        <v>21</v>
      </c>
      <c r="U12">
        <v>0</v>
      </c>
      <c r="V12">
        <v>2E-3</v>
      </c>
      <c r="W12">
        <v>1.221115</v>
      </c>
      <c r="X12" s="25" t="s">
        <v>21</v>
      </c>
      <c r="Y12" s="25">
        <v>0</v>
      </c>
      <c r="Z12" s="25">
        <v>2E-3</v>
      </c>
      <c r="AA12" s="25">
        <v>1.162339</v>
      </c>
      <c r="AB12" s="25" t="s">
        <v>21</v>
      </c>
      <c r="AC12" s="25">
        <v>0</v>
      </c>
      <c r="AD12" s="25">
        <v>2E-3</v>
      </c>
      <c r="AE12" s="25">
        <v>1.1617949999999999</v>
      </c>
      <c r="AF12" s="25" t="s">
        <v>21</v>
      </c>
      <c r="AG12" s="25">
        <v>0</v>
      </c>
      <c r="AH12" s="25">
        <v>2E-3</v>
      </c>
      <c r="AI12" s="25">
        <v>1.150792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2.1816589999999998</v>
      </c>
      <c r="F13" s="25" t="s">
        <v>22</v>
      </c>
      <c r="G13" s="25">
        <v>0</v>
      </c>
      <c r="H13" s="25">
        <v>5.007E-5</v>
      </c>
      <c r="I13" s="25">
        <v>2.0412889999999999</v>
      </c>
      <c r="J13" s="25" t="s">
        <v>22</v>
      </c>
      <c r="K13" s="25">
        <v>0</v>
      </c>
      <c r="L13" s="25">
        <v>5.007E-5</v>
      </c>
      <c r="M13" s="25">
        <v>2.1955909999999998</v>
      </c>
      <c r="N13" s="25" t="s">
        <v>22</v>
      </c>
      <c r="O13" s="25">
        <v>0</v>
      </c>
      <c r="P13" s="25">
        <v>5.007E-5</v>
      </c>
      <c r="Q13" s="25">
        <v>2.0392790000000001</v>
      </c>
      <c r="S13" s="59"/>
      <c r="T13" t="s">
        <v>22</v>
      </c>
      <c r="U13">
        <v>0</v>
      </c>
      <c r="V13">
        <v>2.9530000000000002E-4</v>
      </c>
      <c r="W13">
        <v>2.0540229999999999</v>
      </c>
      <c r="X13" s="25" t="s">
        <v>22</v>
      </c>
      <c r="Y13" s="25">
        <v>0</v>
      </c>
      <c r="Z13" s="25">
        <v>3.5790000000000003E-4</v>
      </c>
      <c r="AA13" s="25">
        <v>1.873243</v>
      </c>
      <c r="AB13" s="25" t="s">
        <v>22</v>
      </c>
      <c r="AC13" s="25">
        <v>0</v>
      </c>
      <c r="AD13" s="25">
        <v>3.5790000000000003E-4</v>
      </c>
      <c r="AE13" s="25">
        <v>1.9714339999999999</v>
      </c>
      <c r="AF13" s="25" t="s">
        <v>22</v>
      </c>
      <c r="AG13" s="25">
        <v>0</v>
      </c>
      <c r="AH13" s="25">
        <v>3.5790000000000003E-4</v>
      </c>
      <c r="AI13" s="25">
        <v>1.8189900000000001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102</v>
      </c>
      <c r="C16" s="66"/>
      <c r="D16" s="66"/>
      <c r="E16" s="66"/>
      <c r="F16" s="66" t="s">
        <v>103</v>
      </c>
      <c r="G16" s="66"/>
      <c r="H16" s="66"/>
      <c r="I16" s="66"/>
      <c r="J16" s="66" t="s">
        <v>104</v>
      </c>
      <c r="K16" s="66"/>
      <c r="L16" s="66"/>
      <c r="M16" s="66"/>
      <c r="N16" s="66" t="s">
        <v>105</v>
      </c>
      <c r="O16" s="66"/>
      <c r="P16" s="66"/>
      <c r="Q16" s="66"/>
      <c r="S16" s="64" t="s">
        <v>23</v>
      </c>
      <c r="T16" s="66" t="s">
        <v>102</v>
      </c>
      <c r="U16" s="66"/>
      <c r="V16" s="66"/>
      <c r="W16" s="66"/>
      <c r="X16" s="66" t="s">
        <v>103</v>
      </c>
      <c r="Y16" s="66"/>
      <c r="Z16" s="66"/>
      <c r="AA16" s="66"/>
      <c r="AB16" s="66" t="s">
        <v>104</v>
      </c>
      <c r="AC16" s="66"/>
      <c r="AD16" s="66"/>
      <c r="AE16" s="66"/>
      <c r="AF16" s="66" t="s">
        <v>105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x14ac:dyDescent="0.25">
      <c r="A23" s="60" t="s">
        <v>24</v>
      </c>
      <c r="B23" s="52" t="s">
        <v>102</v>
      </c>
      <c r="C23" s="52"/>
      <c r="D23" s="52"/>
      <c r="E23" s="52"/>
      <c r="F23" s="63" t="s">
        <v>103</v>
      </c>
      <c r="G23" s="63"/>
      <c r="H23" s="63"/>
      <c r="I23" s="63"/>
      <c r="J23" s="63" t="s">
        <v>104</v>
      </c>
      <c r="K23" s="63"/>
      <c r="L23" s="63"/>
      <c r="M23" s="63"/>
      <c r="N23" s="63" t="s">
        <v>105</v>
      </c>
      <c r="O23" s="63"/>
      <c r="P23" s="63"/>
      <c r="Q23" s="63"/>
      <c r="S23" s="60" t="s">
        <v>24</v>
      </c>
      <c r="T23" s="52" t="s">
        <v>102</v>
      </c>
      <c r="U23" s="52"/>
      <c r="V23" s="52"/>
      <c r="W23" s="52"/>
      <c r="X23" s="63" t="s">
        <v>103</v>
      </c>
      <c r="Y23" s="63"/>
      <c r="Z23" s="63"/>
      <c r="AA23" s="63"/>
      <c r="AB23" s="63" t="s">
        <v>104</v>
      </c>
      <c r="AC23" s="63"/>
      <c r="AD23" s="63"/>
      <c r="AE23" s="63"/>
      <c r="AF23" s="63" t="s">
        <v>105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6.0741540000000001</v>
      </c>
      <c r="F25" s="25">
        <v>0</v>
      </c>
      <c r="G25" s="25"/>
      <c r="H25" s="25"/>
      <c r="I25" s="25">
        <v>5.4106519999999998</v>
      </c>
      <c r="J25" s="25">
        <v>0</v>
      </c>
      <c r="K25" s="25"/>
      <c r="L25" s="25"/>
      <c r="M25" s="25">
        <v>5.9644599999999999</v>
      </c>
      <c r="N25" s="25">
        <v>0</v>
      </c>
      <c r="O25" s="25"/>
      <c r="P25" s="25"/>
      <c r="Q25" s="25">
        <v>5.8573300000000001</v>
      </c>
      <c r="S25" s="60"/>
      <c r="T25" s="32">
        <v>9.9999999999999995E-8</v>
      </c>
      <c r="W25">
        <v>5.2600020000000001</v>
      </c>
      <c r="X25" s="25">
        <v>0</v>
      </c>
      <c r="Y25" s="25"/>
      <c r="Z25" s="25"/>
      <c r="AA25" s="25">
        <v>4.7932759999999996</v>
      </c>
      <c r="AB25" s="25">
        <v>0</v>
      </c>
      <c r="AC25" s="25"/>
      <c r="AD25" s="25"/>
      <c r="AE25" s="25">
        <v>4.9118769999999996</v>
      </c>
      <c r="AF25" s="25">
        <v>0</v>
      </c>
      <c r="AG25" s="25"/>
      <c r="AH25" s="25"/>
      <c r="AI25" s="25">
        <v>5.6602629999999996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102</v>
      </c>
      <c r="C30" s="52"/>
      <c r="D30" s="52"/>
      <c r="E30" s="52"/>
      <c r="F30" s="63" t="s">
        <v>103</v>
      </c>
      <c r="G30" s="63"/>
      <c r="H30" s="63"/>
      <c r="I30" s="63"/>
      <c r="J30" s="63" t="s">
        <v>104</v>
      </c>
      <c r="K30" s="63"/>
      <c r="L30" s="63"/>
      <c r="M30" s="63"/>
      <c r="N30" s="63" t="s">
        <v>105</v>
      </c>
      <c r="O30" s="63"/>
      <c r="P30" s="63"/>
      <c r="Q30" s="63"/>
      <c r="S30" s="59" t="s">
        <v>12</v>
      </c>
      <c r="T30" s="52" t="s">
        <v>102</v>
      </c>
      <c r="U30" s="52"/>
      <c r="V30" s="52"/>
      <c r="W30" s="52"/>
      <c r="X30" s="63" t="s">
        <v>103</v>
      </c>
      <c r="Y30" s="63"/>
      <c r="Z30" s="63"/>
      <c r="AA30" s="63"/>
      <c r="AB30" s="63" t="s">
        <v>104</v>
      </c>
      <c r="AC30" s="63"/>
      <c r="AD30" s="63"/>
      <c r="AE30" s="63"/>
      <c r="AF30" s="63" t="s">
        <v>105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1.017306</v>
      </c>
      <c r="F32" s="25" t="s">
        <v>20</v>
      </c>
      <c r="G32" s="25">
        <v>0</v>
      </c>
      <c r="H32" s="25">
        <v>2.2800000000000001E-2</v>
      </c>
      <c r="I32" s="25">
        <v>1.061625</v>
      </c>
      <c r="J32" s="25" t="s">
        <v>20</v>
      </c>
      <c r="K32" s="25">
        <v>0</v>
      </c>
      <c r="L32" s="25">
        <v>2.2800000000000001E-2</v>
      </c>
      <c r="M32" s="25">
        <v>1.090384</v>
      </c>
      <c r="N32" s="25" t="s">
        <v>20</v>
      </c>
      <c r="O32" s="25">
        <v>0</v>
      </c>
      <c r="P32" s="25">
        <v>2.2800000000000001E-2</v>
      </c>
      <c r="Q32" s="25">
        <v>1.0648120000000001</v>
      </c>
      <c r="S32" s="59"/>
      <c r="T32" t="s">
        <v>20</v>
      </c>
      <c r="U32">
        <v>0</v>
      </c>
      <c r="V32">
        <v>2.2800000000000001E-2</v>
      </c>
      <c r="W32">
        <v>1.0774619999999999</v>
      </c>
      <c r="X32" s="25" t="s">
        <v>20</v>
      </c>
      <c r="Y32" s="25">
        <v>0</v>
      </c>
      <c r="Z32" s="25">
        <v>2.2800000000000001E-2</v>
      </c>
      <c r="AA32" s="25">
        <v>1.0518799999999999</v>
      </c>
      <c r="AB32" s="25" t="s">
        <v>20</v>
      </c>
      <c r="AC32" s="25">
        <v>0</v>
      </c>
      <c r="AD32" s="25">
        <v>2.2800000000000001E-2</v>
      </c>
      <c r="AE32" s="25">
        <v>1.056891</v>
      </c>
      <c r="AF32" s="25" t="s">
        <v>20</v>
      </c>
      <c r="AG32" s="25">
        <v>0</v>
      </c>
      <c r="AH32" s="25">
        <v>2.2800000000000001E-2</v>
      </c>
      <c r="AI32" s="25">
        <v>1.0986130000000001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1.158701</v>
      </c>
      <c r="F33" s="25" t="s">
        <v>21</v>
      </c>
      <c r="G33" s="25">
        <v>0</v>
      </c>
      <c r="H33" s="25">
        <v>4.1000000000000003E-3</v>
      </c>
      <c r="I33" s="25">
        <v>1.1271819999999999</v>
      </c>
      <c r="J33" s="25" t="s">
        <v>21</v>
      </c>
      <c r="K33" s="25">
        <v>0</v>
      </c>
      <c r="L33" s="25">
        <v>4.1000000000000003E-3</v>
      </c>
      <c r="M33" s="25">
        <v>1.134981</v>
      </c>
      <c r="N33" s="25" t="s">
        <v>21</v>
      </c>
      <c r="O33" s="25">
        <v>0</v>
      </c>
      <c r="P33" s="25">
        <v>4.1000000000000003E-3</v>
      </c>
      <c r="Q33" s="25">
        <v>1.239047</v>
      </c>
      <c r="S33" s="59"/>
      <c r="T33" t="s">
        <v>21</v>
      </c>
      <c r="U33">
        <v>0</v>
      </c>
      <c r="V33">
        <v>7.4000000000000003E-3</v>
      </c>
      <c r="W33">
        <v>1.1504129999999999</v>
      </c>
      <c r="X33" s="25" t="s">
        <v>21</v>
      </c>
      <c r="Y33" s="25">
        <v>0</v>
      </c>
      <c r="Z33" s="25">
        <v>7.4000000000000003E-3</v>
      </c>
      <c r="AA33" s="25">
        <v>1.116136</v>
      </c>
      <c r="AB33" s="25" t="s">
        <v>21</v>
      </c>
      <c r="AC33" s="25">
        <v>0</v>
      </c>
      <c r="AD33" s="25">
        <v>7.4000000000000003E-3</v>
      </c>
      <c r="AE33" s="25">
        <v>1.121367</v>
      </c>
      <c r="AF33" s="25" t="s">
        <v>21</v>
      </c>
      <c r="AG33" s="25">
        <v>0</v>
      </c>
      <c r="AH33" s="25">
        <v>7.4000000000000003E-3</v>
      </c>
      <c r="AI33" s="25">
        <v>1.1226210000000001</v>
      </c>
    </row>
    <row r="34" spans="1:35" x14ac:dyDescent="0.25">
      <c r="A34" s="59"/>
      <c r="B34" t="s">
        <v>22</v>
      </c>
      <c r="C34">
        <v>0</v>
      </c>
      <c r="D34">
        <v>1.1000000000000001E-3</v>
      </c>
      <c r="E34">
        <v>1.736955</v>
      </c>
      <c r="F34" s="25" t="s">
        <v>22</v>
      </c>
      <c r="G34" s="25">
        <v>0</v>
      </c>
      <c r="H34" s="25">
        <v>1.1999999999999999E-3</v>
      </c>
      <c r="I34" s="25">
        <v>1.715967</v>
      </c>
      <c r="J34" s="25" t="s">
        <v>22</v>
      </c>
      <c r="K34" s="25">
        <v>0</v>
      </c>
      <c r="L34" s="25">
        <v>1.2999999999999999E-3</v>
      </c>
      <c r="M34" s="25">
        <v>1.70662</v>
      </c>
      <c r="N34" s="25" t="s">
        <v>22</v>
      </c>
      <c r="O34" s="25">
        <v>0</v>
      </c>
      <c r="P34" s="25">
        <v>1.4E-3</v>
      </c>
      <c r="Q34" s="25">
        <v>1.652228</v>
      </c>
      <c r="S34" s="59"/>
      <c r="T34" t="s">
        <v>22</v>
      </c>
      <c r="U34">
        <v>0</v>
      </c>
      <c r="V34">
        <v>3.2000000000000002E-3</v>
      </c>
      <c r="W34">
        <v>1.526394</v>
      </c>
      <c r="X34" s="25" t="s">
        <v>22</v>
      </c>
      <c r="Y34" s="25">
        <v>0</v>
      </c>
      <c r="Z34" s="25">
        <v>3.3999999999999998E-3</v>
      </c>
      <c r="AA34" s="25">
        <v>1.488321</v>
      </c>
      <c r="AB34" s="25" t="s">
        <v>22</v>
      </c>
      <c r="AC34" s="25">
        <v>0</v>
      </c>
      <c r="AD34" s="25">
        <v>3.7000000000000002E-3</v>
      </c>
      <c r="AE34" s="25">
        <v>1.584489</v>
      </c>
      <c r="AF34" s="25" t="s">
        <v>22</v>
      </c>
      <c r="AG34" s="25">
        <v>0</v>
      </c>
      <c r="AH34" s="25">
        <v>3.8999999999999998E-3</v>
      </c>
      <c r="AI34" s="25">
        <v>1.4973650000000001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102</v>
      </c>
      <c r="C37" s="66"/>
      <c r="D37" s="66"/>
      <c r="E37" s="66"/>
      <c r="F37" s="66" t="s">
        <v>103</v>
      </c>
      <c r="G37" s="66"/>
      <c r="H37" s="66"/>
      <c r="I37" s="66"/>
      <c r="J37" s="66" t="s">
        <v>104</v>
      </c>
      <c r="K37" s="66"/>
      <c r="L37" s="66"/>
      <c r="M37" s="66"/>
      <c r="N37" s="66" t="s">
        <v>105</v>
      </c>
      <c r="O37" s="66"/>
      <c r="P37" s="66"/>
      <c r="Q37" s="66"/>
      <c r="S37" s="64" t="s">
        <v>23</v>
      </c>
      <c r="T37" s="66" t="s">
        <v>102</v>
      </c>
      <c r="U37" s="66"/>
      <c r="V37" s="66"/>
      <c r="W37" s="66"/>
      <c r="X37" s="66" t="s">
        <v>103</v>
      </c>
      <c r="Y37" s="66"/>
      <c r="Z37" s="66"/>
      <c r="AA37" s="66"/>
      <c r="AB37" s="66" t="s">
        <v>104</v>
      </c>
      <c r="AC37" s="66"/>
      <c r="AD37" s="66"/>
      <c r="AE37" s="66"/>
      <c r="AF37" s="66" t="s">
        <v>105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102</v>
      </c>
      <c r="C44" s="52"/>
      <c r="D44" s="52"/>
      <c r="E44" s="52"/>
      <c r="F44" s="63" t="s">
        <v>103</v>
      </c>
      <c r="G44" s="63"/>
      <c r="H44" s="63"/>
      <c r="I44" s="63"/>
      <c r="J44" s="63" t="s">
        <v>104</v>
      </c>
      <c r="K44" s="63"/>
      <c r="L44" s="63"/>
      <c r="M44" s="63"/>
      <c r="N44" s="63" t="s">
        <v>105</v>
      </c>
      <c r="O44" s="63"/>
      <c r="P44" s="63"/>
      <c r="Q44" s="63"/>
      <c r="S44" s="60" t="s">
        <v>24</v>
      </c>
      <c r="T44" s="52" t="s">
        <v>102</v>
      </c>
      <c r="U44" s="52"/>
      <c r="V44" s="52"/>
      <c r="W44" s="52"/>
      <c r="X44" s="63" t="s">
        <v>103</v>
      </c>
      <c r="Y44" s="63"/>
      <c r="Z44" s="63"/>
      <c r="AA44" s="63"/>
      <c r="AB44" s="63" t="s">
        <v>104</v>
      </c>
      <c r="AC44" s="63"/>
      <c r="AD44" s="63"/>
      <c r="AE44" s="63"/>
      <c r="AF44" s="63" t="s">
        <v>105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1.03E-5</v>
      </c>
      <c r="E46">
        <v>5.2235209999999999</v>
      </c>
      <c r="F46" s="39">
        <v>1.2300000000000001E-5</v>
      </c>
      <c r="G46" s="25"/>
      <c r="H46" s="25"/>
      <c r="I46" s="25">
        <v>5.0135529999999999</v>
      </c>
      <c r="J46" s="39">
        <v>1.36E-5</v>
      </c>
      <c r="K46" s="25"/>
      <c r="L46" s="25"/>
      <c r="M46" s="25">
        <v>5.0576850000000002</v>
      </c>
      <c r="N46" s="39">
        <v>1.34E-5</v>
      </c>
      <c r="O46" s="25"/>
      <c r="P46" s="25"/>
      <c r="Q46" s="25">
        <v>5.0194640000000001</v>
      </c>
      <c r="S46" s="60"/>
      <c r="T46" s="32">
        <v>2.9690000000000001E-4</v>
      </c>
      <c r="W46">
        <v>5.3125799999999996</v>
      </c>
      <c r="X46" s="39">
        <v>3.0929999999999998E-4</v>
      </c>
      <c r="Y46" s="25"/>
      <c r="Z46" s="25"/>
      <c r="AA46" s="25">
        <v>5.0107629999999999</v>
      </c>
      <c r="AB46" s="39">
        <v>3.2400000000000001E-4</v>
      </c>
      <c r="AC46" s="25"/>
      <c r="AD46" s="25"/>
      <c r="AE46" s="25">
        <v>5.1158010000000003</v>
      </c>
      <c r="AF46" s="39">
        <v>3.4709999999999998E-4</v>
      </c>
      <c r="AG46" s="25"/>
      <c r="AH46" s="25"/>
      <c r="AI46" s="25">
        <v>5.0319849999999997</v>
      </c>
    </row>
    <row r="47" spans="1:35" x14ac:dyDescent="0.25"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102</v>
      </c>
      <c r="C50" s="52"/>
      <c r="D50" s="52"/>
      <c r="E50" s="52"/>
      <c r="F50" s="63" t="s">
        <v>103</v>
      </c>
      <c r="G50" s="63"/>
      <c r="H50" s="63"/>
      <c r="I50" s="63"/>
      <c r="J50" s="63" t="s">
        <v>104</v>
      </c>
      <c r="K50" s="63"/>
      <c r="L50" s="63"/>
      <c r="M50" s="63"/>
      <c r="N50" s="63" t="s">
        <v>105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1.073054</v>
      </c>
      <c r="F52" s="25" t="s">
        <v>20</v>
      </c>
      <c r="G52" s="25">
        <v>0</v>
      </c>
      <c r="H52" s="25">
        <v>2.2800000000000001E-2</v>
      </c>
      <c r="I52" s="25">
        <v>1.055939</v>
      </c>
      <c r="J52" s="25" t="s">
        <v>20</v>
      </c>
      <c r="K52" s="25">
        <v>0</v>
      </c>
      <c r="L52" s="25">
        <v>2.2800000000000001E-2</v>
      </c>
      <c r="M52" s="25">
        <v>1.0459670000000001</v>
      </c>
      <c r="N52" s="25" t="s">
        <v>20</v>
      </c>
      <c r="O52" s="25">
        <v>0</v>
      </c>
      <c r="P52" s="25">
        <v>2.2800000000000001E-2</v>
      </c>
      <c r="Q52" s="25">
        <v>1.0603830000000001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1.141119</v>
      </c>
      <c r="F53" s="25" t="s">
        <v>21</v>
      </c>
      <c r="G53" s="25">
        <v>0</v>
      </c>
      <c r="H53" s="25">
        <v>1.37E-2</v>
      </c>
      <c r="I53" s="25">
        <v>1.1133139999999999</v>
      </c>
      <c r="J53" s="25" t="s">
        <v>21</v>
      </c>
      <c r="K53" s="25">
        <v>0</v>
      </c>
      <c r="L53" s="25">
        <v>1.37E-2</v>
      </c>
      <c r="M53" s="25">
        <v>1.1139490000000001</v>
      </c>
      <c r="N53" s="25" t="s">
        <v>21</v>
      </c>
      <c r="O53" s="25">
        <v>0</v>
      </c>
      <c r="P53" s="25">
        <v>1.37E-2</v>
      </c>
      <c r="Q53" s="25">
        <v>1.1745140000000001</v>
      </c>
    </row>
    <row r="54" spans="1:17" x14ac:dyDescent="0.25">
      <c r="A54" s="59"/>
      <c r="B54" t="s">
        <v>22</v>
      </c>
      <c r="C54">
        <v>0</v>
      </c>
      <c r="D54">
        <v>9.4999999999999998E-3</v>
      </c>
      <c r="E54">
        <v>1.816737</v>
      </c>
      <c r="F54" s="25" t="s">
        <v>22</v>
      </c>
      <c r="G54" s="25">
        <v>0</v>
      </c>
      <c r="H54" s="25">
        <v>9.7999999999999997E-3</v>
      </c>
      <c r="I54" s="25">
        <v>1.471932</v>
      </c>
      <c r="J54" s="25" t="s">
        <v>22</v>
      </c>
      <c r="K54" s="25">
        <v>0</v>
      </c>
      <c r="L54" s="25">
        <v>1.03E-2</v>
      </c>
      <c r="M54" s="25">
        <v>1.4678450000000001</v>
      </c>
      <c r="N54" s="25" t="s">
        <v>22</v>
      </c>
      <c r="O54" s="25">
        <v>0</v>
      </c>
      <c r="P54" s="25">
        <v>1.0699999999999999E-2</v>
      </c>
      <c r="Q54" s="25">
        <v>1.5489329999999999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102</v>
      </c>
      <c r="C57" s="66"/>
      <c r="D57" s="66"/>
      <c r="E57" s="66"/>
      <c r="F57" s="66" t="s">
        <v>103</v>
      </c>
      <c r="G57" s="66"/>
      <c r="H57" s="66"/>
      <c r="I57" s="66"/>
      <c r="J57" s="66" t="s">
        <v>104</v>
      </c>
      <c r="K57" s="66"/>
      <c r="L57" s="66"/>
      <c r="M57" s="66"/>
      <c r="N57" s="66" t="s">
        <v>105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102</v>
      </c>
      <c r="C64" s="52"/>
      <c r="D64" s="52"/>
      <c r="E64" s="52"/>
      <c r="F64" s="63" t="s">
        <v>103</v>
      </c>
      <c r="G64" s="63"/>
      <c r="H64" s="63"/>
      <c r="I64" s="63"/>
      <c r="J64" s="63" t="s">
        <v>104</v>
      </c>
      <c r="K64" s="63"/>
      <c r="L64" s="63"/>
      <c r="M64" s="63"/>
      <c r="N64" s="63" t="s">
        <v>105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3.5999999999999999E-3</v>
      </c>
      <c r="E66">
        <v>5.2062600000000003</v>
      </c>
      <c r="F66" s="25"/>
      <c r="G66" s="39">
        <v>3.7000000000000002E-3</v>
      </c>
      <c r="H66" s="25"/>
      <c r="I66" s="25">
        <v>4.9722379999999999</v>
      </c>
      <c r="J66" s="39">
        <v>3.7000000000000002E-3</v>
      </c>
      <c r="K66" s="25"/>
      <c r="L66" s="25"/>
      <c r="M66" s="25">
        <v>5.0779519999999998</v>
      </c>
      <c r="N66" s="25">
        <v>3.8E-3</v>
      </c>
      <c r="O66" s="25"/>
      <c r="P66" s="25"/>
      <c r="Q66" s="25">
        <v>4.9678209999999998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2.1379700000000001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11.484805999999999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2.4106510000000001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4.2229479999999997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3.2038030000000002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17.449266000000001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3.5930790000000004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6.4185389999999991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4.2619810000000005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23.306595999999999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4.8112349999999999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8.4578179999999996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2.0645210000000001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9.499999999999999E-8</v>
      </c>
      <c r="M112">
        <f>AA25+W25</f>
        <v>10.053277999999999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8.9999999999999999E-8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2.383454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2.9842999999999997E-4</v>
      </c>
      <c r="H114">
        <f>AA13+W13</f>
        <v>3.9272659999999999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3.0156000000000003E-4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8.0000000000000002E-8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6.9999999999999992E-8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3.0782000000000004E-4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3.1408E-4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3.1310119999999997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9.0250000000000004E-8</v>
      </c>
      <c r="M125">
        <f>AE25+AA25+W25</f>
        <v>14.965154999999999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8.0999999999999997E-8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3.5452490000000001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3.0140350000000001E-4</v>
      </c>
      <c r="H127">
        <f>AE13+AA13+W13</f>
        <v>5.8986999999999998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3.0719400000000005E-4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6.3999999999999991E-8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4.9000000000000009E-8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3.1783600000000005E-4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3.2722600000000001E-4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4.3006080000000004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8.5737499999999983E-8</v>
      </c>
      <c r="M138">
        <f>AI25+AE25+AA25+W25</f>
        <v>20.625418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7.2899999999999984E-8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4.6960410000000001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3.0422832499999998E-4</v>
      </c>
      <c r="H140">
        <f>AI13+AE13+AA13+W13</f>
        <v>7.7176900000000002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3.1226460000000002E-4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5.1199999999999975E-8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3.4300000000000016E-8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3.258488E-4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3.3642820000000001E-4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2.0789309999999999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1.0399999999999999E-5</v>
      </c>
      <c r="M151">
        <f>I46+E46</f>
        <v>10.237074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1.0499999999999999E-5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2.2858830000000001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3.452922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1.0700000000000001E-5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1.0900000000000001E-5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3.1693150000000001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1.0498250000000001E-5</v>
      </c>
      <c r="M164">
        <f>M46+I46+E46</f>
        <v>15.294759000000001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1.0693000000000001E-5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3.4208639999999999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1.1100000000000001E-3</v>
      </c>
      <c r="H166">
        <f>M34+I34+E34</f>
        <v>5.1595420000000001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1.1072E-5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1.1437000000000001E-5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4.2341270000000009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1.0594649999999999E-5</v>
      </c>
      <c r="M177">
        <f>Q46+M46+I46+E46</f>
        <v>20.314222999999998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1.08782E-5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4.6599110000000001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1.1149999999999999E-3</v>
      </c>
      <c r="H179">
        <f>Q34+M34+I34+E34</f>
        <v>6.8117700000000001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1.1299999999999999E-3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1.14096E-5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1.18894E-5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1.1900000000000001E-3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2.1293419999999998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2.9751999999999996E-4</v>
      </c>
      <c r="M190">
        <f>AA46+W46</f>
        <v>10.323342999999999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2.9814000000000002E-4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2.2665489999999999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3.2100000000000002E-3</v>
      </c>
      <c r="H192">
        <f>AA34+W34</f>
        <v>3.0147149999999998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3.2200000000000002E-3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2.9938000000000002E-4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3.0061999999999998E-4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3.2400000000000003E-3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3.2599999999999999E-3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3.1862329999999996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2.9814575000000002E-4</v>
      </c>
      <c r="M203">
        <f>AE46+AA46+W46</f>
        <v>15.439143999999999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2.9940300000000006E-4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3.3879160000000001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3.2202500000000005E-3</v>
      </c>
      <c r="H205">
        <f>AE34+AA34+W34</f>
        <v>4.5992040000000003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3.241E-3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3.0195199999999997E-4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3.0454700000000006E-4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3.2840000000000005E-3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3.3290000000000004E-3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4.2848459999999999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2.9877801249999998E-4</v>
      </c>
      <c r="M216">
        <f>AI46+AE46+AA46+W46</f>
        <v>20.471129000000001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3.006951E-4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4.5105369999999994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3.2307249999999994E-3</v>
      </c>
      <c r="H218">
        <f>AI34+AE34+AA34+W34</f>
        <v>6.0965689999999997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3.2628000000000002E-3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3.0466479999999996E-4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3.088457E-4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3.3303999999999999E-3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3.4016000000000003E-3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2.1289929999999999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3.6049999999999997E-3</v>
      </c>
      <c r="M229">
        <f>I66+E66</f>
        <v>10.178498000000001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3.6099999999999999E-3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2.2544329999999997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9.5149999999999992E-3</v>
      </c>
      <c r="H231">
        <f>I54+E54</f>
        <v>3.2886690000000001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9.5300000000000003E-3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3.6200000000000004E-3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3.6299999999999995E-3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9.5599999999999991E-3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9.5899999999999996E-3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3.17496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3.6097500000000001E-3</v>
      </c>
      <c r="M242">
        <f>M66+I66+E66</f>
        <v>15.256450000000001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3.6190000000000003E-3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3.3683819999999995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9.530499999999999E-3</v>
      </c>
      <c r="H244">
        <f>M54+I54+E54</f>
        <v>4.7565140000000001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9.5620000000000011E-3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3.6360000000000003E-3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3.6510000000000006E-3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9.6279999999999994E-3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9.6980000000000018E-3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4.2353430000000003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3.6142749999999997E-3</v>
      </c>
      <c r="M255">
        <f>Q66+M66+I66+E66</f>
        <v>20.224271000000002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3.6271999999999997E-3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4.5428959999999998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9.5464625000000001E-3</v>
      </c>
      <c r="H257">
        <f>Q54+M54+I54+E54</f>
        <v>6.305447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9.5956999999999987E-3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3.6496000000000002E-3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3.6684000000000005E-3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9.7015999999999977E-3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9.8159000000000007E-3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63"/>
  <sheetViews>
    <sheetView topLeftCell="A21" zoomScale="55" zoomScaleNormal="55" workbookViewId="0">
      <selection activeCell="R56" sqref="R5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106</v>
      </c>
      <c r="C9" s="52"/>
      <c r="D9" s="52"/>
      <c r="E9" s="52"/>
      <c r="F9" s="52" t="s">
        <v>107</v>
      </c>
      <c r="G9" s="52"/>
      <c r="H9" s="52"/>
      <c r="I9" s="52"/>
      <c r="J9" s="52" t="s">
        <v>108</v>
      </c>
      <c r="K9" s="52"/>
      <c r="L9" s="52"/>
      <c r="M9" s="52"/>
      <c r="N9" s="63" t="s">
        <v>109</v>
      </c>
      <c r="O9" s="63"/>
      <c r="P9" s="63"/>
      <c r="Q9" s="63"/>
      <c r="S9" s="59" t="s">
        <v>12</v>
      </c>
      <c r="T9" s="52" t="s">
        <v>106</v>
      </c>
      <c r="U9" s="52"/>
      <c r="V9" s="52"/>
      <c r="W9" s="52"/>
      <c r="X9" s="52" t="s">
        <v>107</v>
      </c>
      <c r="Y9" s="52"/>
      <c r="Z9" s="52"/>
      <c r="AA9" s="52"/>
      <c r="AB9" s="52" t="s">
        <v>108</v>
      </c>
      <c r="AC9" s="52"/>
      <c r="AD9" s="52"/>
      <c r="AE9" s="52"/>
      <c r="AF9" s="63" t="s">
        <v>109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1.63486</v>
      </c>
      <c r="F11" t="s">
        <v>20</v>
      </c>
      <c r="G11" s="29">
        <v>0</v>
      </c>
      <c r="H11" s="29">
        <v>2.2800000000000001E-2</v>
      </c>
      <c r="I11" s="29">
        <v>0.97747099999999998</v>
      </c>
      <c r="J11" t="s">
        <v>20</v>
      </c>
      <c r="K11" s="29">
        <v>0</v>
      </c>
      <c r="L11" s="29">
        <v>2.2800000000000001E-2</v>
      </c>
      <c r="M11" s="29">
        <v>0.96812500000000001</v>
      </c>
      <c r="N11" s="25" t="s">
        <v>20</v>
      </c>
      <c r="O11" s="42">
        <v>0</v>
      </c>
      <c r="P11" s="42">
        <v>2.2800000000000001E-2</v>
      </c>
      <c r="Q11" s="25">
        <v>1.0131840000000001</v>
      </c>
      <c r="S11" s="59"/>
      <c r="T11" t="s">
        <v>20</v>
      </c>
      <c r="U11" s="29">
        <v>0</v>
      </c>
      <c r="V11" s="29">
        <v>2.2800000000000001E-2</v>
      </c>
      <c r="W11" s="29">
        <v>0.96118199999999998</v>
      </c>
      <c r="X11" t="s">
        <v>20</v>
      </c>
      <c r="Y11" s="29">
        <v>0</v>
      </c>
      <c r="Z11" s="29">
        <v>2.2800000000000001E-2</v>
      </c>
      <c r="AA11" s="29">
        <v>1.1429419999999999</v>
      </c>
      <c r="AB11" t="s">
        <v>20</v>
      </c>
      <c r="AC11" s="29">
        <v>0</v>
      </c>
      <c r="AD11" s="29">
        <v>2.2800000000000001E-2</v>
      </c>
      <c r="AE11" s="29">
        <v>0.98687800000000003</v>
      </c>
      <c r="AF11" s="25" t="s">
        <v>20</v>
      </c>
      <c r="AG11" s="42">
        <v>0</v>
      </c>
      <c r="AH11" s="42">
        <v>2.2800000000000001E-2</v>
      </c>
      <c r="AI11" s="25">
        <v>1.07525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1.1494599999999999</v>
      </c>
      <c r="F12" t="s">
        <v>21</v>
      </c>
      <c r="G12" s="29">
        <v>0</v>
      </c>
      <c r="H12" s="29">
        <v>8.7180000000000005E-4</v>
      </c>
      <c r="I12" s="29">
        <v>1.1372340000000001</v>
      </c>
      <c r="J12" t="s">
        <v>21</v>
      </c>
      <c r="K12" s="29">
        <v>0</v>
      </c>
      <c r="L12" s="29">
        <v>8.7180000000000005E-4</v>
      </c>
      <c r="M12" s="29">
        <v>1.145214</v>
      </c>
      <c r="N12" s="25" t="s">
        <v>21</v>
      </c>
      <c r="O12" s="42">
        <v>0</v>
      </c>
      <c r="P12" s="42">
        <v>8.7180000000000005E-4</v>
      </c>
      <c r="Q12" s="25">
        <v>1.209336</v>
      </c>
      <c r="S12" s="59"/>
      <c r="T12" t="s">
        <v>21</v>
      </c>
      <c r="U12" s="29">
        <v>0</v>
      </c>
      <c r="V12" s="29">
        <v>2E-3</v>
      </c>
      <c r="W12" s="29">
        <v>1.1122719999999999</v>
      </c>
      <c r="X12" t="s">
        <v>21</v>
      </c>
      <c r="Y12" s="29">
        <v>0</v>
      </c>
      <c r="Z12" s="29">
        <v>2E-3</v>
      </c>
      <c r="AA12" s="29">
        <v>1.126698</v>
      </c>
      <c r="AB12" t="s">
        <v>21</v>
      </c>
      <c r="AC12" s="29">
        <v>0</v>
      </c>
      <c r="AD12" s="29">
        <v>2E-3</v>
      </c>
      <c r="AE12" s="29">
        <v>1.0765480000000001</v>
      </c>
      <c r="AF12" s="25" t="s">
        <v>21</v>
      </c>
      <c r="AG12" s="42">
        <v>0</v>
      </c>
      <c r="AH12" s="42">
        <v>2E-3</v>
      </c>
      <c r="AI12" s="25">
        <v>1.168242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2.2746209999999998</v>
      </c>
      <c r="F13" t="s">
        <v>22</v>
      </c>
      <c r="G13" s="29">
        <v>0</v>
      </c>
      <c r="H13" s="29">
        <v>5.007E-5</v>
      </c>
      <c r="I13" s="29">
        <v>2.2875999999999999</v>
      </c>
      <c r="J13" t="s">
        <v>22</v>
      </c>
      <c r="K13" s="29">
        <v>0</v>
      </c>
      <c r="L13" s="29">
        <v>5.007E-5</v>
      </c>
      <c r="M13" s="29">
        <v>2.215052</v>
      </c>
      <c r="N13" s="25" t="s">
        <v>22</v>
      </c>
      <c r="O13" s="42">
        <v>0</v>
      </c>
      <c r="P13" s="42">
        <v>5.007E-5</v>
      </c>
      <c r="Q13" s="25">
        <v>2.4939420000000001</v>
      </c>
      <c r="S13" s="59"/>
      <c r="T13" t="s">
        <v>22</v>
      </c>
      <c r="U13" s="29">
        <v>0</v>
      </c>
      <c r="V13" s="29">
        <v>2.921E-4</v>
      </c>
      <c r="W13" s="29">
        <v>2.2025160000000001</v>
      </c>
      <c r="X13" t="s">
        <v>22</v>
      </c>
      <c r="Y13" s="29">
        <v>0</v>
      </c>
      <c r="Z13" s="29">
        <v>3.2919999999999998E-4</v>
      </c>
      <c r="AA13" s="29">
        <v>2.0763500000000001</v>
      </c>
      <c r="AB13" t="s">
        <v>22</v>
      </c>
      <c r="AC13" s="29">
        <v>0</v>
      </c>
      <c r="AD13" s="29">
        <v>3.5790000000000003E-4</v>
      </c>
      <c r="AE13" s="29">
        <v>2.030411</v>
      </c>
      <c r="AF13" s="25" t="s">
        <v>22</v>
      </c>
      <c r="AG13" s="42">
        <v>0</v>
      </c>
      <c r="AH13" s="42">
        <v>3.5790000000000003E-4</v>
      </c>
      <c r="AI13" s="25">
        <v>2.0868720000000001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106</v>
      </c>
      <c r="C16" s="66"/>
      <c r="D16" s="66"/>
      <c r="E16" s="66"/>
      <c r="F16" s="66" t="s">
        <v>107</v>
      </c>
      <c r="G16" s="66"/>
      <c r="H16" s="66"/>
      <c r="I16" s="66"/>
      <c r="J16" s="66" t="s">
        <v>108</v>
      </c>
      <c r="K16" s="66"/>
      <c r="L16" s="66"/>
      <c r="M16" s="66"/>
      <c r="N16" s="66" t="s">
        <v>109</v>
      </c>
      <c r="O16" s="66"/>
      <c r="P16" s="66"/>
      <c r="Q16" s="66"/>
      <c r="S16" s="64" t="s">
        <v>23</v>
      </c>
      <c r="T16" s="66" t="s">
        <v>106</v>
      </c>
      <c r="U16" s="66"/>
      <c r="V16" s="66"/>
      <c r="W16" s="66"/>
      <c r="X16" s="66" t="s">
        <v>107</v>
      </c>
      <c r="Y16" s="66"/>
      <c r="Z16" s="66"/>
      <c r="AA16" s="66"/>
      <c r="AB16" s="66" t="s">
        <v>108</v>
      </c>
      <c r="AC16" s="66"/>
      <c r="AD16" s="66"/>
      <c r="AE16" s="66"/>
      <c r="AF16" s="66" t="s">
        <v>109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52" t="s">
        <v>106</v>
      </c>
      <c r="C23" s="52"/>
      <c r="D23" s="52"/>
      <c r="E23" s="52"/>
      <c r="F23" s="52" t="s">
        <v>107</v>
      </c>
      <c r="G23" s="52"/>
      <c r="H23" s="52"/>
      <c r="I23" s="52"/>
      <c r="J23" s="52" t="s">
        <v>108</v>
      </c>
      <c r="K23" s="52"/>
      <c r="L23" s="52"/>
      <c r="M23" s="52"/>
      <c r="N23" s="63" t="s">
        <v>109</v>
      </c>
      <c r="O23" s="63"/>
      <c r="P23" s="63"/>
      <c r="Q23" s="63"/>
      <c r="S23" s="60" t="s">
        <v>24</v>
      </c>
      <c r="T23" s="52" t="s">
        <v>106</v>
      </c>
      <c r="U23" s="52"/>
      <c r="V23" s="52"/>
      <c r="W23" s="52"/>
      <c r="X23" s="52" t="s">
        <v>107</v>
      </c>
      <c r="Y23" s="52"/>
      <c r="Z23" s="52"/>
      <c r="AA23" s="52"/>
      <c r="AB23" s="52" t="s">
        <v>108</v>
      </c>
      <c r="AC23" s="52"/>
      <c r="AD23" s="52"/>
      <c r="AE23" s="52"/>
      <c r="AF23" s="63" t="s">
        <v>109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5.1905570000000001</v>
      </c>
      <c r="F25">
        <v>0</v>
      </c>
      <c r="I25" s="29">
        <v>5.0099030000000004</v>
      </c>
      <c r="J25">
        <v>0</v>
      </c>
      <c r="M25" s="29">
        <v>5.0312260000000002</v>
      </c>
      <c r="N25" s="25">
        <v>0</v>
      </c>
      <c r="O25" s="25"/>
      <c r="P25" s="25"/>
      <c r="Q25" s="25">
        <v>5.3541949999999998</v>
      </c>
      <c r="S25" s="60"/>
      <c r="T25">
        <v>0</v>
      </c>
      <c r="W25" s="29">
        <v>4.8152220000000003</v>
      </c>
      <c r="X25">
        <v>0</v>
      </c>
      <c r="AA25" s="29">
        <v>4.9300660000000001</v>
      </c>
      <c r="AB25">
        <v>0</v>
      </c>
      <c r="AE25" s="29">
        <v>5.0192569999999996</v>
      </c>
      <c r="AF25" s="25">
        <v>0</v>
      </c>
      <c r="AG25" s="25"/>
      <c r="AH25" s="25"/>
      <c r="AI25" s="25">
        <v>5.3115139999999998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106</v>
      </c>
      <c r="C30" s="52"/>
      <c r="D30" s="52"/>
      <c r="E30" s="52"/>
      <c r="F30" s="52" t="s">
        <v>107</v>
      </c>
      <c r="G30" s="52"/>
      <c r="H30" s="52"/>
      <c r="I30" s="52"/>
      <c r="J30" s="52" t="s">
        <v>108</v>
      </c>
      <c r="K30" s="52"/>
      <c r="L30" s="52"/>
      <c r="M30" s="52"/>
      <c r="N30" s="63" t="s">
        <v>109</v>
      </c>
      <c r="O30" s="63"/>
      <c r="P30" s="63"/>
      <c r="Q30" s="63"/>
      <c r="S30" s="59" t="s">
        <v>12</v>
      </c>
      <c r="T30" s="52" t="s">
        <v>106</v>
      </c>
      <c r="U30" s="52"/>
      <c r="V30" s="52"/>
      <c r="W30" s="52"/>
      <c r="X30" s="52" t="s">
        <v>107</v>
      </c>
      <c r="Y30" s="52"/>
      <c r="Z30" s="52"/>
      <c r="AA30" s="52"/>
      <c r="AB30" s="52" t="s">
        <v>108</v>
      </c>
      <c r="AC30" s="52"/>
      <c r="AD30" s="52"/>
      <c r="AE30" s="52"/>
      <c r="AF30" s="63" t="s">
        <v>109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0.97291899999999998</v>
      </c>
      <c r="F32" t="s">
        <v>20</v>
      </c>
      <c r="G32" s="29">
        <v>0</v>
      </c>
      <c r="H32" s="29">
        <v>2.2800000000000001E-2</v>
      </c>
      <c r="I32" s="29">
        <v>1.0187980000000001</v>
      </c>
      <c r="J32" t="s">
        <v>20</v>
      </c>
      <c r="K32" s="29">
        <v>0</v>
      </c>
      <c r="L32" s="29">
        <v>2.2800000000000001E-2</v>
      </c>
      <c r="M32" s="29">
        <v>0.98932600000000004</v>
      </c>
      <c r="N32" s="25" t="s">
        <v>20</v>
      </c>
      <c r="O32" s="42">
        <v>0</v>
      </c>
      <c r="P32" s="42">
        <v>2.2800000000000001E-2</v>
      </c>
      <c r="Q32" s="25">
        <v>1.0906720000000001</v>
      </c>
      <c r="S32" s="59"/>
      <c r="T32" t="s">
        <v>20</v>
      </c>
      <c r="U32" s="29">
        <v>0</v>
      </c>
      <c r="V32" s="29">
        <v>2.2800000000000001E-2</v>
      </c>
      <c r="W32" s="29">
        <v>0.97170299999999998</v>
      </c>
      <c r="X32" t="s">
        <v>20</v>
      </c>
      <c r="Y32" s="29">
        <v>0</v>
      </c>
      <c r="Z32" s="29">
        <v>2.2800000000000001E-2</v>
      </c>
      <c r="AA32" s="29">
        <v>0.97019</v>
      </c>
      <c r="AB32" t="s">
        <v>20</v>
      </c>
      <c r="AC32" s="29">
        <v>0</v>
      </c>
      <c r="AD32" s="29">
        <v>2.2800000000000001E-2</v>
      </c>
      <c r="AE32" s="29">
        <v>1.103783</v>
      </c>
      <c r="AF32" s="25" t="s">
        <v>20</v>
      </c>
      <c r="AG32" s="42">
        <v>0</v>
      </c>
      <c r="AH32" s="42">
        <v>2.2800000000000001E-2</v>
      </c>
      <c r="AI32" s="25">
        <v>1.1165419999999999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1.095019</v>
      </c>
      <c r="F33" t="s">
        <v>21</v>
      </c>
      <c r="G33" s="29">
        <v>0</v>
      </c>
      <c r="H33" s="29">
        <v>4.1000000000000003E-3</v>
      </c>
      <c r="I33" s="29">
        <v>1.0568219999999999</v>
      </c>
      <c r="J33" t="s">
        <v>21</v>
      </c>
      <c r="K33" s="29">
        <v>0</v>
      </c>
      <c r="L33" s="29">
        <v>4.1000000000000003E-3</v>
      </c>
      <c r="M33" s="29">
        <v>1.146385</v>
      </c>
      <c r="N33" s="25" t="s">
        <v>21</v>
      </c>
      <c r="O33" s="42">
        <v>0</v>
      </c>
      <c r="P33" s="42">
        <v>4.1000000000000003E-3</v>
      </c>
      <c r="Q33" s="25">
        <v>1.1698500000000001</v>
      </c>
      <c r="S33" s="59"/>
      <c r="T33" t="s">
        <v>21</v>
      </c>
      <c r="U33" s="29">
        <v>0</v>
      </c>
      <c r="V33" s="29">
        <v>7.4000000000000003E-3</v>
      </c>
      <c r="W33" s="29">
        <v>1.071971</v>
      </c>
      <c r="X33" t="s">
        <v>21</v>
      </c>
      <c r="Y33" s="29">
        <v>0</v>
      </c>
      <c r="Z33" s="29">
        <v>7.4000000000000003E-3</v>
      </c>
      <c r="AA33" s="29">
        <v>1.0391300000000001</v>
      </c>
      <c r="AB33" t="s">
        <v>21</v>
      </c>
      <c r="AC33" s="29">
        <v>0</v>
      </c>
      <c r="AD33" s="29">
        <v>7.4000000000000003E-3</v>
      </c>
      <c r="AE33" s="29">
        <v>1.041366</v>
      </c>
      <c r="AF33" s="25" t="s">
        <v>21</v>
      </c>
      <c r="AG33" s="42">
        <v>0</v>
      </c>
      <c r="AH33" s="42">
        <v>7.4000000000000003E-3</v>
      </c>
      <c r="AI33" s="25">
        <v>1.3908499999999999</v>
      </c>
    </row>
    <row r="34" spans="1:35" x14ac:dyDescent="0.25">
      <c r="A34" s="59"/>
      <c r="B34" t="s">
        <v>22</v>
      </c>
      <c r="C34" s="29">
        <v>0</v>
      </c>
      <c r="D34" s="29">
        <v>1.1000000000000001E-3</v>
      </c>
      <c r="E34" s="29">
        <v>1.8359559999999999</v>
      </c>
      <c r="F34" t="s">
        <v>22</v>
      </c>
      <c r="G34" s="29">
        <v>0</v>
      </c>
      <c r="H34" s="29">
        <v>1.1999999999999999E-3</v>
      </c>
      <c r="I34" s="29">
        <v>1.8253060000000001</v>
      </c>
      <c r="J34" t="s">
        <v>22</v>
      </c>
      <c r="K34" s="29">
        <v>0</v>
      </c>
      <c r="L34" s="29">
        <v>1.2999999999999999E-3</v>
      </c>
      <c r="M34" s="29">
        <v>1.7844789999999999</v>
      </c>
      <c r="N34" s="25" t="s">
        <v>22</v>
      </c>
      <c r="O34" s="42">
        <v>0</v>
      </c>
      <c r="P34" s="42">
        <v>1.4E-3</v>
      </c>
      <c r="Q34" s="25">
        <v>1.9861930000000001</v>
      </c>
      <c r="S34" s="59"/>
      <c r="T34" t="s">
        <v>22</v>
      </c>
      <c r="U34" s="29">
        <v>0</v>
      </c>
      <c r="V34" s="29">
        <v>3.2000000000000002E-3</v>
      </c>
      <c r="W34" s="29">
        <v>1.5058609999999999</v>
      </c>
      <c r="X34" t="s">
        <v>22</v>
      </c>
      <c r="Y34" s="29">
        <v>0</v>
      </c>
      <c r="Z34" s="29">
        <v>3.3999999999999998E-3</v>
      </c>
      <c r="AA34" s="29">
        <v>1.53159</v>
      </c>
      <c r="AB34" t="s">
        <v>22</v>
      </c>
      <c r="AC34" s="29">
        <v>0</v>
      </c>
      <c r="AD34" s="29">
        <v>3.5999999999999999E-3</v>
      </c>
      <c r="AE34" s="29">
        <v>1.7486839999999999</v>
      </c>
      <c r="AF34" s="25" t="s">
        <v>22</v>
      </c>
      <c r="AG34" s="42">
        <v>0</v>
      </c>
      <c r="AH34" s="42">
        <v>3.8E-3</v>
      </c>
      <c r="AI34" s="25">
        <v>1.6062099999999999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106</v>
      </c>
      <c r="C37" s="66"/>
      <c r="D37" s="66"/>
      <c r="E37" s="66"/>
      <c r="F37" s="66" t="s">
        <v>107</v>
      </c>
      <c r="G37" s="66"/>
      <c r="H37" s="66"/>
      <c r="I37" s="66"/>
      <c r="J37" s="66" t="s">
        <v>108</v>
      </c>
      <c r="K37" s="66"/>
      <c r="L37" s="66"/>
      <c r="M37" s="66"/>
      <c r="N37" s="66" t="s">
        <v>109</v>
      </c>
      <c r="O37" s="66"/>
      <c r="P37" s="66"/>
      <c r="Q37" s="66"/>
      <c r="S37" s="64" t="s">
        <v>23</v>
      </c>
      <c r="T37" s="66" t="s">
        <v>106</v>
      </c>
      <c r="U37" s="66"/>
      <c r="V37" s="66"/>
      <c r="W37" s="66"/>
      <c r="X37" s="66" t="s">
        <v>107</v>
      </c>
      <c r="Y37" s="66"/>
      <c r="Z37" s="66"/>
      <c r="AA37" s="66"/>
      <c r="AB37" s="66" t="s">
        <v>108</v>
      </c>
      <c r="AC37" s="66"/>
      <c r="AD37" s="66"/>
      <c r="AE37" s="66"/>
      <c r="AF37" s="66" t="s">
        <v>109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106</v>
      </c>
      <c r="C44" s="52"/>
      <c r="D44" s="52"/>
      <c r="E44" s="52"/>
      <c r="F44" s="52" t="s">
        <v>107</v>
      </c>
      <c r="G44" s="52"/>
      <c r="H44" s="52"/>
      <c r="I44" s="52"/>
      <c r="J44" s="52" t="s">
        <v>108</v>
      </c>
      <c r="K44" s="52"/>
      <c r="L44" s="52"/>
      <c r="M44" s="52"/>
      <c r="N44" s="63" t="s">
        <v>109</v>
      </c>
      <c r="O44" s="63"/>
      <c r="P44" s="63"/>
      <c r="Q44" s="63"/>
      <c r="S44" s="60" t="s">
        <v>24</v>
      </c>
      <c r="T44" s="52" t="s">
        <v>106</v>
      </c>
      <c r="U44" s="52"/>
      <c r="V44" s="52"/>
      <c r="W44" s="52"/>
      <c r="X44" s="52" t="s">
        <v>107</v>
      </c>
      <c r="Y44" s="52"/>
      <c r="Z44" s="52"/>
      <c r="AA44" s="52"/>
      <c r="AB44" s="52" t="s">
        <v>108</v>
      </c>
      <c r="AC44" s="52"/>
      <c r="AD44" s="52"/>
      <c r="AE44" s="52"/>
      <c r="AF44" s="63" t="s">
        <v>109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9.0999999999999993E-6</v>
      </c>
      <c r="E46" s="29">
        <v>5.0205880000000001</v>
      </c>
      <c r="F46" s="33">
        <v>9.0999999999999993E-6</v>
      </c>
      <c r="I46" s="29">
        <v>4.9819599999999999</v>
      </c>
      <c r="J46" s="33">
        <v>1.08E-5</v>
      </c>
      <c r="M46" s="29">
        <v>5.0160590000000003</v>
      </c>
      <c r="N46" s="39">
        <v>9.2E-6</v>
      </c>
      <c r="O46" s="25"/>
      <c r="P46" s="25"/>
      <c r="Q46" s="25">
        <v>5.3925359999999998</v>
      </c>
      <c r="S46" s="60"/>
      <c r="T46" s="33">
        <v>2.8210000000000003E-4</v>
      </c>
      <c r="W46" s="29">
        <v>4.8818289999999998</v>
      </c>
      <c r="X46" s="33">
        <v>2.7980000000000002E-4</v>
      </c>
      <c r="AA46" s="29">
        <v>4.9638330000000002</v>
      </c>
      <c r="AB46" s="33">
        <v>2.9399999999999999E-4</v>
      </c>
      <c r="AE46" s="29">
        <v>4.9853100000000001</v>
      </c>
      <c r="AF46" s="39">
        <v>3.1409999999999999E-4</v>
      </c>
      <c r="AG46" s="25"/>
      <c r="AH46" s="25"/>
      <c r="AI46" s="25">
        <v>5.4397909999999996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106</v>
      </c>
      <c r="C50" s="52"/>
      <c r="D50" s="52"/>
      <c r="E50" s="52"/>
      <c r="F50" s="52" t="s">
        <v>107</v>
      </c>
      <c r="G50" s="52"/>
      <c r="H50" s="52"/>
      <c r="I50" s="52"/>
      <c r="J50" s="52" t="s">
        <v>108</v>
      </c>
      <c r="K50" s="52"/>
      <c r="L50" s="52"/>
      <c r="M50" s="52"/>
      <c r="N50" s="63" t="s">
        <v>109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0.98309599999999997</v>
      </c>
      <c r="F52" t="s">
        <v>20</v>
      </c>
      <c r="G52" s="29">
        <v>0</v>
      </c>
      <c r="H52" s="29">
        <v>2.2800000000000001E-2</v>
      </c>
      <c r="I52" s="29">
        <v>0.87952699999999995</v>
      </c>
      <c r="J52" t="s">
        <v>20</v>
      </c>
      <c r="K52" s="29">
        <v>0</v>
      </c>
      <c r="L52" s="29">
        <v>2.2800000000000001E-2</v>
      </c>
      <c r="M52" s="29">
        <v>0.97306700000000002</v>
      </c>
      <c r="N52" s="25" t="s">
        <v>20</v>
      </c>
      <c r="O52" s="42">
        <v>0</v>
      </c>
      <c r="P52" s="42">
        <v>2.2800000000000001E-2</v>
      </c>
      <c r="Q52" s="25">
        <v>1.0592109999999999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1.0373870000000001</v>
      </c>
      <c r="F53" t="s">
        <v>21</v>
      </c>
      <c r="G53" s="29">
        <v>0</v>
      </c>
      <c r="H53" s="29">
        <v>1.37E-2</v>
      </c>
      <c r="I53" s="29">
        <v>1.0501</v>
      </c>
      <c r="J53" t="s">
        <v>21</v>
      </c>
      <c r="K53" s="29">
        <v>0</v>
      </c>
      <c r="L53" s="29">
        <v>1.37E-2</v>
      </c>
      <c r="M53" s="29">
        <v>1.091426</v>
      </c>
      <c r="N53" s="25" t="s">
        <v>21</v>
      </c>
      <c r="O53" s="42">
        <v>0</v>
      </c>
      <c r="P53" s="42">
        <v>1.37E-2</v>
      </c>
      <c r="Q53" s="25">
        <v>1.1245210000000001</v>
      </c>
    </row>
    <row r="54" spans="1:17" x14ac:dyDescent="0.25">
      <c r="A54" s="59"/>
      <c r="B54" t="s">
        <v>22</v>
      </c>
      <c r="C54" s="29">
        <v>0</v>
      </c>
      <c r="D54" s="29">
        <v>9.4999999999999998E-3</v>
      </c>
      <c r="E54" s="29">
        <v>1.5165</v>
      </c>
      <c r="F54" t="s">
        <v>22</v>
      </c>
      <c r="G54" s="29">
        <v>0</v>
      </c>
      <c r="H54" s="29">
        <v>9.7000000000000003E-3</v>
      </c>
      <c r="I54" s="29">
        <v>1.4864280000000001</v>
      </c>
      <c r="J54" t="s">
        <v>22</v>
      </c>
      <c r="K54" s="29">
        <v>0</v>
      </c>
      <c r="L54" s="29">
        <v>1.03E-2</v>
      </c>
      <c r="M54" s="29">
        <v>1.7260960000000001</v>
      </c>
      <c r="N54" s="25" t="s">
        <v>22</v>
      </c>
      <c r="O54" s="42">
        <v>0</v>
      </c>
      <c r="P54" s="42">
        <v>1.0699999999999999E-2</v>
      </c>
      <c r="Q54" s="25">
        <v>2.1187200000000002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106</v>
      </c>
      <c r="C57" s="66"/>
      <c r="D57" s="66"/>
      <c r="E57" s="66"/>
      <c r="F57" s="66" t="s">
        <v>107</v>
      </c>
      <c r="G57" s="66"/>
      <c r="H57" s="66"/>
      <c r="I57" s="66"/>
      <c r="J57" s="66" t="s">
        <v>108</v>
      </c>
      <c r="K57" s="66"/>
      <c r="L57" s="66"/>
      <c r="M57" s="66"/>
      <c r="N57" s="66" t="s">
        <v>109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106</v>
      </c>
      <c r="C64" s="52"/>
      <c r="D64" s="52"/>
      <c r="E64" s="52"/>
      <c r="F64" s="52" t="s">
        <v>107</v>
      </c>
      <c r="G64" s="52"/>
      <c r="H64" s="52"/>
      <c r="I64" s="52"/>
      <c r="J64" s="52" t="s">
        <v>108</v>
      </c>
      <c r="K64" s="52"/>
      <c r="L64" s="52"/>
      <c r="M64" s="52"/>
      <c r="N64" s="63" t="s">
        <v>109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3.5000000000000001E-3</v>
      </c>
      <c r="E66" s="29">
        <v>4.9368230000000004</v>
      </c>
      <c r="G66" s="33">
        <v>3.5999999999999999E-3</v>
      </c>
      <c r="I66" s="29">
        <v>4.9414179999999996</v>
      </c>
      <c r="J66" s="33">
        <v>3.5999999999999999E-3</v>
      </c>
      <c r="M66" s="29">
        <v>4.9608759999999998</v>
      </c>
      <c r="N66" s="25">
        <v>3.7000000000000002E-3</v>
      </c>
      <c r="O66" s="25"/>
      <c r="P66" s="25"/>
      <c r="Q66" s="25">
        <v>5.975047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2.6123310000000002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10.20046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2.2866939999999998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4.5622209999999992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3.5804559999999999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15.231686000000002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3.431908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6.7772729999999992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4.5936399999999997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20.585881000000001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4.6412440000000004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9.2712149999999998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2.1041239999999997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9.7452880000000004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2.2389700000000001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2.9395499999999999E-4</v>
      </c>
      <c r="H114">
        <f>AA13+W13</f>
        <v>4.2788660000000007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2.9580999999999997E-4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2.9952000000000001E-4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3.0322999999999998E-4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3.091002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14.764545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3.315518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2.9578900000000002E-4</v>
      </c>
      <c r="H127">
        <f>AE13+AA13+W13</f>
        <v>6.3092770000000007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2.9943600000000004E-4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3.0660399999999998E-4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3.1360399999999999E-4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4.1662520000000001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20.076059000000001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4.4837600000000002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2.9759946249999995E-4</v>
      </c>
      <c r="H140">
        <f>AI13+AE13+AA13+W13</f>
        <v>8.3961490000000012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3.0295769999999999E-4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3.1318959999999995E-4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3.2267389999999997E-4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1.991717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9.0999999999999993E-6</v>
      </c>
      <c r="M151">
        <f>I46+E46</f>
        <v>10.002548000000001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9.0999999999999993E-6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2.1518410000000001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3.6612619999999998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9.0999999999999993E-6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9.0999999999999993E-6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2.9810430000000001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9.1042500000000001E-6</v>
      </c>
      <c r="M164">
        <f>M46+I46+E46</f>
        <v>15.018606999999999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9.117000000000001E-6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3.2982259999999997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1.1100000000000001E-3</v>
      </c>
      <c r="H166">
        <f>M34+I34+E34</f>
        <v>5.4457409999999999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9.1679999999999993E-6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9.253000000000001E-6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4.0717150000000002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9.1121249999999988E-6</v>
      </c>
      <c r="M177">
        <f>Q46+M46+I46+E46</f>
        <v>20.411142999999999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9.1459999999999985E-6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4.4680759999999999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1.1149999999999999E-3</v>
      </c>
      <c r="H179">
        <f>Q34+M34+I34+E34</f>
        <v>7.431934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1.1299999999999999E-3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9.2639999999999997E-6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9.4239999999999999E-6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1.1900000000000001E-3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1.9418929999999999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2.8198500000000006E-4</v>
      </c>
      <c r="M190">
        <f>AA46+W46</f>
        <v>9.8456620000000008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2.8187000000000004E-4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2.1111010000000001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3.2100000000000002E-3</v>
      </c>
      <c r="H192">
        <f>AA34+W34</f>
        <v>3.0374509999999999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3.2200000000000002E-3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2.8164000000000005E-4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2.8141E-4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3.2400000000000003E-3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3.2599999999999999E-3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3.0456760000000003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2.8191125000000006E-4</v>
      </c>
      <c r="M203">
        <f>AE46+AA46+W46</f>
        <v>14.830971999999999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2.8180500000000004E-4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3.1524670000000001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3.2200000000000002E-3</v>
      </c>
      <c r="H205">
        <f>AE34+AA34+W34</f>
        <v>4.7861349999999998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3.2400000000000003E-3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2.8184E-4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2.8220500000000005E-4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3.2799999999999999E-3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4.1622180000000002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2.8187742499999997E-4</v>
      </c>
      <c r="M216">
        <f>AI46+AE46+AA46+W46</f>
        <v>20.270762999999999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2.8189440000000001E-4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4.543317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3.2299999999999998E-3</v>
      </c>
      <c r="H218">
        <f>AI34+AE34+AA34+W34</f>
        <v>6.3923449999999988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3.2599999999999999E-3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2.8261520000000002E-4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2.8419880000000005E-4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3.32E-3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3.3799999999999998E-3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1.8626229999999999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3.5049999999999999E-3</v>
      </c>
      <c r="M229">
        <f>I66+E66</f>
        <v>9.8782409999999992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3.5100000000000001E-3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2.0874870000000003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9.5099999999999994E-3</v>
      </c>
      <c r="H231">
        <f>I54+E54</f>
        <v>3.0029279999999998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9.5200000000000007E-3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3.5200000000000006E-3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3.5300000000000002E-3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9.5399999999999999E-3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9.5599999999999991E-3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2.8356899999999996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3.5097500000000007E-3</v>
      </c>
      <c r="M242">
        <f>M66+I66+E66</f>
        <v>14.839117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3.5190000000000004E-3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3.1789129999999997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9.5209999999999999E-3</v>
      </c>
      <c r="H244">
        <f>M54+I54+E54</f>
        <v>4.7290239999999999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9.5440000000000004E-3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3.5360000000000001E-3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3.5510000000000003E-3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9.5960000000000004E-3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9.6560000000000014E-3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3.8949009999999999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3.5142749999999994E-3</v>
      </c>
      <c r="M255">
        <f>Q66+M66+I66+E66</f>
        <v>20.814163999999998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3.5271999999999999E-3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4.3034340000000002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9.5329249999999994E-3</v>
      </c>
      <c r="H257">
        <f>Q54+M54+I54+E54</f>
        <v>6.8477439999999996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9.571399999999999E-3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3.5496E-3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3.5683999999999998E-3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9.6632000000000003E-3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9.7718000000000006E-3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63"/>
  <sheetViews>
    <sheetView zoomScale="55" zoomScaleNormal="55" workbookViewId="0">
      <selection activeCell="O27" sqref="O2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110</v>
      </c>
      <c r="C9" s="52"/>
      <c r="D9" s="52"/>
      <c r="E9" s="52"/>
      <c r="F9" s="63" t="s">
        <v>111</v>
      </c>
      <c r="G9" s="63"/>
      <c r="H9" s="63"/>
      <c r="I9" s="63"/>
      <c r="J9" s="63" t="s">
        <v>112</v>
      </c>
      <c r="K9" s="63"/>
      <c r="L9" s="63"/>
      <c r="M9" s="63"/>
      <c r="N9" s="63" t="s">
        <v>113</v>
      </c>
      <c r="O9" s="63"/>
      <c r="P9" s="63"/>
      <c r="Q9" s="63"/>
      <c r="S9" s="59" t="s">
        <v>12</v>
      </c>
      <c r="T9" s="52" t="s">
        <v>110</v>
      </c>
      <c r="U9" s="52"/>
      <c r="V9" s="52"/>
      <c r="W9" s="52"/>
      <c r="X9" s="63" t="s">
        <v>111</v>
      </c>
      <c r="Y9" s="63"/>
      <c r="Z9" s="63"/>
      <c r="AA9" s="63"/>
      <c r="AB9" s="63" t="s">
        <v>112</v>
      </c>
      <c r="AC9" s="63"/>
      <c r="AD9" s="63"/>
      <c r="AE9" s="63"/>
      <c r="AF9" s="63" t="s">
        <v>113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2.2926009999999999</v>
      </c>
      <c r="F11" s="25" t="s">
        <v>20</v>
      </c>
      <c r="G11" s="25">
        <v>0</v>
      </c>
      <c r="H11" s="25">
        <v>2.2800000000000001E-2</v>
      </c>
      <c r="I11" s="25">
        <v>1.0803910000000001</v>
      </c>
      <c r="J11" s="25" t="s">
        <v>20</v>
      </c>
      <c r="K11" s="25">
        <v>0</v>
      </c>
      <c r="L11" s="25">
        <v>2.2800000000000001E-2</v>
      </c>
      <c r="M11" s="25">
        <v>1.0655699999999999</v>
      </c>
      <c r="N11" s="25" t="s">
        <v>20</v>
      </c>
      <c r="O11" s="25">
        <v>0</v>
      </c>
      <c r="P11" s="25">
        <v>2.2800000000000001E-2</v>
      </c>
      <c r="Q11" s="25">
        <v>1.6026149999999999</v>
      </c>
      <c r="S11" s="59"/>
      <c r="T11" t="s">
        <v>20</v>
      </c>
      <c r="U11">
        <v>0</v>
      </c>
      <c r="V11">
        <v>2.2800000000000001E-2</v>
      </c>
      <c r="W11">
        <v>1.1073980000000001</v>
      </c>
      <c r="X11" s="25" t="s">
        <v>20</v>
      </c>
      <c r="Y11" s="25">
        <v>0</v>
      </c>
      <c r="Z11" s="25">
        <v>2.2800000000000001E-2</v>
      </c>
      <c r="AA11" s="25">
        <v>1.0106329999999999</v>
      </c>
      <c r="AB11" s="25" t="s">
        <v>20</v>
      </c>
      <c r="AC11" s="25">
        <v>0</v>
      </c>
      <c r="AD11" s="25">
        <v>2.2800000000000001E-2</v>
      </c>
      <c r="AE11" s="25">
        <v>1.0235799999999999</v>
      </c>
      <c r="AF11" s="25" t="s">
        <v>20</v>
      </c>
      <c r="AG11" s="25">
        <v>0</v>
      </c>
      <c r="AH11" s="25">
        <v>2.2800000000000001E-2</v>
      </c>
      <c r="AI11" s="25">
        <v>1.0560050000000001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1.3126990000000001</v>
      </c>
      <c r="F12" s="25" t="s">
        <v>21</v>
      </c>
      <c r="G12" s="25">
        <v>0</v>
      </c>
      <c r="H12" s="25">
        <v>8.7180000000000005E-4</v>
      </c>
      <c r="I12" s="25">
        <v>1.2434609999999999</v>
      </c>
      <c r="J12" s="25" t="s">
        <v>21</v>
      </c>
      <c r="K12" s="25">
        <v>0</v>
      </c>
      <c r="L12" s="25">
        <v>8.7180000000000005E-4</v>
      </c>
      <c r="M12" s="25">
        <v>1.244983</v>
      </c>
      <c r="N12" s="25" t="s">
        <v>21</v>
      </c>
      <c r="O12" s="25">
        <v>0</v>
      </c>
      <c r="P12" s="25">
        <v>8.7180000000000005E-4</v>
      </c>
      <c r="Q12" s="25">
        <v>1.308624</v>
      </c>
      <c r="S12" s="59"/>
      <c r="T12" t="s">
        <v>21</v>
      </c>
      <c r="U12">
        <v>0</v>
      </c>
      <c r="V12">
        <v>2E-3</v>
      </c>
      <c r="W12">
        <v>1.2436449999999999</v>
      </c>
      <c r="X12" s="25" t="s">
        <v>21</v>
      </c>
      <c r="Y12" s="25">
        <v>0</v>
      </c>
      <c r="Z12" s="25">
        <v>2E-3</v>
      </c>
      <c r="AA12" s="25">
        <v>1.1729609999999999</v>
      </c>
      <c r="AB12" s="25" t="s">
        <v>21</v>
      </c>
      <c r="AC12" s="25">
        <v>0</v>
      </c>
      <c r="AD12" s="25">
        <v>2E-3</v>
      </c>
      <c r="AE12" s="25">
        <v>1.171179</v>
      </c>
      <c r="AF12" s="25" t="s">
        <v>21</v>
      </c>
      <c r="AG12" s="25">
        <v>0</v>
      </c>
      <c r="AH12" s="25">
        <v>2E-3</v>
      </c>
      <c r="AI12" s="25">
        <v>1.162569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3.0471200000000001</v>
      </c>
      <c r="F13" s="25" t="s">
        <v>22</v>
      </c>
      <c r="G13" s="25">
        <v>0</v>
      </c>
      <c r="H13" s="25">
        <v>5.007E-5</v>
      </c>
      <c r="I13" s="25">
        <v>2.9092340000000001</v>
      </c>
      <c r="J13" s="25" t="s">
        <v>22</v>
      </c>
      <c r="K13" s="25">
        <v>0</v>
      </c>
      <c r="L13" s="25">
        <v>5.007E-5</v>
      </c>
      <c r="M13" s="25">
        <v>2.7268659999999998</v>
      </c>
      <c r="N13" s="25" t="s">
        <v>22</v>
      </c>
      <c r="O13" s="25">
        <v>0</v>
      </c>
      <c r="P13" s="25">
        <v>5.007E-5</v>
      </c>
      <c r="Q13" s="25">
        <v>2.9855049999999999</v>
      </c>
      <c r="S13" s="59"/>
      <c r="T13" t="s">
        <v>22</v>
      </c>
      <c r="U13">
        <v>0</v>
      </c>
      <c r="V13">
        <v>2.898E-4</v>
      </c>
      <c r="W13">
        <v>2.6041400000000001</v>
      </c>
      <c r="X13" s="25" t="s">
        <v>22</v>
      </c>
      <c r="Y13" s="25">
        <v>0</v>
      </c>
      <c r="Z13" s="25">
        <v>3.2539999999999999E-4</v>
      </c>
      <c r="AA13" s="25">
        <v>2.6</v>
      </c>
      <c r="AB13" s="25" t="s">
        <v>22</v>
      </c>
      <c r="AC13" s="25">
        <v>0</v>
      </c>
      <c r="AD13" s="25">
        <v>3.5790000000000003E-4</v>
      </c>
      <c r="AE13" s="25">
        <v>2.5213030000000001</v>
      </c>
      <c r="AF13" s="25" t="s">
        <v>22</v>
      </c>
      <c r="AG13" s="25">
        <v>0</v>
      </c>
      <c r="AH13" s="25">
        <v>3.5790000000000003E-4</v>
      </c>
      <c r="AI13" s="25">
        <v>2.4231820000000002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110</v>
      </c>
      <c r="C16" s="66"/>
      <c r="D16" s="66"/>
      <c r="E16" s="66"/>
      <c r="F16" s="66" t="s">
        <v>111</v>
      </c>
      <c r="G16" s="66"/>
      <c r="H16" s="66"/>
      <c r="I16" s="66"/>
      <c r="J16" s="66" t="s">
        <v>112</v>
      </c>
      <c r="K16" s="66"/>
      <c r="L16" s="66"/>
      <c r="M16" s="66"/>
      <c r="N16" s="66" t="s">
        <v>113</v>
      </c>
      <c r="O16" s="66"/>
      <c r="P16" s="66"/>
      <c r="Q16" s="66"/>
      <c r="R16" s="27"/>
      <c r="S16" s="68" t="s">
        <v>23</v>
      </c>
      <c r="T16" s="66" t="s">
        <v>110</v>
      </c>
      <c r="U16" s="66"/>
      <c r="V16" s="66"/>
      <c r="W16" s="66"/>
      <c r="X16" s="66" t="s">
        <v>111</v>
      </c>
      <c r="Y16" s="66"/>
      <c r="Z16" s="66"/>
      <c r="AA16" s="66"/>
      <c r="AB16" s="66" t="s">
        <v>112</v>
      </c>
      <c r="AC16" s="66"/>
      <c r="AD16" s="66"/>
      <c r="AE16" s="66"/>
      <c r="AF16" s="66" t="s">
        <v>113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110</v>
      </c>
      <c r="C23" s="52"/>
      <c r="D23" s="52"/>
      <c r="E23" s="52"/>
      <c r="F23" s="63" t="s">
        <v>111</v>
      </c>
      <c r="G23" s="63"/>
      <c r="H23" s="63"/>
      <c r="I23" s="63"/>
      <c r="J23" s="63" t="s">
        <v>112</v>
      </c>
      <c r="K23" s="63"/>
      <c r="L23" s="63"/>
      <c r="M23" s="63"/>
      <c r="N23" s="63" t="s">
        <v>113</v>
      </c>
      <c r="O23" s="63"/>
      <c r="P23" s="63"/>
      <c r="Q23" s="63"/>
      <c r="S23" s="60" t="s">
        <v>24</v>
      </c>
      <c r="T23" s="52" t="s">
        <v>110</v>
      </c>
      <c r="U23" s="52"/>
      <c r="V23" s="52"/>
      <c r="W23" s="52"/>
      <c r="X23" s="63" t="s">
        <v>111</v>
      </c>
      <c r="Y23" s="63"/>
      <c r="Z23" s="63"/>
      <c r="AA23" s="63"/>
      <c r="AB23" s="63" t="s">
        <v>112</v>
      </c>
      <c r="AC23" s="63"/>
      <c r="AD23" s="63"/>
      <c r="AE23" s="63"/>
      <c r="AF23" s="63" t="s">
        <v>113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7.6410629999999999</v>
      </c>
      <c r="F25" s="25">
        <v>0</v>
      </c>
      <c r="G25" s="25"/>
      <c r="H25" s="25"/>
      <c r="I25" s="25">
        <v>5.2860709999999997</v>
      </c>
      <c r="J25" s="25">
        <v>0</v>
      </c>
      <c r="K25" s="25"/>
      <c r="L25" s="25"/>
      <c r="M25" s="25">
        <v>5.657095</v>
      </c>
      <c r="N25" s="25">
        <v>0</v>
      </c>
      <c r="O25" s="25"/>
      <c r="P25" s="25"/>
      <c r="Q25" s="25">
        <v>6.2428610000000004</v>
      </c>
      <c r="S25" s="60"/>
      <c r="T25">
        <v>0</v>
      </c>
      <c r="W25">
        <v>6.5610309999999998</v>
      </c>
      <c r="X25" s="25">
        <v>0</v>
      </c>
      <c r="Y25" s="25"/>
      <c r="Z25" s="25"/>
      <c r="AA25" s="25">
        <v>5.4512320000000001</v>
      </c>
      <c r="AB25" s="25">
        <v>0</v>
      </c>
      <c r="AC25" s="25"/>
      <c r="AD25" s="25"/>
      <c r="AE25" s="25">
        <v>5.4464259999999998</v>
      </c>
      <c r="AF25" s="25">
        <v>0</v>
      </c>
      <c r="AG25" s="25"/>
      <c r="AH25" s="25"/>
      <c r="AI25" s="25">
        <v>5.4798619999999998</v>
      </c>
    </row>
    <row r="26" spans="1:35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110</v>
      </c>
      <c r="C30" s="52"/>
      <c r="D30" s="52"/>
      <c r="E30" s="52"/>
      <c r="F30" s="63" t="s">
        <v>111</v>
      </c>
      <c r="G30" s="63"/>
      <c r="H30" s="63"/>
      <c r="I30" s="63"/>
      <c r="J30" s="63" t="s">
        <v>112</v>
      </c>
      <c r="K30" s="63"/>
      <c r="L30" s="63"/>
      <c r="M30" s="63"/>
      <c r="N30" s="63" t="s">
        <v>113</v>
      </c>
      <c r="O30" s="63"/>
      <c r="P30" s="63"/>
      <c r="Q30" s="63"/>
      <c r="S30" s="59" t="s">
        <v>12</v>
      </c>
      <c r="T30" s="52" t="s">
        <v>110</v>
      </c>
      <c r="U30" s="52"/>
      <c r="V30" s="52"/>
      <c r="W30" s="52"/>
      <c r="X30" s="63" t="s">
        <v>111</v>
      </c>
      <c r="Y30" s="63"/>
      <c r="Z30" s="63"/>
      <c r="AA30" s="63"/>
      <c r="AB30" s="63" t="s">
        <v>112</v>
      </c>
      <c r="AC30" s="63"/>
      <c r="AD30" s="63"/>
      <c r="AE30" s="63"/>
      <c r="AF30" s="63" t="s">
        <v>113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1.076967</v>
      </c>
      <c r="F32" s="25" t="s">
        <v>20</v>
      </c>
      <c r="G32" s="25">
        <v>0</v>
      </c>
      <c r="H32" s="25">
        <v>2.2800000000000001E-2</v>
      </c>
      <c r="I32" s="25">
        <v>1.0159990000000001</v>
      </c>
      <c r="J32" s="25" t="s">
        <v>20</v>
      </c>
      <c r="K32" s="25">
        <v>0</v>
      </c>
      <c r="L32" s="25">
        <v>2.2800000000000001E-2</v>
      </c>
      <c r="M32" s="25">
        <v>1.056135</v>
      </c>
      <c r="N32" s="25" t="s">
        <v>20</v>
      </c>
      <c r="O32" s="25">
        <v>0</v>
      </c>
      <c r="P32" s="25">
        <v>2.2800000000000001E-2</v>
      </c>
      <c r="Q32" s="25">
        <v>1.018999</v>
      </c>
      <c r="S32" s="59"/>
      <c r="T32" t="s">
        <v>20</v>
      </c>
      <c r="U32">
        <v>0</v>
      </c>
      <c r="V32">
        <v>2.2800000000000001E-2</v>
      </c>
      <c r="W32">
        <v>1.0753569999999999</v>
      </c>
      <c r="X32" s="25" t="s">
        <v>20</v>
      </c>
      <c r="Y32" s="25">
        <v>0</v>
      </c>
      <c r="Z32" s="25">
        <v>2.2800000000000001E-2</v>
      </c>
      <c r="AA32" s="25">
        <v>1.0398019999999999</v>
      </c>
      <c r="AB32" s="25" t="s">
        <v>20</v>
      </c>
      <c r="AC32" s="25">
        <v>0</v>
      </c>
      <c r="AD32" s="25">
        <v>2.2800000000000001E-2</v>
      </c>
      <c r="AE32" s="25">
        <v>1.1751130000000001</v>
      </c>
      <c r="AF32" s="25" t="s">
        <v>20</v>
      </c>
      <c r="AG32" s="25">
        <v>0</v>
      </c>
      <c r="AH32" s="25">
        <v>2.2800000000000001E-2</v>
      </c>
      <c r="AI32" s="25">
        <v>1.101113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1.1853009999999999</v>
      </c>
      <c r="F33" s="25" t="s">
        <v>21</v>
      </c>
      <c r="G33" s="25">
        <v>0</v>
      </c>
      <c r="H33" s="25">
        <v>4.1000000000000003E-3</v>
      </c>
      <c r="I33" s="25">
        <v>1.1017140000000001</v>
      </c>
      <c r="J33" s="25" t="s">
        <v>21</v>
      </c>
      <c r="K33" s="25">
        <v>0</v>
      </c>
      <c r="L33" s="25">
        <v>4.1000000000000003E-3</v>
      </c>
      <c r="M33" s="25">
        <v>1.078192</v>
      </c>
      <c r="N33" s="25" t="s">
        <v>21</v>
      </c>
      <c r="O33" s="25">
        <v>0</v>
      </c>
      <c r="P33" s="25">
        <v>4.1000000000000003E-3</v>
      </c>
      <c r="Q33" s="25">
        <v>1.07924</v>
      </c>
      <c r="S33" s="59"/>
      <c r="T33" t="s">
        <v>21</v>
      </c>
      <c r="U33">
        <v>0</v>
      </c>
      <c r="V33">
        <v>7.4000000000000003E-3</v>
      </c>
      <c r="W33">
        <v>1.171327</v>
      </c>
      <c r="X33" s="25" t="s">
        <v>21</v>
      </c>
      <c r="Y33" s="25">
        <v>0</v>
      </c>
      <c r="Z33" s="25">
        <v>7.4000000000000003E-3</v>
      </c>
      <c r="AA33" s="25">
        <v>1.0966670000000001</v>
      </c>
      <c r="AB33" s="25" t="s">
        <v>21</v>
      </c>
      <c r="AC33" s="25">
        <v>0</v>
      </c>
      <c r="AD33" s="25">
        <v>7.4000000000000003E-3</v>
      </c>
      <c r="AE33" s="25">
        <v>1.101113</v>
      </c>
      <c r="AF33" s="25" t="s">
        <v>21</v>
      </c>
      <c r="AG33" s="25">
        <v>0</v>
      </c>
      <c r="AH33" s="25">
        <v>7.4000000000000003E-3</v>
      </c>
      <c r="AI33" s="25">
        <v>1.8425940000000001</v>
      </c>
    </row>
    <row r="34" spans="1:35" x14ac:dyDescent="0.25">
      <c r="A34" s="59"/>
      <c r="B34" t="s">
        <v>22</v>
      </c>
      <c r="C34">
        <v>0</v>
      </c>
      <c r="D34">
        <v>1.1000000000000001E-3</v>
      </c>
      <c r="E34">
        <v>2.2324109999999999</v>
      </c>
      <c r="F34" s="25" t="s">
        <v>22</v>
      </c>
      <c r="G34" s="25">
        <v>0</v>
      </c>
      <c r="H34" s="25">
        <v>1.1999999999999999E-3</v>
      </c>
      <c r="I34" s="25">
        <v>2.2273070000000001</v>
      </c>
      <c r="J34" s="25" t="s">
        <v>22</v>
      </c>
      <c r="K34" s="25">
        <v>0</v>
      </c>
      <c r="L34" s="25">
        <v>1.2999999999999999E-3</v>
      </c>
      <c r="M34" s="25">
        <v>2.0396570000000001</v>
      </c>
      <c r="N34" s="25" t="s">
        <v>22</v>
      </c>
      <c r="O34" s="25">
        <v>0</v>
      </c>
      <c r="P34" s="25">
        <v>1.4E-3</v>
      </c>
      <c r="Q34" s="25">
        <v>2.2123360000000001</v>
      </c>
      <c r="S34" s="59"/>
      <c r="T34" t="s">
        <v>22</v>
      </c>
      <c r="U34">
        <v>0</v>
      </c>
      <c r="V34">
        <v>3.2000000000000002E-3</v>
      </c>
      <c r="W34">
        <v>1.8051680000000001</v>
      </c>
      <c r="X34" s="25" t="s">
        <v>22</v>
      </c>
      <c r="Y34" s="25">
        <v>0</v>
      </c>
      <c r="Z34" s="25">
        <v>3.3999999999999998E-3</v>
      </c>
      <c r="AA34" s="25">
        <v>1.698348</v>
      </c>
      <c r="AB34" s="25" t="s">
        <v>22</v>
      </c>
      <c r="AC34" s="25">
        <v>0</v>
      </c>
      <c r="AD34" s="25">
        <v>3.5999999999999999E-3</v>
      </c>
      <c r="AE34" s="25">
        <v>1.8425940000000001</v>
      </c>
      <c r="AF34" s="25" t="s">
        <v>22</v>
      </c>
      <c r="AG34" s="25">
        <v>0</v>
      </c>
      <c r="AH34" s="25">
        <v>3.8E-3</v>
      </c>
      <c r="AI34" s="25">
        <v>1.707797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110</v>
      </c>
      <c r="C37" s="66"/>
      <c r="D37" s="66"/>
      <c r="E37" s="66"/>
      <c r="F37" s="66" t="s">
        <v>111</v>
      </c>
      <c r="G37" s="66"/>
      <c r="H37" s="66"/>
      <c r="I37" s="66"/>
      <c r="J37" s="66" t="s">
        <v>112</v>
      </c>
      <c r="K37" s="66"/>
      <c r="L37" s="66"/>
      <c r="M37" s="66"/>
      <c r="N37" s="66" t="s">
        <v>113</v>
      </c>
      <c r="O37" s="66"/>
      <c r="P37" s="66"/>
      <c r="Q37" s="66"/>
      <c r="R37" s="27"/>
      <c r="S37" s="68" t="s">
        <v>23</v>
      </c>
      <c r="T37" s="66" t="s">
        <v>110</v>
      </c>
      <c r="U37" s="66"/>
      <c r="V37" s="66"/>
      <c r="W37" s="66"/>
      <c r="X37" s="66" t="s">
        <v>111</v>
      </c>
      <c r="Y37" s="66"/>
      <c r="Z37" s="66"/>
      <c r="AA37" s="66"/>
      <c r="AB37" s="66" t="s">
        <v>112</v>
      </c>
      <c r="AC37" s="66"/>
      <c r="AD37" s="66"/>
      <c r="AE37" s="66"/>
      <c r="AF37" s="66" t="s">
        <v>113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110</v>
      </c>
      <c r="C44" s="52"/>
      <c r="D44" s="52"/>
      <c r="E44" s="52"/>
      <c r="F44" s="63" t="s">
        <v>111</v>
      </c>
      <c r="G44" s="63"/>
      <c r="H44" s="63"/>
      <c r="I44" s="63"/>
      <c r="J44" s="63" t="s">
        <v>112</v>
      </c>
      <c r="K44" s="63"/>
      <c r="L44" s="63"/>
      <c r="M44" s="63"/>
      <c r="N44" s="63" t="s">
        <v>113</v>
      </c>
      <c r="O44" s="63"/>
      <c r="P44" s="63"/>
      <c r="Q44" s="63"/>
      <c r="S44" s="60" t="s">
        <v>24</v>
      </c>
      <c r="T44" s="52" t="s">
        <v>110</v>
      </c>
      <c r="U44" s="52"/>
      <c r="V44" s="52"/>
      <c r="W44" s="52"/>
      <c r="X44" s="63" t="s">
        <v>111</v>
      </c>
      <c r="Y44" s="63"/>
      <c r="Z44" s="63"/>
      <c r="AA44" s="63"/>
      <c r="AB44" s="63" t="s">
        <v>112</v>
      </c>
      <c r="AC44" s="63"/>
      <c r="AD44" s="63"/>
      <c r="AE44" s="63"/>
      <c r="AF44" s="63" t="s">
        <v>113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7.3000000000000004E-6</v>
      </c>
      <c r="E46">
        <v>6.4871189999999999</v>
      </c>
      <c r="F46" s="39">
        <v>8.8999999999999995E-6</v>
      </c>
      <c r="G46" s="25"/>
      <c r="H46" s="25"/>
      <c r="I46" s="25">
        <v>5.5337329999999998</v>
      </c>
      <c r="J46" s="39">
        <v>7.7000000000000008E-6</v>
      </c>
      <c r="K46" s="25"/>
      <c r="L46" s="25"/>
      <c r="M46" s="25">
        <v>5.5329459999999999</v>
      </c>
      <c r="N46" s="39">
        <v>1.1600000000000001E-5</v>
      </c>
      <c r="O46" s="25"/>
      <c r="P46" s="25"/>
      <c r="Q46" s="25">
        <v>5.2364410000000001</v>
      </c>
      <c r="S46" s="60"/>
      <c r="T46" s="32">
        <v>2.6239999999999998E-4</v>
      </c>
      <c r="W46">
        <v>6.2010509999999996</v>
      </c>
      <c r="X46" s="39">
        <v>2.6150000000000001E-4</v>
      </c>
      <c r="Y46" s="25"/>
      <c r="Z46" s="25"/>
      <c r="AA46" s="25">
        <v>5.6663139999999999</v>
      </c>
      <c r="AB46" s="39">
        <v>2.8410000000000002E-4</v>
      </c>
      <c r="AC46" s="25"/>
      <c r="AD46" s="25"/>
      <c r="AE46" s="25">
        <v>5.4881929999999999</v>
      </c>
      <c r="AF46" s="39">
        <v>2.9799999999999998E-4</v>
      </c>
      <c r="AG46" s="25"/>
      <c r="AH46" s="25"/>
      <c r="AI46" s="25">
        <v>5.3641040000000002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110</v>
      </c>
      <c r="C50" s="52"/>
      <c r="D50" s="52"/>
      <c r="E50" s="52"/>
      <c r="F50" s="63" t="s">
        <v>111</v>
      </c>
      <c r="G50" s="63"/>
      <c r="H50" s="63"/>
      <c r="I50" s="63"/>
      <c r="J50" s="63" t="s">
        <v>112</v>
      </c>
      <c r="K50" s="63"/>
      <c r="L50" s="63"/>
      <c r="M50" s="63"/>
      <c r="N50" s="63" t="s">
        <v>113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1.1131580000000001</v>
      </c>
      <c r="F52" s="25" t="s">
        <v>20</v>
      </c>
      <c r="G52" s="25">
        <v>0</v>
      </c>
      <c r="H52" s="25">
        <v>2.2800000000000001E-2</v>
      </c>
      <c r="I52" s="25">
        <v>1.0373460000000001</v>
      </c>
      <c r="J52" s="25" t="s">
        <v>20</v>
      </c>
      <c r="K52" s="25">
        <v>0</v>
      </c>
      <c r="L52" s="25">
        <v>2.2800000000000001E-2</v>
      </c>
      <c r="M52" s="25">
        <v>1.028567</v>
      </c>
      <c r="N52" s="25" t="s">
        <v>20</v>
      </c>
      <c r="O52" s="25">
        <v>0</v>
      </c>
      <c r="P52" s="25">
        <v>2.2800000000000001E-2</v>
      </c>
      <c r="Q52" s="25">
        <v>1.0361309999999999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1.1622220000000001</v>
      </c>
      <c r="F53" s="25" t="s">
        <v>21</v>
      </c>
      <c r="G53" s="25">
        <v>0</v>
      </c>
      <c r="H53" s="25">
        <v>1.37E-2</v>
      </c>
      <c r="I53" s="25">
        <v>1.0749439999999999</v>
      </c>
      <c r="J53" s="25" t="s">
        <v>21</v>
      </c>
      <c r="K53" s="25">
        <v>0</v>
      </c>
      <c r="L53" s="25">
        <v>1.37E-2</v>
      </c>
      <c r="M53" s="25">
        <v>1.091488</v>
      </c>
      <c r="N53" s="25" t="s">
        <v>21</v>
      </c>
      <c r="O53" s="25">
        <v>0</v>
      </c>
      <c r="P53" s="25">
        <v>1.37E-2</v>
      </c>
      <c r="Q53" s="25">
        <v>1.0854820000000001</v>
      </c>
    </row>
    <row r="54" spans="1:17" x14ac:dyDescent="0.25">
      <c r="A54" s="59"/>
      <c r="B54" t="s">
        <v>22</v>
      </c>
      <c r="C54">
        <v>0</v>
      </c>
      <c r="D54">
        <v>9.4999999999999998E-3</v>
      </c>
      <c r="E54">
        <v>1.6956739999999999</v>
      </c>
      <c r="F54" s="25" t="s">
        <v>22</v>
      </c>
      <c r="G54" s="25">
        <v>0</v>
      </c>
      <c r="H54" s="25">
        <v>9.7000000000000003E-3</v>
      </c>
      <c r="I54" s="25">
        <v>1.631515</v>
      </c>
      <c r="J54" s="25" t="s">
        <v>22</v>
      </c>
      <c r="K54" s="25">
        <v>0</v>
      </c>
      <c r="L54" s="25">
        <v>1.0200000000000001E-2</v>
      </c>
      <c r="M54" s="25">
        <v>1.623618</v>
      </c>
      <c r="N54" s="25" t="s">
        <v>22</v>
      </c>
      <c r="O54" s="25">
        <v>0</v>
      </c>
      <c r="P54" s="25">
        <v>1.0699999999999999E-2</v>
      </c>
      <c r="Q54" s="25">
        <v>1.656523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110</v>
      </c>
      <c r="C57" s="66"/>
      <c r="D57" s="66"/>
      <c r="E57" s="66"/>
      <c r="F57" s="66" t="s">
        <v>111</v>
      </c>
      <c r="G57" s="66"/>
      <c r="H57" s="66"/>
      <c r="I57" s="66"/>
      <c r="J57" s="66" t="s">
        <v>112</v>
      </c>
      <c r="K57" s="66"/>
      <c r="L57" s="66"/>
      <c r="M57" s="66"/>
      <c r="N57" s="66" t="s">
        <v>113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110</v>
      </c>
      <c r="C64" s="52"/>
      <c r="D64" s="52"/>
      <c r="E64" s="52"/>
      <c r="F64" s="63" t="s">
        <v>111</v>
      </c>
      <c r="G64" s="63"/>
      <c r="H64" s="63"/>
      <c r="I64" s="63"/>
      <c r="J64" s="63" t="s">
        <v>112</v>
      </c>
      <c r="K64" s="63"/>
      <c r="L64" s="63"/>
      <c r="M64" s="63"/>
      <c r="N64" s="63" t="s">
        <v>113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3.3999999999999998E-3</v>
      </c>
      <c r="E66">
        <v>6.2750539999999999</v>
      </c>
      <c r="F66" s="25"/>
      <c r="G66" s="39">
        <v>3.5000000000000001E-3</v>
      </c>
      <c r="H66" s="25"/>
      <c r="I66" s="25">
        <v>5.4947809999999997</v>
      </c>
      <c r="J66" s="39">
        <v>3.5000000000000001E-3</v>
      </c>
      <c r="K66" s="25"/>
      <c r="L66" s="25"/>
      <c r="M66" s="25">
        <v>5.3851050000000003</v>
      </c>
      <c r="N66" s="25">
        <v>3.5999999999999999E-3</v>
      </c>
      <c r="O66" s="25"/>
      <c r="P66" s="25"/>
      <c r="Q66" s="25">
        <v>5.3795919999999997</v>
      </c>
    </row>
    <row r="67" spans="1:27" x14ac:dyDescent="0.25"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3.372992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12.927133999999999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2.5561600000000002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5.9563540000000001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4.4385619999999992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18.584229000000001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3.8011429999999997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8.6832200000000004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6.0411769999999994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24.827089999999998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5.1097669999999997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11.668724999999998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2.1180310000000002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12.012263000000001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2.4166059999999998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2.9157999999999994E-4</v>
      </c>
      <c r="H114">
        <f>AA13+W13</f>
        <v>5.2041400000000007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2.9336E-4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2.9692E-4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3.0048E-4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3.1416110000000002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17.458689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3.5877849999999998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2.9335225000000001E-4</v>
      </c>
      <c r="H127">
        <f>AE13+AA13+W13</f>
        <v>7.7254430000000003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2.9688900000000005E-4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3.03916E-4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3.1088100000000005E-4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4.197616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22.938551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4.7503539999999997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2.9511307499999998E-4</v>
      </c>
      <c r="H140">
        <f>AI13+AE13+AA13+W13</f>
        <v>10.148624999999999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3.003576E-4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3.1055279999999997E-4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3.2020920000000002E-4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2.0929660000000001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7.3799999999999996E-6</v>
      </c>
      <c r="M151">
        <f>I46+E46</f>
        <v>12.020852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7.4600000000000006E-6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2.2870150000000002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4.4597180000000005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7.6200000000000007E-6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7.7800000000000001E-6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3.1491009999999999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7.4530000000000005E-6</v>
      </c>
      <c r="M164">
        <f>M46+I46+E46</f>
        <v>17.553798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7.5920000000000012E-6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3.3652069999999998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1.1100000000000001E-3</v>
      </c>
      <c r="H166">
        <f>M34+I34+E34</f>
        <v>6.4993749999999997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7.8280000000000003E-6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8.0080000000000002E-6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4.1680999999999999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7.5199874999999991E-6</v>
      </c>
      <c r="M177">
        <f>Q46+M46+I46+E46</f>
        <v>22.790239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7.7038999999999992E-6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4.4444470000000003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1.1149999999999999E-3</v>
      </c>
      <c r="H179">
        <f>Q34+M34+I34+E34</f>
        <v>8.7117110000000011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1.1299999999999999E-3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7.9872000000000004E-6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8.1973000000000003E-6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1.1900000000000001E-3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2.1151589999999998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2.6235499999999992E-4</v>
      </c>
      <c r="M190">
        <f>AA46+W46</f>
        <v>11.867364999999999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2.6230999999999997E-4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2.2679939999999998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3.2100000000000002E-3</v>
      </c>
      <c r="H192">
        <f>AA34+W34</f>
        <v>3.5035160000000003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3.2200000000000002E-3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2.6222000000000002E-4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2.6212999999999996E-4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3.2400000000000003E-3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3.2599999999999999E-3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3.2902719999999999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2.6236875E-4</v>
      </c>
      <c r="M203">
        <f>AE46+AA46+W46</f>
        <v>17.355557999999998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2.6245500000000003E-4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3.3691069999999996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3.2200000000000002E-3</v>
      </c>
      <c r="H205">
        <f>AE34+AA34+W34</f>
        <v>5.3461100000000004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3.2400000000000003E-3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2.6298000000000001E-4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2.6397500000000001E-4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3.2799999999999999E-3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3.32E-3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4.3913849999999996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2.6243722499999999E-4</v>
      </c>
      <c r="M216">
        <f>AI46+AE46+AA46+W46</f>
        <v>22.719662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2.6280279999999997E-4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5.2117009999999997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3.2299999999999998E-3</v>
      </c>
      <c r="H218">
        <f>AI34+AE34+AA34+W34</f>
        <v>7.0539070000000006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3.2599999999999999E-3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2.6442239999999997E-4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2.6706560000000002E-4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3.32E-3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3.3799999999999998E-3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2.1505040000000002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 t="e">
        <f>0.05*#REF!+(1-0.05)*B66</f>
        <v>#REF!</v>
      </c>
      <c r="M229">
        <f>I66+E66</f>
        <v>11.769835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 t="e">
        <f>0.1*#REF!+(1-0.1)*B66</f>
        <v>#REF!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2.2371660000000002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9.5099999999999994E-3</v>
      </c>
      <c r="H231">
        <f>I54+E54</f>
        <v>3.3271889999999997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9.5200000000000007E-3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 t="e">
        <f>0.2*#REF!+(1-0.2)*B66</f>
        <v>#REF!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 t="e">
        <f>0.3*#REF!+(1-0.3)*B66</f>
        <v>#REF!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9.5399999999999999E-3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9.5599999999999991E-3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3.1790710000000004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 t="e">
        <f>(0.05*(1-0.05)+0.05*(1-0.05))*#REF!+0.05*0.05*J66+(1-0.05*(1-0.05)-0.05*(1-0.05)-0.05*0.05)*B66</f>
        <v>#REF!</v>
      </c>
      <c r="M242">
        <f>M66+I66+E66</f>
        <v>17.15494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 t="e">
        <f>(0.1*0.9+0.1*0.9)*#REF!+0.1*0.1*J66+(1-0.1*0.9-0.1*0.9-0.1*0.1)*B66</f>
        <v>#REF!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3.3286540000000002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9.5207499999999997E-3</v>
      </c>
      <c r="H244">
        <f>M54+I54+E54</f>
        <v>4.9508069999999993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9.5430000000000011E-3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 t="e">
        <f>(0.2*0.8+0.2*0.8)*#REF!+0.2*0.2*J66+(1-0.2*0.8-0.2*0.8-0.2*0.2)*B66</f>
        <v>#REF!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 t="e">
        <f>(0.3*0.7+0.3*0.7)*#REF!+0.3*0.3*J66+(1-0.3*0.7-0.3*0.7-0.3*0.3)*B66</f>
        <v>#REF!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9.5919999999999998E-3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9.6470000000000011E-3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4.2152020000000006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 t="e">
        <f>3*0.05*(1-0.05)*(1-0.05)*#REF!+3*0.05*0.05*(1-0.05)*J66+0.05*0.05*0.05*N66+(1-3*0.05*(1-0.05)*(1-0.05)-3*0.05*0.05*(1-0.05)-0.05*0.05*0.05)*B66</f>
        <v>#REF!</v>
      </c>
      <c r="M255">
        <f>Q66+M66+I66+E66</f>
        <v>22.534532000000002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 t="e">
        <f>3*0.1*(1-0.1)*(1-0.1)*#REF!+3*0.1*0.1*(1-0.1)*J66+0.1*0.1*0.1*N66+(1-3*0.1*(1-0.1)*(1-0.1)-3*0.1*0.1*(1-0.1)-0.1*0.1*0.1)*B66</f>
        <v>#REF!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4.4141360000000001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9.5322124999999997E-3</v>
      </c>
      <c r="H257">
        <f>Q54+M54+I54+E54</f>
        <v>6.6073299999999993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9.5686999999999994E-3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 t="e">
        <f>3*0.2*(1-0.2)*(1-0.2)*#REF!+3*0.2*0.2*(1-0.2)*J66+0.2*0.2*0.2*N66+(1-3*0.2*(1-0.2)*(1-0.2)-3*0.2*0.2*(1-0.2)-0.2*0.2*0.2)*B66</f>
        <v>#REF!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 t="e">
        <f>3*0.3*(1-0.3)*(1-0.3)*#REF!+3*0.3*0.3*(1-0.3)*J66+0.3*0.3*0.3*N66+(1-3*0.3*(1-0.3)*(1-0.3)-3*0.3*0.3*(1-0.3)-0.3*0.3*0.3)*B66</f>
        <v>#REF!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9.6535999999999983E-3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9.7529000000000018E-3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3"/>
  <sheetViews>
    <sheetView zoomScale="55" zoomScaleNormal="55" workbookViewId="0">
      <selection activeCell="N49" sqref="N49:Q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114</v>
      </c>
      <c r="C9" s="52"/>
      <c r="D9" s="52"/>
      <c r="E9" s="52"/>
      <c r="F9" s="52" t="s">
        <v>115</v>
      </c>
      <c r="G9" s="52"/>
      <c r="H9" s="52"/>
      <c r="I9" s="52"/>
      <c r="J9" s="52" t="s">
        <v>116</v>
      </c>
      <c r="K9" s="52"/>
      <c r="L9" s="52"/>
      <c r="M9" s="52"/>
      <c r="N9" s="63" t="s">
        <v>117</v>
      </c>
      <c r="O9" s="63"/>
      <c r="P9" s="63"/>
      <c r="Q9" s="63"/>
      <c r="S9" s="59" t="s">
        <v>12</v>
      </c>
      <c r="T9" s="52" t="s">
        <v>114</v>
      </c>
      <c r="U9" s="52"/>
      <c r="V9" s="52"/>
      <c r="W9" s="52"/>
      <c r="X9" s="52" t="s">
        <v>115</v>
      </c>
      <c r="Y9" s="52"/>
      <c r="Z9" s="52"/>
      <c r="AA9" s="52"/>
      <c r="AB9" s="52" t="s">
        <v>116</v>
      </c>
      <c r="AC9" s="52"/>
      <c r="AD9" s="52"/>
      <c r="AE9" s="52"/>
      <c r="AF9" s="63" t="s">
        <v>117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1.6640239999999999</v>
      </c>
      <c r="F11" t="s">
        <v>20</v>
      </c>
      <c r="G11" s="29">
        <v>0</v>
      </c>
      <c r="H11" s="29">
        <v>2.2800000000000001E-2</v>
      </c>
      <c r="I11" s="29">
        <v>0.97946200000000005</v>
      </c>
      <c r="J11" t="s">
        <v>20</v>
      </c>
      <c r="K11" s="29">
        <v>0</v>
      </c>
      <c r="L11" s="29">
        <v>2.2800000000000001E-2</v>
      </c>
      <c r="M11" s="29">
        <v>0.99910200000000005</v>
      </c>
      <c r="N11" s="25" t="s">
        <v>20</v>
      </c>
      <c r="O11" s="46">
        <v>0</v>
      </c>
      <c r="P11" s="46">
        <v>2.2800000000000001E-2</v>
      </c>
      <c r="Q11" s="25">
        <v>1.4127639999999999</v>
      </c>
      <c r="S11" s="59"/>
      <c r="T11" t="s">
        <v>20</v>
      </c>
      <c r="U11" s="29">
        <v>0</v>
      </c>
      <c r="V11" s="29">
        <v>2.2800000000000001E-2</v>
      </c>
      <c r="W11" s="29">
        <v>0.87432200000000004</v>
      </c>
      <c r="X11" t="s">
        <v>20</v>
      </c>
      <c r="Y11" s="29">
        <v>0</v>
      </c>
      <c r="Z11" s="29">
        <v>2.2800000000000001E-2</v>
      </c>
      <c r="AA11" s="29">
        <v>0.97162499999999996</v>
      </c>
      <c r="AB11" t="s">
        <v>20</v>
      </c>
      <c r="AC11" s="29">
        <v>0</v>
      </c>
      <c r="AD11" s="29">
        <v>2.2800000000000001E-2</v>
      </c>
      <c r="AE11" s="29">
        <v>0.97116599999999997</v>
      </c>
      <c r="AF11" s="25" t="s">
        <v>20</v>
      </c>
      <c r="AG11" s="46">
        <v>0</v>
      </c>
      <c r="AH11" s="46">
        <v>2.2800000000000001E-2</v>
      </c>
      <c r="AI11" s="25">
        <v>1.092349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1.2918240000000001</v>
      </c>
      <c r="F12" t="s">
        <v>21</v>
      </c>
      <c r="G12" s="29">
        <v>0</v>
      </c>
      <c r="H12" s="29">
        <v>8.7180000000000005E-4</v>
      </c>
      <c r="I12" s="29">
        <v>1.2474449999999999</v>
      </c>
      <c r="J12" t="s">
        <v>21</v>
      </c>
      <c r="K12" s="29">
        <v>0</v>
      </c>
      <c r="L12" s="29">
        <v>8.7180000000000005E-4</v>
      </c>
      <c r="M12" s="29">
        <v>1.2291399999999999</v>
      </c>
      <c r="N12" s="25" t="s">
        <v>21</v>
      </c>
      <c r="O12" s="46">
        <v>0</v>
      </c>
      <c r="P12" s="46">
        <v>8.7180000000000005E-4</v>
      </c>
      <c r="Q12" s="25">
        <v>1.272567</v>
      </c>
      <c r="S12" s="59"/>
      <c r="T12" t="s">
        <v>21</v>
      </c>
      <c r="U12" s="29">
        <v>0</v>
      </c>
      <c r="V12" s="29">
        <v>2E-3</v>
      </c>
      <c r="W12" s="29">
        <v>1.253037</v>
      </c>
      <c r="X12" t="s">
        <v>21</v>
      </c>
      <c r="Y12" s="29">
        <v>0</v>
      </c>
      <c r="Z12" s="29">
        <v>2E-3</v>
      </c>
      <c r="AA12" s="29">
        <v>1.2022120000000001</v>
      </c>
      <c r="AB12" t="s">
        <v>21</v>
      </c>
      <c r="AC12" s="29">
        <v>0</v>
      </c>
      <c r="AD12" s="29">
        <v>2E-3</v>
      </c>
      <c r="AE12" s="29">
        <v>1.193481</v>
      </c>
      <c r="AF12" s="25" t="s">
        <v>21</v>
      </c>
      <c r="AG12" s="46">
        <v>0</v>
      </c>
      <c r="AH12" s="46">
        <v>2E-3</v>
      </c>
      <c r="AI12" s="25">
        <v>1.183324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3.2436569999999998</v>
      </c>
      <c r="F13" t="s">
        <v>22</v>
      </c>
      <c r="G13" s="29">
        <v>0</v>
      </c>
      <c r="H13" s="29">
        <v>5.007E-5</v>
      </c>
      <c r="I13" s="29">
        <v>3.2126459999999999</v>
      </c>
      <c r="J13" t="s">
        <v>22</v>
      </c>
      <c r="K13" s="29">
        <v>0</v>
      </c>
      <c r="L13" s="29">
        <v>5.007E-5</v>
      </c>
      <c r="M13" s="29">
        <v>3.2850139999999999</v>
      </c>
      <c r="N13" s="25" t="s">
        <v>22</v>
      </c>
      <c r="O13" s="46">
        <v>0</v>
      </c>
      <c r="P13" s="46">
        <v>5.007E-5</v>
      </c>
      <c r="Q13" s="25">
        <v>3.551898</v>
      </c>
      <c r="S13" s="59"/>
      <c r="T13" t="s">
        <v>22</v>
      </c>
      <c r="U13" s="29">
        <v>0</v>
      </c>
      <c r="V13" s="29">
        <v>2.8830000000000001E-4</v>
      </c>
      <c r="W13" s="29">
        <v>2.8634270000000002</v>
      </c>
      <c r="X13" t="s">
        <v>22</v>
      </c>
      <c r="Y13" s="29">
        <v>0</v>
      </c>
      <c r="Z13" s="29">
        <v>3.2239999999999998E-4</v>
      </c>
      <c r="AA13" s="29">
        <v>2.851486</v>
      </c>
      <c r="AB13" t="s">
        <v>22</v>
      </c>
      <c r="AC13" s="29">
        <v>0</v>
      </c>
      <c r="AD13" s="29">
        <v>3.5790000000000003E-4</v>
      </c>
      <c r="AE13" s="29">
        <v>2.8616329999999999</v>
      </c>
      <c r="AF13" s="25" t="s">
        <v>22</v>
      </c>
      <c r="AG13" s="46">
        <v>0</v>
      </c>
      <c r="AH13" s="46">
        <v>3.5790000000000003E-4</v>
      </c>
      <c r="AI13" s="25">
        <v>2.8019500000000002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8" t="s">
        <v>23</v>
      </c>
      <c r="B16" s="66" t="s">
        <v>114</v>
      </c>
      <c r="C16" s="66"/>
      <c r="D16" s="66"/>
      <c r="E16" s="66"/>
      <c r="F16" s="66" t="s">
        <v>115</v>
      </c>
      <c r="G16" s="66"/>
      <c r="H16" s="66"/>
      <c r="I16" s="66"/>
      <c r="J16" s="66" t="s">
        <v>116</v>
      </c>
      <c r="K16" s="66"/>
      <c r="L16" s="66"/>
      <c r="M16" s="66"/>
      <c r="N16" s="66" t="s">
        <v>117</v>
      </c>
      <c r="O16" s="66"/>
      <c r="P16" s="66"/>
      <c r="Q16" s="66"/>
      <c r="S16" s="64" t="s">
        <v>23</v>
      </c>
      <c r="T16" s="66" t="s">
        <v>114</v>
      </c>
      <c r="U16" s="66"/>
      <c r="V16" s="66"/>
      <c r="W16" s="66"/>
      <c r="X16" s="66" t="s">
        <v>115</v>
      </c>
      <c r="Y16" s="66"/>
      <c r="Z16" s="66"/>
      <c r="AA16" s="66"/>
      <c r="AB16" s="66" t="s">
        <v>116</v>
      </c>
      <c r="AC16" s="66"/>
      <c r="AD16" s="66"/>
      <c r="AE16" s="66"/>
      <c r="AF16" s="66" t="s">
        <v>117</v>
      </c>
      <c r="AG16" s="66"/>
      <c r="AH16" s="66"/>
      <c r="AI16" s="66"/>
    </row>
    <row r="17" spans="1:35" x14ac:dyDescent="0.25">
      <c r="A17" s="68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8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8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114</v>
      </c>
      <c r="C23" s="52"/>
      <c r="D23" s="52"/>
      <c r="E23" s="52"/>
      <c r="F23" s="52" t="s">
        <v>115</v>
      </c>
      <c r="G23" s="52"/>
      <c r="H23" s="52"/>
      <c r="I23" s="52"/>
      <c r="J23" s="52" t="s">
        <v>116</v>
      </c>
      <c r="K23" s="52"/>
      <c r="L23" s="52"/>
      <c r="M23" s="52"/>
      <c r="N23" s="63" t="s">
        <v>117</v>
      </c>
      <c r="O23" s="63"/>
      <c r="P23" s="63"/>
      <c r="Q23" s="63"/>
      <c r="S23" s="60" t="s">
        <v>24</v>
      </c>
      <c r="T23" s="52" t="s">
        <v>114</v>
      </c>
      <c r="U23" s="52"/>
      <c r="V23" s="52"/>
      <c r="W23" s="52"/>
      <c r="X23" s="52" t="s">
        <v>115</v>
      </c>
      <c r="Y23" s="52"/>
      <c r="Z23" s="52"/>
      <c r="AA23" s="52"/>
      <c r="AB23" s="52" t="s">
        <v>116</v>
      </c>
      <c r="AC23" s="52"/>
      <c r="AD23" s="52"/>
      <c r="AE23" s="52"/>
      <c r="AF23" s="63" t="s">
        <v>117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5.5874870000000003</v>
      </c>
      <c r="F25">
        <v>0</v>
      </c>
      <c r="I25" s="29">
        <v>5.5442479999999996</v>
      </c>
      <c r="J25">
        <v>0</v>
      </c>
      <c r="M25" s="29">
        <v>5.3798139999999997</v>
      </c>
      <c r="N25" s="25">
        <v>0</v>
      </c>
      <c r="O25" s="25"/>
      <c r="P25" s="25"/>
      <c r="Q25" s="25">
        <v>5.8382899999999998</v>
      </c>
      <c r="S25" s="60"/>
      <c r="T25">
        <v>0</v>
      </c>
      <c r="W25" s="29">
        <v>5.5781939999999999</v>
      </c>
      <c r="X25" s="33">
        <v>9.9999999999999995E-8</v>
      </c>
      <c r="AA25" s="29">
        <v>5.4052930000000003</v>
      </c>
      <c r="AB25" s="33">
        <v>9.9999999999999995E-8</v>
      </c>
      <c r="AE25" s="29">
        <v>5.5630559999999996</v>
      </c>
      <c r="AF25" s="25">
        <v>0</v>
      </c>
      <c r="AG25" s="25"/>
      <c r="AH25" s="25"/>
      <c r="AI25" s="25">
        <v>5.977938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5"/>
      <c r="O28" s="25"/>
      <c r="P28" s="25"/>
      <c r="Q28" s="25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114</v>
      </c>
      <c r="C30" s="52"/>
      <c r="D30" s="52"/>
      <c r="E30" s="52"/>
      <c r="F30" s="52" t="s">
        <v>115</v>
      </c>
      <c r="G30" s="52"/>
      <c r="H30" s="52"/>
      <c r="I30" s="52"/>
      <c r="J30" s="52" t="s">
        <v>116</v>
      </c>
      <c r="K30" s="52"/>
      <c r="L30" s="52"/>
      <c r="M30" s="52"/>
      <c r="N30" s="63" t="s">
        <v>117</v>
      </c>
      <c r="O30" s="63"/>
      <c r="P30" s="63"/>
      <c r="Q30" s="63"/>
      <c r="S30" s="59" t="s">
        <v>12</v>
      </c>
      <c r="T30" s="52" t="s">
        <v>114</v>
      </c>
      <c r="U30" s="52"/>
      <c r="V30" s="52"/>
      <c r="W30" s="52"/>
      <c r="X30" s="52" t="s">
        <v>115</v>
      </c>
      <c r="Y30" s="52"/>
      <c r="Z30" s="52"/>
      <c r="AA30" s="52"/>
      <c r="AB30" s="52" t="s">
        <v>116</v>
      </c>
      <c r="AC30" s="52"/>
      <c r="AD30" s="52"/>
      <c r="AE30" s="52"/>
      <c r="AF30" s="63" t="s">
        <v>117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1.17814</v>
      </c>
      <c r="F32" t="s">
        <v>20</v>
      </c>
      <c r="G32" s="29">
        <v>0</v>
      </c>
      <c r="H32" s="29">
        <v>2.2800000000000001E-2</v>
      </c>
      <c r="I32" s="29">
        <v>0.86935899999999999</v>
      </c>
      <c r="J32" t="s">
        <v>20</v>
      </c>
      <c r="K32" s="29">
        <v>0</v>
      </c>
      <c r="L32" s="29">
        <v>2.2800000000000001E-2</v>
      </c>
      <c r="M32" s="29">
        <v>1.0085980000000001</v>
      </c>
      <c r="N32" s="25" t="s">
        <v>20</v>
      </c>
      <c r="O32" s="46">
        <v>0</v>
      </c>
      <c r="P32" s="46">
        <v>2.2800000000000001E-2</v>
      </c>
      <c r="Q32" s="25">
        <v>1.0139849999999999</v>
      </c>
      <c r="S32" s="59"/>
      <c r="T32" t="s">
        <v>20</v>
      </c>
      <c r="U32" s="29">
        <v>0</v>
      </c>
      <c r="V32" s="29">
        <v>2.2800000000000001E-2</v>
      </c>
      <c r="W32" s="29">
        <v>0.98927100000000001</v>
      </c>
      <c r="X32" t="s">
        <v>20</v>
      </c>
      <c r="Y32" s="29">
        <v>0</v>
      </c>
      <c r="Z32" s="29">
        <v>2.2800000000000001E-2</v>
      </c>
      <c r="AA32" s="29">
        <v>0.96900600000000003</v>
      </c>
      <c r="AB32" t="s">
        <v>20</v>
      </c>
      <c r="AC32" s="29">
        <v>0</v>
      </c>
      <c r="AD32" s="29">
        <v>2.2800000000000001E-2</v>
      </c>
      <c r="AE32" s="29">
        <v>0.96741500000000002</v>
      </c>
      <c r="AF32" s="25" t="s">
        <v>20</v>
      </c>
      <c r="AG32" s="46">
        <v>0</v>
      </c>
      <c r="AH32" s="46">
        <v>2.2800000000000001E-2</v>
      </c>
      <c r="AI32" s="25">
        <v>1.1206739999999999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1.115051</v>
      </c>
      <c r="F33" t="s">
        <v>21</v>
      </c>
      <c r="G33" s="29">
        <v>0</v>
      </c>
      <c r="H33" s="29">
        <v>4.1000000000000003E-3</v>
      </c>
      <c r="I33" s="29">
        <v>1.1166240000000001</v>
      </c>
      <c r="J33" t="s">
        <v>21</v>
      </c>
      <c r="K33" s="29">
        <v>0</v>
      </c>
      <c r="L33" s="29">
        <v>4.1000000000000003E-3</v>
      </c>
      <c r="M33" s="29">
        <v>1.1176680000000001</v>
      </c>
      <c r="N33" s="25" t="s">
        <v>21</v>
      </c>
      <c r="O33" s="46">
        <v>0</v>
      </c>
      <c r="P33" s="46">
        <v>4.1000000000000003E-3</v>
      </c>
      <c r="Q33" s="25">
        <v>1.134185</v>
      </c>
      <c r="S33" s="59"/>
      <c r="T33" t="s">
        <v>21</v>
      </c>
      <c r="U33" s="29">
        <v>0</v>
      </c>
      <c r="V33" s="29">
        <v>7.4000000000000003E-3</v>
      </c>
      <c r="W33" s="29">
        <v>1.0871090000000001</v>
      </c>
      <c r="X33" t="s">
        <v>21</v>
      </c>
      <c r="Y33" s="29">
        <v>0</v>
      </c>
      <c r="Z33" s="29">
        <v>7.4000000000000003E-3</v>
      </c>
      <c r="AA33" s="29">
        <v>1.0553680000000001</v>
      </c>
      <c r="AB33" t="s">
        <v>21</v>
      </c>
      <c r="AC33" s="29">
        <v>0</v>
      </c>
      <c r="AD33" s="29">
        <v>7.4000000000000003E-3</v>
      </c>
      <c r="AE33" s="29">
        <v>1.0854060000000001</v>
      </c>
      <c r="AF33" s="25" t="s">
        <v>21</v>
      </c>
      <c r="AG33" s="46">
        <v>0</v>
      </c>
      <c r="AH33" s="46">
        <v>7.4000000000000003E-3</v>
      </c>
      <c r="AI33" s="25">
        <v>1.104514</v>
      </c>
    </row>
    <row r="34" spans="1:35" x14ac:dyDescent="0.25">
      <c r="A34" s="59"/>
      <c r="B34" t="s">
        <v>22</v>
      </c>
      <c r="C34" s="29">
        <v>0</v>
      </c>
      <c r="D34" s="29">
        <v>1.1000000000000001E-3</v>
      </c>
      <c r="E34" s="29">
        <v>2.4152070000000001</v>
      </c>
      <c r="F34" t="s">
        <v>22</v>
      </c>
      <c r="G34" s="29">
        <v>0</v>
      </c>
      <c r="H34" s="29">
        <v>1.1999999999999999E-3</v>
      </c>
      <c r="I34" s="29">
        <v>2.4270429999999998</v>
      </c>
      <c r="J34" t="s">
        <v>22</v>
      </c>
      <c r="K34" s="29">
        <v>0</v>
      </c>
      <c r="L34" s="29">
        <v>1.2999999999999999E-3</v>
      </c>
      <c r="M34" s="29">
        <v>2.2911269999999999</v>
      </c>
      <c r="N34" s="25" t="s">
        <v>22</v>
      </c>
      <c r="O34" s="46">
        <v>0</v>
      </c>
      <c r="P34" s="46">
        <v>1.4E-3</v>
      </c>
      <c r="Q34" s="25">
        <v>2.5097369999999999</v>
      </c>
      <c r="S34" s="59"/>
      <c r="T34" t="s">
        <v>22</v>
      </c>
      <c r="U34" s="29">
        <v>0</v>
      </c>
      <c r="V34" s="29">
        <v>3.2000000000000002E-3</v>
      </c>
      <c r="W34" s="29">
        <v>1.8314820000000001</v>
      </c>
      <c r="X34" t="s">
        <v>22</v>
      </c>
      <c r="Y34" s="29">
        <v>0</v>
      </c>
      <c r="Z34" s="29">
        <v>3.3E-3</v>
      </c>
      <c r="AA34" s="29">
        <v>1.7984720000000001</v>
      </c>
      <c r="AB34" t="s">
        <v>22</v>
      </c>
      <c r="AC34" s="29">
        <v>0</v>
      </c>
      <c r="AD34" s="29">
        <v>3.5000000000000001E-3</v>
      </c>
      <c r="AE34" s="29">
        <v>1.8391820000000001</v>
      </c>
      <c r="AF34" s="25" t="s">
        <v>22</v>
      </c>
      <c r="AG34" s="46">
        <v>0</v>
      </c>
      <c r="AH34" s="46">
        <v>3.7000000000000002E-3</v>
      </c>
      <c r="AI34" s="25">
        <v>1.866069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114</v>
      </c>
      <c r="C37" s="66"/>
      <c r="D37" s="66"/>
      <c r="E37" s="66"/>
      <c r="F37" s="66" t="s">
        <v>115</v>
      </c>
      <c r="G37" s="66"/>
      <c r="H37" s="66"/>
      <c r="I37" s="66"/>
      <c r="J37" s="66" t="s">
        <v>116</v>
      </c>
      <c r="K37" s="66"/>
      <c r="L37" s="66"/>
      <c r="M37" s="66"/>
      <c r="N37" s="66" t="s">
        <v>117</v>
      </c>
      <c r="O37" s="66"/>
      <c r="P37" s="66"/>
      <c r="Q37" s="66"/>
      <c r="S37" s="64" t="s">
        <v>23</v>
      </c>
      <c r="T37" s="66" t="s">
        <v>114</v>
      </c>
      <c r="U37" s="66"/>
      <c r="V37" s="66"/>
      <c r="W37" s="66"/>
      <c r="X37" s="66" t="s">
        <v>115</v>
      </c>
      <c r="Y37" s="66"/>
      <c r="Z37" s="66"/>
      <c r="AA37" s="66"/>
      <c r="AB37" s="66" t="s">
        <v>116</v>
      </c>
      <c r="AC37" s="66"/>
      <c r="AD37" s="66"/>
      <c r="AE37" s="66"/>
      <c r="AF37" s="66" t="s">
        <v>117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114</v>
      </c>
      <c r="C44" s="52"/>
      <c r="D44" s="52"/>
      <c r="E44" s="52"/>
      <c r="F44" s="52" t="s">
        <v>115</v>
      </c>
      <c r="G44" s="52"/>
      <c r="H44" s="52"/>
      <c r="I44" s="52"/>
      <c r="J44" s="52" t="s">
        <v>116</v>
      </c>
      <c r="K44" s="52"/>
      <c r="L44" s="52"/>
      <c r="M44" s="52"/>
      <c r="N44" s="63" t="s">
        <v>117</v>
      </c>
      <c r="O44" s="63"/>
      <c r="P44" s="63"/>
      <c r="Q44" s="63"/>
      <c r="S44" s="60" t="s">
        <v>24</v>
      </c>
      <c r="T44" s="52" t="s">
        <v>114</v>
      </c>
      <c r="U44" s="52"/>
      <c r="V44" s="52"/>
      <c r="W44" s="52"/>
      <c r="X44" s="52" t="s">
        <v>115</v>
      </c>
      <c r="Y44" s="52"/>
      <c r="Z44" s="52"/>
      <c r="AA44" s="52"/>
      <c r="AB44" s="52" t="s">
        <v>116</v>
      </c>
      <c r="AC44" s="52"/>
      <c r="AD44" s="52"/>
      <c r="AE44" s="52"/>
      <c r="AF44" s="63" t="s">
        <v>117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7.4000000000000003E-6</v>
      </c>
      <c r="E46" s="29">
        <v>5.4985730000000004</v>
      </c>
      <c r="F46" s="33">
        <v>9.0999999999999993E-6</v>
      </c>
      <c r="I46" s="29">
        <v>5.2991950000000001</v>
      </c>
      <c r="J46" s="33">
        <v>8.3000000000000002E-6</v>
      </c>
      <c r="M46" s="29">
        <v>5.4452030000000002</v>
      </c>
      <c r="N46" s="39">
        <v>8.8000000000000004E-6</v>
      </c>
      <c r="O46" s="25"/>
      <c r="P46" s="25"/>
      <c r="Q46" s="25">
        <v>5.6547900000000002</v>
      </c>
      <c r="S46" s="60"/>
      <c r="T46" s="33">
        <v>2.441E-4</v>
      </c>
      <c r="W46" s="29">
        <v>5.4286700000000003</v>
      </c>
      <c r="X46" s="33">
        <v>2.5520000000000002E-4</v>
      </c>
      <c r="AA46" s="29">
        <v>5.4502649999999999</v>
      </c>
      <c r="AB46" s="33">
        <v>2.654E-4</v>
      </c>
      <c r="AE46" s="29">
        <v>4.9853100000000001</v>
      </c>
      <c r="AF46" s="39">
        <v>2.8360000000000001E-4</v>
      </c>
      <c r="AG46" s="25"/>
      <c r="AH46" s="25"/>
      <c r="AI46" s="25">
        <v>5.6398169999999999</v>
      </c>
    </row>
    <row r="47" spans="1:35" x14ac:dyDescent="0.25">
      <c r="N47" s="25"/>
      <c r="O47" s="25"/>
      <c r="P47" s="25"/>
      <c r="Q47" s="25"/>
      <c r="AF47" s="25"/>
      <c r="AG47" s="25"/>
      <c r="AH47" s="25"/>
      <c r="AI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114</v>
      </c>
      <c r="C50" s="52"/>
      <c r="D50" s="52"/>
      <c r="E50" s="52"/>
      <c r="F50" s="52" t="s">
        <v>115</v>
      </c>
      <c r="G50" s="52"/>
      <c r="H50" s="52"/>
      <c r="I50" s="52"/>
      <c r="J50" s="52" t="s">
        <v>116</v>
      </c>
      <c r="K50" s="52"/>
      <c r="L50" s="52"/>
      <c r="M50" s="52"/>
      <c r="N50" s="63" t="s">
        <v>117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0.98990199999999995</v>
      </c>
      <c r="F52" t="s">
        <v>20</v>
      </c>
      <c r="G52" s="29">
        <v>0</v>
      </c>
      <c r="H52" s="29">
        <v>2.2800000000000001E-2</v>
      </c>
      <c r="I52" s="29">
        <v>1.2022470000000001</v>
      </c>
      <c r="J52" t="s">
        <v>20</v>
      </c>
      <c r="K52" s="29">
        <v>0</v>
      </c>
      <c r="L52" s="29">
        <v>2.2800000000000001E-2</v>
      </c>
      <c r="M52" s="29">
        <v>0.88121300000000002</v>
      </c>
      <c r="N52" s="25" t="s">
        <v>20</v>
      </c>
      <c r="O52" s="46">
        <v>0</v>
      </c>
      <c r="P52" s="46">
        <v>2.2800000000000001E-2</v>
      </c>
      <c r="Q52" s="25">
        <v>1.0426839999999999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1.0612459999999999</v>
      </c>
      <c r="F53" t="s">
        <v>21</v>
      </c>
      <c r="G53" s="29">
        <v>0</v>
      </c>
      <c r="H53" s="29">
        <v>1.37E-2</v>
      </c>
      <c r="I53" s="29">
        <v>1.0829660000000001</v>
      </c>
      <c r="J53" t="s">
        <v>21</v>
      </c>
      <c r="K53" s="29">
        <v>0</v>
      </c>
      <c r="L53" s="29">
        <v>1.37E-2</v>
      </c>
      <c r="M53" s="29">
        <v>1.0621510000000001</v>
      </c>
      <c r="N53" s="25" t="s">
        <v>21</v>
      </c>
      <c r="O53" s="46">
        <v>0</v>
      </c>
      <c r="P53" s="46">
        <v>1.37E-2</v>
      </c>
      <c r="Q53" s="25">
        <v>1.117415</v>
      </c>
    </row>
    <row r="54" spans="1:17" x14ac:dyDescent="0.25">
      <c r="A54" s="59"/>
      <c r="B54" t="s">
        <v>22</v>
      </c>
      <c r="C54" s="29">
        <v>0</v>
      </c>
      <c r="D54" s="29">
        <v>9.4999999999999998E-3</v>
      </c>
      <c r="E54" s="29">
        <v>1.851121</v>
      </c>
      <c r="F54" t="s">
        <v>22</v>
      </c>
      <c r="G54" s="29">
        <v>0</v>
      </c>
      <c r="H54" s="29">
        <v>9.7000000000000003E-3</v>
      </c>
      <c r="I54" s="29">
        <v>1.7060360000000001</v>
      </c>
      <c r="J54" t="s">
        <v>22</v>
      </c>
      <c r="K54" s="29">
        <v>0</v>
      </c>
      <c r="L54" s="29">
        <v>1.0200000000000001E-2</v>
      </c>
      <c r="M54" s="29">
        <v>1.714099</v>
      </c>
      <c r="N54" s="25" t="s">
        <v>22</v>
      </c>
      <c r="O54" s="46">
        <v>0</v>
      </c>
      <c r="P54" s="46">
        <v>1.06E-2</v>
      </c>
      <c r="Q54" s="25">
        <v>1.83596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114</v>
      </c>
      <c r="C57" s="66"/>
      <c r="D57" s="66"/>
      <c r="E57" s="66"/>
      <c r="F57" s="66" t="s">
        <v>115</v>
      </c>
      <c r="G57" s="66"/>
      <c r="H57" s="66"/>
      <c r="I57" s="66"/>
      <c r="J57" s="66" t="s">
        <v>116</v>
      </c>
      <c r="K57" s="66"/>
      <c r="L57" s="66"/>
      <c r="M57" s="66"/>
      <c r="N57" s="66" t="s">
        <v>117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114</v>
      </c>
      <c r="C64" s="52"/>
      <c r="D64" s="52"/>
      <c r="E64" s="52"/>
      <c r="F64" s="52" t="s">
        <v>115</v>
      </c>
      <c r="G64" s="52"/>
      <c r="H64" s="52"/>
      <c r="I64" s="52"/>
      <c r="J64" s="52" t="s">
        <v>116</v>
      </c>
      <c r="K64" s="52"/>
      <c r="L64" s="52"/>
      <c r="M64" s="52"/>
      <c r="N64" s="63" t="s">
        <v>117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3.3E-3</v>
      </c>
      <c r="E66" s="29">
        <v>5.2985249999999997</v>
      </c>
      <c r="F66" s="33">
        <v>3.3999999999999998E-3</v>
      </c>
      <c r="I66" s="29">
        <v>5.412515</v>
      </c>
      <c r="J66" s="33">
        <v>3.5000000000000001E-3</v>
      </c>
      <c r="M66" s="29">
        <v>5.5339010000000002</v>
      </c>
      <c r="N66" s="25">
        <v>3.5000000000000001E-3</v>
      </c>
      <c r="O66" s="25"/>
      <c r="P66" s="25"/>
      <c r="Q66" s="25">
        <v>6.2666930000000001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2.6434860000000002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11.131734999999999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2.539269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6.4563030000000001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3.6425879999999999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16.511548999999999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3.7684090000000001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9.7413169999999987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5.0553519999999992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22.349838999999999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5.0409759999999997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13.293215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1.845947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5.0000000000000001E-9</v>
      </c>
      <c r="M112">
        <f>AA25+W25</f>
        <v>10.983487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1E-8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2.4552490000000002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2.9000500000000003E-4</v>
      </c>
      <c r="H114">
        <f>AA13+W13</f>
        <v>5.7149130000000001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2.9171000000000004E-4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2E-8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2.9999999999999997E-8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2.9512000000000001E-4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2.9852999999999998E-4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2.817113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9.7499999999999996E-9</v>
      </c>
      <c r="M125">
        <f>AE25+AA25+W25</f>
        <v>16.546543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1.9000000000000001E-8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3.64873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2.9171350000000004E-4</v>
      </c>
      <c r="H127">
        <f>AE13+AA13+W13</f>
        <v>8.5765460000000004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2.9513400000000001E-4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3.6000000000000005E-8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5.1E-8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3.0199600000000001E-4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3.0888600000000002E-4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3.9094619999999995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1.425E-8</v>
      </c>
      <c r="M138">
        <f>AI25+AE25+AA25+W25</f>
        <v>22.524480999999998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2.7000000000000007E-8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4.8320540000000003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2.934208875E-4</v>
      </c>
      <c r="H140">
        <f>AI13+AE13+AA13+W13</f>
        <v>11.378496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2.9853509999999998E-4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4.800000000000002E-8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6.2999999999999982E-8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3.0863279999999998E-4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3.1837170000000004E-4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2.0474990000000002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7.4849999999999995E-6</v>
      </c>
      <c r="M151">
        <f>I46+E46</f>
        <v>10.797768000000001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7.5700000000000004E-6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2.2316750000000001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4.8422499999999999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7.7400000000000004E-6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7.9099999999999988E-6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3.0560970000000003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7.5637500000000002E-6</v>
      </c>
      <c r="M164">
        <f>M46+I46+E46</f>
        <v>16.242971000000001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7.7149999999999998E-6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3.3493430000000002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1.1100000000000001E-3</v>
      </c>
      <c r="H166">
        <f>M34+I34+E34</f>
        <v>7.1333769999999994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7.9799999999999998E-6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8.1950000000000003E-6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1.14E-3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1.16E-3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4.0700820000000002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7.6367249999999993E-6</v>
      </c>
      <c r="M177">
        <f>Q46+M46+I46+E46</f>
        <v>21.897761000000003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7.8388000000000002E-6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4.4835280000000006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1.1149999999999999E-3</v>
      </c>
      <c r="H179">
        <f>Q34+M34+I34+E34</f>
        <v>9.6431140000000006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1.1299999999999999E-3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8.1504000000000008E-6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8.3575999999999994E-6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1.1900000000000001E-3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1.958277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2.4465499999999998E-4</v>
      </c>
      <c r="M190">
        <f>AA46+W46</f>
        <v>10.878935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2.4520999999999999E-4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2.1424770000000004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3.2050000000000004E-3</v>
      </c>
      <c r="H192">
        <f>AA34+W34</f>
        <v>3.6299540000000001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3.2100000000000002E-3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2.4632000000000001E-4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2.4742999999999998E-4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3.2200000000000002E-3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3.2299999999999998E-3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2.9256920000000002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2.4520775000000004E-4</v>
      </c>
      <c r="M203">
        <f>AE46+AA46+W46</f>
        <v>15.864245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2.4631100000000003E-4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3.2278830000000003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3.2102500000000004E-3</v>
      </c>
      <c r="H205">
        <f>AE34+AA34+W34</f>
        <v>5.4691360000000007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3.2209999999999999E-3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2.4850399999999998E-4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2.5067900000000002E-4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3.2440000000000004E-3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3.2690000000000002E-3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4.0463660000000008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2.4575936249999998E-4</v>
      </c>
      <c r="M216">
        <f>AI46+AE46+AA46+W46</f>
        <v>21.504062000000001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2.4741189999999999E-4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4.3323970000000003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3.2157374999999995E-3</v>
      </c>
      <c r="H218">
        <f>AI34+AE34+AA34+W34</f>
        <v>7.3352050000000002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3.2329000000000004E-3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2.5072319999999996E-4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2.5408730000000006E-4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3.2712000000000001E-3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3.3143000000000001E-3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2.1921490000000001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3.1349999999999998E-3</v>
      </c>
      <c r="M229">
        <f>I66+E66</f>
        <v>10.711040000000001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2.97E-3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2.144212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9.5099999999999994E-3</v>
      </c>
      <c r="H231">
        <f>I54+E54</f>
        <v>3.5571570000000001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9.5200000000000007E-3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2.64E-3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2.31E-3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9.5399999999999999E-3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9.5599999999999991E-3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3.0733619999999999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2.9870000000000005E-3</v>
      </c>
      <c r="M242">
        <f>M66+I66+E66</f>
        <v>16.244940999999997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2.7079999999999999E-3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3.2063629999999996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9.5207499999999997E-3</v>
      </c>
      <c r="H244">
        <f>M54+I54+E54</f>
        <v>5.2712560000000002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9.5430000000000011E-3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2.2519999999999997E-3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1.9320000000000003E-3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9.5919999999999998E-3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9.6470000000000011E-3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4.1160459999999999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2.8547124999999994E-3</v>
      </c>
      <c r="M255">
        <f>Q66+M66+I66+E66</f>
        <v>22.511634000000001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2.5036999999999998E-3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4.3237779999999999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9.5321999999999994E-3</v>
      </c>
      <c r="H257">
        <f>Q54+M54+I54+E54</f>
        <v>7.1072160000000002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9.5686E-3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2.0535999999999992E-3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1.8879000000000005E-3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9.6527999999999996E-3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9.7502000000000005E-3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263"/>
  <sheetViews>
    <sheetView topLeftCell="A65" zoomScale="55" zoomScaleNormal="55" workbookViewId="0">
      <selection activeCell="AC87" sqref="AC8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118</v>
      </c>
      <c r="C9" s="52"/>
      <c r="D9" s="52"/>
      <c r="E9" s="52"/>
      <c r="F9" s="63" t="s">
        <v>119</v>
      </c>
      <c r="G9" s="63"/>
      <c r="H9" s="63"/>
      <c r="I9" s="63"/>
      <c r="J9" s="63" t="s">
        <v>120</v>
      </c>
      <c r="K9" s="63"/>
      <c r="L9" s="63"/>
      <c r="M9" s="63"/>
      <c r="N9" s="63" t="s">
        <v>121</v>
      </c>
      <c r="O9" s="63"/>
      <c r="P9" s="63"/>
      <c r="Q9" s="63"/>
      <c r="S9" s="59" t="s">
        <v>12</v>
      </c>
      <c r="T9" s="52" t="s">
        <v>118</v>
      </c>
      <c r="U9" s="52"/>
      <c r="V9" s="52"/>
      <c r="W9" s="52"/>
      <c r="X9" s="63" t="s">
        <v>119</v>
      </c>
      <c r="Y9" s="63"/>
      <c r="Z9" s="63"/>
      <c r="AA9" s="63"/>
      <c r="AB9" s="63" t="s">
        <v>120</v>
      </c>
      <c r="AC9" s="63"/>
      <c r="AD9" s="63"/>
      <c r="AE9" s="63"/>
      <c r="AF9" s="63" t="s">
        <v>121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1.0784199999999999</v>
      </c>
      <c r="F11" s="25" t="s">
        <v>20</v>
      </c>
      <c r="G11" s="25">
        <v>0</v>
      </c>
      <c r="H11" s="25">
        <v>2.5999999999999999E-3</v>
      </c>
      <c r="I11" s="25">
        <v>1.149349</v>
      </c>
      <c r="J11" s="25" t="s">
        <v>20</v>
      </c>
      <c r="K11" s="25">
        <v>0</v>
      </c>
      <c r="L11" s="25">
        <v>2.5999999999999999E-3</v>
      </c>
      <c r="M11" s="25">
        <v>1.0796030000000001</v>
      </c>
      <c r="N11" s="25" t="s">
        <v>20</v>
      </c>
      <c r="O11" s="25">
        <v>0</v>
      </c>
      <c r="P11" s="25">
        <v>2.5999999999999999E-3</v>
      </c>
      <c r="Q11" s="25">
        <v>1.0186200000000001</v>
      </c>
      <c r="S11" s="59"/>
      <c r="T11" t="s">
        <v>20</v>
      </c>
      <c r="U11">
        <v>0</v>
      </c>
      <c r="V11">
        <v>2.2800000000000001E-2</v>
      </c>
      <c r="W11">
        <v>1.0804879999999999</v>
      </c>
      <c r="X11" s="25" t="s">
        <v>20</v>
      </c>
      <c r="Y11" s="25">
        <v>0</v>
      </c>
      <c r="Z11" s="25">
        <v>2.2800000000000001E-2</v>
      </c>
      <c r="AA11" s="25">
        <v>1.027201</v>
      </c>
      <c r="AB11" s="25" t="s">
        <v>20</v>
      </c>
      <c r="AC11" s="25">
        <v>0</v>
      </c>
      <c r="AD11" s="25">
        <v>2.2800000000000001E-2</v>
      </c>
      <c r="AE11" s="25">
        <v>1.0316069999999999</v>
      </c>
      <c r="AF11" s="25" t="s">
        <v>20</v>
      </c>
      <c r="AG11" s="25">
        <v>0</v>
      </c>
      <c r="AH11" s="25">
        <v>2.2800000000000001E-2</v>
      </c>
      <c r="AI11" s="25">
        <v>1.0499989999999999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1.4534050000000001</v>
      </c>
      <c r="F12" s="25" t="s">
        <v>21</v>
      </c>
      <c r="G12" s="25">
        <v>0</v>
      </c>
      <c r="H12" s="25">
        <v>1.579E-5</v>
      </c>
      <c r="I12" s="25">
        <v>1.369937</v>
      </c>
      <c r="J12" s="25" t="s">
        <v>21</v>
      </c>
      <c r="K12" s="25">
        <v>0</v>
      </c>
      <c r="L12" s="25">
        <v>1.579E-5</v>
      </c>
      <c r="M12" s="25">
        <v>1.34779</v>
      </c>
      <c r="N12" s="25" t="s">
        <v>21</v>
      </c>
      <c r="O12" s="25">
        <v>0</v>
      </c>
      <c r="P12" s="25">
        <v>1.579E-5</v>
      </c>
      <c r="Q12" s="25">
        <v>1.324219</v>
      </c>
      <c r="S12" s="59"/>
      <c r="T12" t="s">
        <v>21</v>
      </c>
      <c r="U12">
        <v>0</v>
      </c>
      <c r="V12">
        <v>2E-3</v>
      </c>
      <c r="W12">
        <v>1.3496269999999999</v>
      </c>
      <c r="X12" s="25" t="s">
        <v>21</v>
      </c>
      <c r="Y12" s="25">
        <v>0</v>
      </c>
      <c r="Z12" s="25">
        <v>2E-3</v>
      </c>
      <c r="AA12" s="25">
        <v>1.245031</v>
      </c>
      <c r="AB12" s="25" t="s">
        <v>21</v>
      </c>
      <c r="AC12" s="25">
        <v>0</v>
      </c>
      <c r="AD12" s="25">
        <v>2E-3</v>
      </c>
      <c r="AE12" s="25">
        <v>1.238639</v>
      </c>
      <c r="AF12" s="25" t="s">
        <v>21</v>
      </c>
      <c r="AG12" s="25">
        <v>0</v>
      </c>
      <c r="AH12" s="25">
        <v>2E-3</v>
      </c>
      <c r="AI12" s="25">
        <v>1.2384489999999999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4.5760490000000003</v>
      </c>
      <c r="F13" s="25" t="s">
        <v>22</v>
      </c>
      <c r="G13" s="25">
        <v>0</v>
      </c>
      <c r="H13" s="25">
        <v>5.007E-5</v>
      </c>
      <c r="I13" s="25">
        <v>4.4012359999999999</v>
      </c>
      <c r="J13" s="25" t="s">
        <v>22</v>
      </c>
      <c r="K13" s="25">
        <v>0</v>
      </c>
      <c r="L13" s="25">
        <v>5.007E-5</v>
      </c>
      <c r="M13" s="25">
        <v>3.9938210000000001</v>
      </c>
      <c r="N13" s="25" t="s">
        <v>22</v>
      </c>
      <c r="O13" s="25">
        <v>0</v>
      </c>
      <c r="P13" s="25">
        <v>5.007E-5</v>
      </c>
      <c r="Q13" s="25">
        <v>4.2264229999999996</v>
      </c>
      <c r="S13" s="59"/>
      <c r="T13" t="s">
        <v>22</v>
      </c>
      <c r="U13">
        <v>0</v>
      </c>
      <c r="V13">
        <v>2.8729999999999999E-4</v>
      </c>
      <c r="W13">
        <v>3.7033420000000001</v>
      </c>
      <c r="X13" s="25" t="s">
        <v>22</v>
      </c>
      <c r="Y13" s="25">
        <v>0</v>
      </c>
      <c r="Z13" s="25">
        <v>3.2019999999999998E-4</v>
      </c>
      <c r="AA13" s="25">
        <v>3.5620690000000002</v>
      </c>
      <c r="AB13" s="25" t="s">
        <v>22</v>
      </c>
      <c r="AC13" s="25">
        <v>0</v>
      </c>
      <c r="AD13" s="25">
        <v>3.5629999999999999E-4</v>
      </c>
      <c r="AE13" s="25">
        <v>3.7282500000000001</v>
      </c>
      <c r="AF13" s="25" t="s">
        <v>22</v>
      </c>
      <c r="AG13" s="25">
        <v>0</v>
      </c>
      <c r="AH13" s="25">
        <v>3.5790000000000003E-4</v>
      </c>
      <c r="AI13" s="25">
        <v>3.38436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118</v>
      </c>
      <c r="C16" s="66"/>
      <c r="D16" s="66"/>
      <c r="E16" s="66"/>
      <c r="F16" s="66" t="s">
        <v>119</v>
      </c>
      <c r="G16" s="66"/>
      <c r="H16" s="66"/>
      <c r="I16" s="66"/>
      <c r="J16" s="66" t="s">
        <v>120</v>
      </c>
      <c r="K16" s="66"/>
      <c r="L16" s="66"/>
      <c r="M16" s="66"/>
      <c r="N16" s="66" t="s">
        <v>121</v>
      </c>
      <c r="O16" s="66"/>
      <c r="P16" s="66"/>
      <c r="Q16" s="66"/>
      <c r="R16" s="27"/>
      <c r="S16" s="68" t="s">
        <v>23</v>
      </c>
      <c r="T16" s="66" t="s">
        <v>118</v>
      </c>
      <c r="U16" s="66"/>
      <c r="V16" s="66"/>
      <c r="W16" s="66"/>
      <c r="X16" s="66" t="s">
        <v>119</v>
      </c>
      <c r="Y16" s="66"/>
      <c r="Z16" s="66"/>
      <c r="AA16" s="66"/>
      <c r="AB16" s="66" t="s">
        <v>120</v>
      </c>
      <c r="AC16" s="66"/>
      <c r="AD16" s="66"/>
      <c r="AE16" s="66"/>
      <c r="AF16" s="66" t="s">
        <v>121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118</v>
      </c>
      <c r="C23" s="52"/>
      <c r="D23" s="52"/>
      <c r="E23" s="52"/>
      <c r="F23" s="63" t="s">
        <v>119</v>
      </c>
      <c r="G23" s="63"/>
      <c r="H23" s="63"/>
      <c r="I23" s="63"/>
      <c r="J23" s="63" t="s">
        <v>120</v>
      </c>
      <c r="K23" s="63"/>
      <c r="L23" s="63"/>
      <c r="M23" s="63"/>
      <c r="N23" s="63" t="s">
        <v>121</v>
      </c>
      <c r="O23" s="63"/>
      <c r="P23" s="63"/>
      <c r="Q23" s="63"/>
      <c r="S23" s="60" t="s">
        <v>24</v>
      </c>
      <c r="T23" s="52" t="s">
        <v>118</v>
      </c>
      <c r="U23" s="52"/>
      <c r="V23" s="52"/>
      <c r="W23" s="52"/>
      <c r="X23" s="63" t="s">
        <v>119</v>
      </c>
      <c r="Y23" s="63"/>
      <c r="Z23" s="63"/>
      <c r="AA23" s="63"/>
      <c r="AB23" s="63" t="s">
        <v>120</v>
      </c>
      <c r="AC23" s="63"/>
      <c r="AD23" s="63"/>
      <c r="AE23" s="63"/>
      <c r="AF23" s="63" t="s">
        <v>121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7.2521930000000001</v>
      </c>
      <c r="F25" s="25">
        <v>0</v>
      </c>
      <c r="G25" s="25"/>
      <c r="H25" s="25"/>
      <c r="I25" s="25">
        <v>6.0758549999999998</v>
      </c>
      <c r="J25" s="25">
        <v>0</v>
      </c>
      <c r="K25" s="25"/>
      <c r="L25" s="25"/>
      <c r="M25" s="25">
        <v>6.0456139999999996</v>
      </c>
      <c r="N25" s="25">
        <v>0</v>
      </c>
      <c r="O25" s="25"/>
      <c r="P25" s="25"/>
      <c r="Q25" s="25">
        <v>6.1504640000000004</v>
      </c>
      <c r="S25" s="60"/>
      <c r="T25">
        <v>0</v>
      </c>
      <c r="W25">
        <v>6.8906640000000001</v>
      </c>
      <c r="X25" s="25">
        <v>0</v>
      </c>
      <c r="Y25" s="25"/>
      <c r="Z25" s="25"/>
      <c r="AA25" s="25">
        <v>5.942564</v>
      </c>
      <c r="AB25" s="25">
        <v>0</v>
      </c>
      <c r="AC25" s="25"/>
      <c r="AD25" s="25"/>
      <c r="AE25" s="25">
        <v>6.0484390000000001</v>
      </c>
      <c r="AF25" s="25">
        <v>0</v>
      </c>
      <c r="AG25" s="25"/>
      <c r="AH25" s="25"/>
      <c r="AI25" s="25">
        <v>6.1561789999999998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118</v>
      </c>
      <c r="C30" s="52"/>
      <c r="D30" s="52"/>
      <c r="E30" s="52"/>
      <c r="F30" s="63" t="s">
        <v>119</v>
      </c>
      <c r="G30" s="63"/>
      <c r="H30" s="63"/>
      <c r="I30" s="63"/>
      <c r="J30" s="63" t="s">
        <v>120</v>
      </c>
      <c r="K30" s="63"/>
      <c r="L30" s="63"/>
      <c r="M30" s="63"/>
      <c r="N30" s="63" t="s">
        <v>121</v>
      </c>
      <c r="O30" s="63"/>
      <c r="P30" s="63"/>
      <c r="Q30" s="63"/>
      <c r="S30" s="59" t="s">
        <v>12</v>
      </c>
      <c r="T30" s="52" t="s">
        <v>118</v>
      </c>
      <c r="U30" s="52"/>
      <c r="V30" s="52"/>
      <c r="W30" s="52"/>
      <c r="X30" s="63" t="s">
        <v>119</v>
      </c>
      <c r="Y30" s="63"/>
      <c r="Z30" s="63"/>
      <c r="AA30" s="63"/>
      <c r="AB30" s="63" t="s">
        <v>120</v>
      </c>
      <c r="AC30" s="63"/>
      <c r="AD30" s="63"/>
      <c r="AE30" s="63"/>
      <c r="AF30" s="63" t="s">
        <v>121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1.0828260000000001</v>
      </c>
      <c r="F32" s="25" t="s">
        <v>20</v>
      </c>
      <c r="G32" s="25">
        <v>0</v>
      </c>
      <c r="H32" s="25">
        <v>2.2800000000000001E-2</v>
      </c>
      <c r="I32" s="25">
        <v>1.017949</v>
      </c>
      <c r="J32" s="25" t="s">
        <v>20</v>
      </c>
      <c r="K32" s="25">
        <v>0</v>
      </c>
      <c r="L32" s="25">
        <v>2.2800000000000001E-2</v>
      </c>
      <c r="M32" s="25">
        <v>1.015063</v>
      </c>
      <c r="N32" s="25" t="s">
        <v>20</v>
      </c>
      <c r="O32" s="25">
        <v>0</v>
      </c>
      <c r="P32" s="25">
        <v>2.2800000000000001E-2</v>
      </c>
      <c r="Q32" s="25">
        <v>1.381095</v>
      </c>
      <c r="S32" s="59"/>
      <c r="T32" t="s">
        <v>20</v>
      </c>
      <c r="U32">
        <v>0</v>
      </c>
      <c r="V32">
        <v>2.2800000000000001E-2</v>
      </c>
      <c r="W32">
        <v>1.0775920000000001</v>
      </c>
      <c r="X32" s="25" t="s">
        <v>20</v>
      </c>
      <c r="Y32" s="25">
        <v>0</v>
      </c>
      <c r="Z32" s="25">
        <v>2.2800000000000001E-2</v>
      </c>
      <c r="AA32" s="25">
        <v>1.0517939999999999</v>
      </c>
      <c r="AB32" s="25" t="s">
        <v>20</v>
      </c>
      <c r="AC32" s="25">
        <v>0</v>
      </c>
      <c r="AD32" s="25">
        <v>2.2800000000000001E-2</v>
      </c>
      <c r="AE32" s="25">
        <v>1.0170239999999999</v>
      </c>
      <c r="AF32" s="25" t="s">
        <v>20</v>
      </c>
      <c r="AG32" s="25">
        <v>0</v>
      </c>
      <c r="AH32" s="25">
        <v>2.2800000000000001E-2</v>
      </c>
      <c r="AI32" s="25">
        <v>1.0415490000000001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1.225077</v>
      </c>
      <c r="F33" s="25" t="s">
        <v>21</v>
      </c>
      <c r="G33" s="25">
        <v>0</v>
      </c>
      <c r="H33" s="25">
        <v>4.1000000000000003E-3</v>
      </c>
      <c r="I33" s="25">
        <v>1.1497710000000001</v>
      </c>
      <c r="J33" s="25" t="s">
        <v>21</v>
      </c>
      <c r="K33" s="25">
        <v>0</v>
      </c>
      <c r="L33" s="25">
        <v>4.1000000000000003E-3</v>
      </c>
      <c r="M33" s="25">
        <v>1.143321</v>
      </c>
      <c r="N33" s="25" t="s">
        <v>21</v>
      </c>
      <c r="O33" s="25">
        <v>0</v>
      </c>
      <c r="P33" s="25">
        <v>4.1000000000000003E-3</v>
      </c>
      <c r="Q33" s="25">
        <v>1.1357269999999999</v>
      </c>
      <c r="S33" s="59"/>
      <c r="T33" t="s">
        <v>21</v>
      </c>
      <c r="U33">
        <v>0</v>
      </c>
      <c r="V33">
        <v>7.4000000000000003E-3</v>
      </c>
      <c r="W33">
        <v>1.2050940000000001</v>
      </c>
      <c r="X33" s="25" t="s">
        <v>21</v>
      </c>
      <c r="Y33" s="25">
        <v>0</v>
      </c>
      <c r="Z33" s="25">
        <v>7.4000000000000003E-3</v>
      </c>
      <c r="AA33" s="25">
        <v>1.1272549999999999</v>
      </c>
      <c r="AB33" s="25" t="s">
        <v>21</v>
      </c>
      <c r="AC33" s="25">
        <v>0</v>
      </c>
      <c r="AD33" s="25">
        <v>7.4000000000000003E-3</v>
      </c>
      <c r="AE33" s="25">
        <v>1.124679</v>
      </c>
      <c r="AF33" s="25" t="s">
        <v>21</v>
      </c>
      <c r="AG33" s="25">
        <v>0</v>
      </c>
      <c r="AH33" s="25">
        <v>7.4000000000000003E-3</v>
      </c>
      <c r="AI33" s="25">
        <v>1.121694</v>
      </c>
    </row>
    <row r="34" spans="1:35" x14ac:dyDescent="0.25">
      <c r="A34" s="59"/>
      <c r="B34" t="s">
        <v>22</v>
      </c>
      <c r="C34">
        <v>0</v>
      </c>
      <c r="D34">
        <v>1.1000000000000001E-3</v>
      </c>
      <c r="E34">
        <v>3.0565340000000001</v>
      </c>
      <c r="F34" s="25" t="s">
        <v>22</v>
      </c>
      <c r="G34" s="25">
        <v>0</v>
      </c>
      <c r="H34" s="25">
        <v>1.1999999999999999E-3</v>
      </c>
      <c r="I34" s="25">
        <v>2.9415019999999998</v>
      </c>
      <c r="J34" s="25" t="s">
        <v>22</v>
      </c>
      <c r="K34" s="25">
        <v>0</v>
      </c>
      <c r="L34" s="25">
        <v>1.1999999999999999E-3</v>
      </c>
      <c r="M34" s="25">
        <v>2.7730700000000001</v>
      </c>
      <c r="N34" s="25" t="s">
        <v>22</v>
      </c>
      <c r="O34" s="25">
        <v>0</v>
      </c>
      <c r="P34" s="25">
        <v>1.2999999999999999E-3</v>
      </c>
      <c r="Q34" s="25">
        <v>2.8597260000000002</v>
      </c>
      <c r="S34" s="59"/>
      <c r="T34" t="s">
        <v>22</v>
      </c>
      <c r="U34">
        <v>0</v>
      </c>
      <c r="V34">
        <v>3.2000000000000002E-3</v>
      </c>
      <c r="W34">
        <v>2.1463399999999999</v>
      </c>
      <c r="X34" s="25" t="s">
        <v>22</v>
      </c>
      <c r="Y34" s="25">
        <v>0</v>
      </c>
      <c r="Z34" s="25">
        <v>3.3E-3</v>
      </c>
      <c r="AA34" s="25">
        <v>1.8959509999999999</v>
      </c>
      <c r="AB34" s="25" t="s">
        <v>22</v>
      </c>
      <c r="AC34" s="25">
        <v>0</v>
      </c>
      <c r="AD34" s="25">
        <v>3.5000000000000001E-3</v>
      </c>
      <c r="AE34" s="25">
        <v>2.0331190000000001</v>
      </c>
      <c r="AF34" s="25" t="s">
        <v>22</v>
      </c>
      <c r="AG34" s="25">
        <v>0</v>
      </c>
      <c r="AH34" s="25">
        <v>3.7000000000000002E-3</v>
      </c>
      <c r="AI34" s="25">
        <v>1.888719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118</v>
      </c>
      <c r="C37" s="66"/>
      <c r="D37" s="66"/>
      <c r="E37" s="66"/>
      <c r="F37" s="66" t="s">
        <v>119</v>
      </c>
      <c r="G37" s="66"/>
      <c r="H37" s="66"/>
      <c r="I37" s="66"/>
      <c r="J37" s="66" t="s">
        <v>120</v>
      </c>
      <c r="K37" s="66"/>
      <c r="L37" s="66"/>
      <c r="M37" s="66"/>
      <c r="N37" s="66" t="s">
        <v>121</v>
      </c>
      <c r="O37" s="66"/>
      <c r="P37" s="66"/>
      <c r="Q37" s="66"/>
      <c r="R37" s="27"/>
      <c r="S37" s="68" t="s">
        <v>23</v>
      </c>
      <c r="T37" s="66" t="s">
        <v>118</v>
      </c>
      <c r="U37" s="66"/>
      <c r="V37" s="66"/>
      <c r="W37" s="66"/>
      <c r="X37" s="66" t="s">
        <v>119</v>
      </c>
      <c r="Y37" s="66"/>
      <c r="Z37" s="66"/>
      <c r="AA37" s="66"/>
      <c r="AB37" s="66" t="s">
        <v>120</v>
      </c>
      <c r="AC37" s="66"/>
      <c r="AD37" s="66"/>
      <c r="AE37" s="66"/>
      <c r="AF37" s="66" t="s">
        <v>121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118</v>
      </c>
      <c r="C44" s="52"/>
      <c r="D44" s="52"/>
      <c r="E44" s="52"/>
      <c r="F44" s="63" t="s">
        <v>119</v>
      </c>
      <c r="G44" s="63"/>
      <c r="H44" s="63"/>
      <c r="I44" s="63"/>
      <c r="J44" s="63" t="s">
        <v>120</v>
      </c>
      <c r="K44" s="63"/>
      <c r="L44" s="63"/>
      <c r="M44" s="63"/>
      <c r="N44" s="63" t="s">
        <v>121</v>
      </c>
      <c r="O44" s="63"/>
      <c r="P44" s="63"/>
      <c r="Q44" s="63"/>
      <c r="S44" s="60" t="s">
        <v>24</v>
      </c>
      <c r="T44" s="52" t="s">
        <v>118</v>
      </c>
      <c r="U44" s="52"/>
      <c r="V44" s="52"/>
      <c r="W44" s="52"/>
      <c r="X44" s="63" t="s">
        <v>119</v>
      </c>
      <c r="Y44" s="63"/>
      <c r="Z44" s="63"/>
      <c r="AA44" s="63"/>
      <c r="AB44" s="63" t="s">
        <v>120</v>
      </c>
      <c r="AC44" s="63"/>
      <c r="AD44" s="63"/>
      <c r="AE44" s="63"/>
      <c r="AF44" s="63" t="s">
        <v>121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6.8000000000000001E-6</v>
      </c>
      <c r="E46">
        <v>6.937862</v>
      </c>
      <c r="F46" s="39">
        <v>7.5000000000000002E-6</v>
      </c>
      <c r="G46" s="25"/>
      <c r="H46" s="25"/>
      <c r="I46" s="25">
        <v>5.8647210000000003</v>
      </c>
      <c r="J46" s="39">
        <v>7.7999999999999999E-6</v>
      </c>
      <c r="K46" s="25"/>
      <c r="L46" s="25"/>
      <c r="M46" s="25">
        <v>5.9461620000000002</v>
      </c>
      <c r="N46" s="39">
        <v>8.1999999999999994E-6</v>
      </c>
      <c r="O46" s="25"/>
      <c r="P46" s="25"/>
      <c r="Q46" s="25">
        <v>5.9835450000000003</v>
      </c>
      <c r="S46" s="60"/>
      <c r="T46" s="32">
        <v>2.2139999999999999E-4</v>
      </c>
      <c r="W46">
        <v>7.0140390000000004</v>
      </c>
      <c r="X46" s="39">
        <v>2.4379999999999999E-4</v>
      </c>
      <c r="Y46" s="25"/>
      <c r="Z46" s="25"/>
      <c r="AA46" s="25">
        <v>6.0617140000000003</v>
      </c>
      <c r="AB46" s="39">
        <v>2.455E-4</v>
      </c>
      <c r="AC46" s="25"/>
      <c r="AD46" s="25"/>
      <c r="AE46" s="25">
        <v>5.9257039999999996</v>
      </c>
      <c r="AF46" s="39">
        <v>2.7050000000000002E-4</v>
      </c>
      <c r="AG46" s="25"/>
      <c r="AH46" s="25"/>
      <c r="AI46" s="25">
        <v>6.032311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118</v>
      </c>
      <c r="C50" s="52"/>
      <c r="D50" s="52"/>
      <c r="E50" s="52"/>
      <c r="F50" s="63" t="s">
        <v>119</v>
      </c>
      <c r="G50" s="63"/>
      <c r="H50" s="63"/>
      <c r="I50" s="63"/>
      <c r="J50" s="63" t="s">
        <v>120</v>
      </c>
      <c r="K50" s="63"/>
      <c r="L50" s="63"/>
      <c r="M50" s="63"/>
      <c r="N50" s="63" t="s">
        <v>121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1.077339</v>
      </c>
      <c r="F52" s="25" t="s">
        <v>20</v>
      </c>
      <c r="G52" s="25">
        <v>0</v>
      </c>
      <c r="H52" s="25">
        <v>2.2800000000000001E-2</v>
      </c>
      <c r="I52" s="25">
        <v>1.0184089999999999</v>
      </c>
      <c r="J52" s="25" t="s">
        <v>20</v>
      </c>
      <c r="K52" s="25">
        <v>0</v>
      </c>
      <c r="L52" s="25">
        <v>2.2800000000000001E-2</v>
      </c>
      <c r="M52" s="25">
        <v>1.0193410000000001</v>
      </c>
      <c r="N52" s="25" t="s">
        <v>20</v>
      </c>
      <c r="O52" s="25">
        <v>0</v>
      </c>
      <c r="P52" s="25">
        <v>2.2800000000000001E-2</v>
      </c>
      <c r="Q52" s="25">
        <v>1.1110329999999999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1.1985790000000001</v>
      </c>
      <c r="F53" s="25" t="s">
        <v>21</v>
      </c>
      <c r="G53" s="25">
        <v>0</v>
      </c>
      <c r="H53" s="25">
        <v>1.37E-2</v>
      </c>
      <c r="I53" s="25">
        <v>1.1314439999999999</v>
      </c>
      <c r="J53" s="25" t="s">
        <v>21</v>
      </c>
      <c r="K53" s="25">
        <v>0</v>
      </c>
      <c r="L53" s="25">
        <v>1.37E-2</v>
      </c>
      <c r="M53" s="25">
        <v>1.119356</v>
      </c>
      <c r="N53" s="25" t="s">
        <v>21</v>
      </c>
      <c r="O53" s="25">
        <v>0</v>
      </c>
      <c r="P53" s="25">
        <v>1.37E-2</v>
      </c>
      <c r="Q53" s="25">
        <v>1.123794</v>
      </c>
    </row>
    <row r="54" spans="1:17" x14ac:dyDescent="0.25">
      <c r="A54" s="59"/>
      <c r="B54" t="s">
        <v>22</v>
      </c>
      <c r="C54">
        <v>0</v>
      </c>
      <c r="D54">
        <v>9.4000000000000004E-3</v>
      </c>
      <c r="E54">
        <v>2.005938</v>
      </c>
      <c r="F54" s="25" t="s">
        <v>22</v>
      </c>
      <c r="G54" s="25">
        <v>0</v>
      </c>
      <c r="H54" s="25">
        <v>9.5999999999999992E-3</v>
      </c>
      <c r="I54" s="25">
        <v>2.062716</v>
      </c>
      <c r="J54" s="25" t="s">
        <v>22</v>
      </c>
      <c r="K54" s="25">
        <v>0</v>
      </c>
      <c r="L54" s="25">
        <v>1.01E-2</v>
      </c>
      <c r="M54" s="25">
        <v>1.8754690000000001</v>
      </c>
      <c r="N54" s="25" t="s">
        <v>22</v>
      </c>
      <c r="O54" s="25">
        <v>0</v>
      </c>
      <c r="P54" s="25">
        <v>1.06E-2</v>
      </c>
      <c r="Q54" s="25">
        <v>2.0228549999999998</v>
      </c>
    </row>
    <row r="55" spans="1:17" x14ac:dyDescent="0.25"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8" t="s">
        <v>23</v>
      </c>
      <c r="B57" s="66" t="s">
        <v>118</v>
      </c>
      <c r="C57" s="66"/>
      <c r="D57" s="66"/>
      <c r="E57" s="66"/>
      <c r="F57" s="66" t="s">
        <v>119</v>
      </c>
      <c r="G57" s="66"/>
      <c r="H57" s="66"/>
      <c r="I57" s="66"/>
      <c r="J57" s="66" t="s">
        <v>120</v>
      </c>
      <c r="K57" s="66"/>
      <c r="L57" s="66"/>
      <c r="M57" s="66"/>
      <c r="N57" s="66" t="s">
        <v>121</v>
      </c>
      <c r="O57" s="66"/>
      <c r="P57" s="66"/>
      <c r="Q57" s="66"/>
    </row>
    <row r="58" spans="1:17" x14ac:dyDescent="0.25">
      <c r="A58" s="68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8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8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8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118</v>
      </c>
      <c r="C64" s="52"/>
      <c r="D64" s="52"/>
      <c r="E64" s="52"/>
      <c r="F64" s="63" t="s">
        <v>119</v>
      </c>
      <c r="G64" s="63"/>
      <c r="H64" s="63"/>
      <c r="I64" s="63"/>
      <c r="J64" s="63" t="s">
        <v>120</v>
      </c>
      <c r="K64" s="63"/>
      <c r="L64" s="63"/>
      <c r="M64" s="63"/>
      <c r="N64" s="63" t="s">
        <v>121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3.3E-3</v>
      </c>
      <c r="E66">
        <v>6.7215119999999997</v>
      </c>
      <c r="F66" s="39"/>
      <c r="G66" s="39">
        <v>3.3E-3</v>
      </c>
      <c r="H66" s="25"/>
      <c r="I66" s="25">
        <v>5.9811040000000002</v>
      </c>
      <c r="J66" s="39">
        <v>3.3999999999999998E-3</v>
      </c>
      <c r="K66" s="25"/>
      <c r="L66" s="25"/>
      <c r="M66" s="25">
        <v>5.9151309999999997</v>
      </c>
      <c r="N66" s="25">
        <v>3.3999999999999998E-3</v>
      </c>
      <c r="O66" s="25"/>
      <c r="P66" s="25"/>
      <c r="Q66" s="25">
        <v>6.0928209999999998</v>
      </c>
    </row>
    <row r="67" spans="1:27" x14ac:dyDescent="0.25"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2.179E-2</v>
      </c>
      <c r="H73">
        <f>E11+I11</f>
        <v>2.2277689999999999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13.328047999999999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2.078E-2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8.2899950000000003E-4</v>
      </c>
      <c r="H74">
        <f>E12+I12</f>
        <v>2.8233420000000002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7.8619900000000012E-4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8.9772850000000002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1.8760000000000002E-2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1.6739999999999998E-2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7.0059800000000008E-4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6.1499699999999994E-4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2.0830500000000002E-2</v>
      </c>
      <c r="H86">
        <f>M11+I11+E11</f>
        <v>3.307372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19.373661999999999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1.8962000000000003E-2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7.8833902500000011E-4</v>
      </c>
      <c r="H87">
        <f>M12+I12+E12</f>
        <v>4.1711320000000001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7.0915810000000013E-4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12.971105999999999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1.5528E-2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1.2498000000000002E-2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5.6363639999999987E-4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4.3523490000000014E-4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1.9918974999999998E-2</v>
      </c>
      <c r="H99">
        <f>Q11+M11+I11+E11</f>
        <v>4.3259919999999994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25.524126000000003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1.7325799999999999E-2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7.4971157375E-4</v>
      </c>
      <c r="H100">
        <f>Q12+M12+I12+E12</f>
        <v>5.4953510000000003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6.3982128999999998E-4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17.197528999999999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1.2942399999999996E-2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9.5286000000000051E-3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4.5406711999999979E-4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3.0940143000000018E-4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2.1076889999999997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12.833228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2.5946579999999999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2.8894499999999998E-4</v>
      </c>
      <c r="H114">
        <f>AA13+W13</f>
        <v>7.2654110000000003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2.9059000000000002E-4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2.9388E-4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2.9716999999999998E-4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3.1392959999999999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18.881667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3.833297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2.9059800000000004E-4</v>
      </c>
      <c r="H127">
        <f>AE13+AA13+W13</f>
        <v>10.993660999999999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2.9391200000000001E-4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3.0058799999999996E-4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3.07328E-4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4.1892949999999995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25.037846000000002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5.0717460000000001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2.9225428749999997E-4</v>
      </c>
      <c r="H140">
        <f>AI13+AE13+AA13+W13</f>
        <v>14.378021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2.9722829999999996E-4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3.0712239999999998E-4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3.1675609999999999E-4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2.1007750000000001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6.8349999999999998E-6</v>
      </c>
      <c r="M151">
        <f>I46+E46</f>
        <v>12.802583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6.8700000000000003E-6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2.3748480000000001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1.1049999999999999E-3</v>
      </c>
      <c r="H153">
        <f>I34++E34</f>
        <v>5.9980359999999999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1.1099999999999999E-3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6.9400000000000005E-6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7.0100000000000006E-6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1.1299999999999999E-3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3.1158380000000001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6.8690000000000006E-6</v>
      </c>
      <c r="M164">
        <f>M46+I46+E46</f>
        <v>18.748745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6.936000000000001E-6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3.5181690000000003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1.1097500000000001E-3</v>
      </c>
      <c r="H166">
        <f>M34+I34+E34</f>
        <v>8.7711059999999996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7.0640000000000005E-6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7.184000000000001E-6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1.1360000000000001E-3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4.4969329999999994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6.9020624999999994E-6</v>
      </c>
      <c r="M177">
        <f>Q46+M46+I46+E46</f>
        <v>24.732289999999999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6.9984999999999991E-6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4.6538959999999996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1.1142749999999999E-3</v>
      </c>
      <c r="H179">
        <f>Q34+M34+I34+E34</f>
        <v>11.630832000000002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1.1272000000000001E-3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7.1759999999999996E-6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7.3354999999999995E-6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1.1496E-3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1.1684E-3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2.1293860000000002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2.2251999999999998E-4</v>
      </c>
      <c r="M190">
        <f>AA46+W46</f>
        <v>13.075753000000001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2.2363999999999999E-4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2.3323489999999998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3.2050000000000004E-3</v>
      </c>
      <c r="H192">
        <f>AA34+W34</f>
        <v>4.0422909999999996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3.2100000000000002E-3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2.2588000000000003E-4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2.2811999999999998E-4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3.2200000000000002E-3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3.2299999999999998E-3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3.1464099999999999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2.2358824999999999E-4</v>
      </c>
      <c r="M203">
        <f>AE46+AA46+W46</f>
        <v>19.001457000000002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2.2567300000000002E-4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3.4570280000000002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3.2102500000000004E-3</v>
      </c>
      <c r="H205">
        <f>AE34+AA34+W34</f>
        <v>6.0754099999999998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3.2209999999999999E-3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2.2953199999999996E-4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2.3297699999999999E-4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3.2440000000000004E-3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3.2690000000000002E-3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4.1879590000000002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2.2461024999999996E-4</v>
      </c>
      <c r="M216">
        <f>AI46+AE46+AA46+W46</f>
        <v>25.033767999999998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2.2754299999999997E-4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4.578722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3.2157374999999995E-3</v>
      </c>
      <c r="H218">
        <f>AI34+AE34+AA34+W34</f>
        <v>7.9641289999999998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3.2329000000000004E-3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2.3270799999999998E-4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2.3715899999999997E-4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3.2712000000000001E-3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3.3143000000000001E-3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2.0957479999999999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3.3E-3</v>
      </c>
      <c r="M229">
        <f>I66+E66</f>
        <v>12.702615999999999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3.3E-3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2.3300229999999997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9.41E-3</v>
      </c>
      <c r="H231">
        <f>I54+E54</f>
        <v>4.0686540000000004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9.4200000000000013E-3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3.3E-3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3.3E-3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9.4400000000000005E-3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9.4599999999999997E-3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3.1150890000000002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3.3002500000000002E-3</v>
      </c>
      <c r="M242">
        <f>M66+I66+E66</f>
        <v>18.617747000000001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3.3010000000000001E-3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3.449379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9.420750000000002E-3</v>
      </c>
      <c r="H244">
        <f>M54+I54+E54</f>
        <v>5.9441229999999994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9.4430000000000017E-3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3.3040000000000001E-3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3.3090000000000003E-3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9.4920000000000004E-3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9.5469999999999999E-3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4.2261220000000002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3.3007249999999996E-3</v>
      </c>
      <c r="M255">
        <f>Q66+M66+I66+E66</f>
        <v>24.710567999999999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3.3027999999999998E-3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4.5731730000000006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9.4322124999999986E-3</v>
      </c>
      <c r="H257">
        <f>Q54+M54+I54+E54</f>
        <v>7.9669779999999992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9.4686999999999983E-3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3.3103999999999998E-3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3.3216000000000001E-3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9.5535999999999989E-3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9.6529000000000007E-3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63"/>
  <sheetViews>
    <sheetView zoomScale="55" zoomScaleNormal="55" workbookViewId="0">
      <selection activeCell="O22" sqref="N22:Q2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122</v>
      </c>
      <c r="C9" s="52"/>
      <c r="D9" s="52"/>
      <c r="E9" s="52"/>
      <c r="F9" s="52" t="s">
        <v>123</v>
      </c>
      <c r="G9" s="52"/>
      <c r="H9" s="52"/>
      <c r="I9" s="52"/>
      <c r="J9" s="52" t="s">
        <v>124</v>
      </c>
      <c r="K9" s="52"/>
      <c r="L9" s="52"/>
      <c r="M9" s="52"/>
      <c r="N9" s="63" t="s">
        <v>125</v>
      </c>
      <c r="O9" s="63"/>
      <c r="P9" s="63"/>
      <c r="Q9" s="63"/>
      <c r="S9" s="59" t="s">
        <v>12</v>
      </c>
      <c r="T9" s="52" t="s">
        <v>122</v>
      </c>
      <c r="U9" s="52"/>
      <c r="V9" s="52"/>
      <c r="W9" s="52"/>
      <c r="X9" s="52" t="s">
        <v>123</v>
      </c>
      <c r="Y9" s="52"/>
      <c r="Z9" s="52"/>
      <c r="AA9" s="52"/>
      <c r="AB9" s="52" t="s">
        <v>124</v>
      </c>
      <c r="AC9" s="52"/>
      <c r="AD9" s="52"/>
      <c r="AE9" s="52"/>
      <c r="AF9" s="63" t="s">
        <v>125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1.132336</v>
      </c>
      <c r="F11" t="s">
        <v>20</v>
      </c>
      <c r="G11" s="29">
        <v>0</v>
      </c>
      <c r="H11" s="29">
        <v>2.2800000000000001E-2</v>
      </c>
      <c r="I11" s="29">
        <v>0.98567800000000005</v>
      </c>
      <c r="J11" t="s">
        <v>20</v>
      </c>
      <c r="K11" s="29">
        <v>0</v>
      </c>
      <c r="L11" s="29">
        <v>2.2800000000000001E-2</v>
      </c>
      <c r="M11" s="29">
        <v>0.87907800000000003</v>
      </c>
      <c r="N11" s="25" t="s">
        <v>20</v>
      </c>
      <c r="O11" s="46">
        <v>0</v>
      </c>
      <c r="P11" s="46">
        <v>2.2800000000000001E-2</v>
      </c>
      <c r="Q11" s="25">
        <v>1.055061</v>
      </c>
      <c r="S11" s="59"/>
      <c r="T11" t="s">
        <v>20</v>
      </c>
      <c r="U11" s="29">
        <v>0</v>
      </c>
      <c r="V11" s="29">
        <v>2.2800000000000001E-2</v>
      </c>
      <c r="W11" s="29">
        <v>0.90600000000000003</v>
      </c>
      <c r="X11" t="s">
        <v>20</v>
      </c>
      <c r="Y11" s="29">
        <v>0</v>
      </c>
      <c r="Z11" s="29">
        <v>2.2800000000000001E-2</v>
      </c>
      <c r="AA11" s="29">
        <v>0.976858</v>
      </c>
      <c r="AB11" t="s">
        <v>20</v>
      </c>
      <c r="AC11" s="29">
        <v>0</v>
      </c>
      <c r="AD11" s="29">
        <v>2.2800000000000001E-2</v>
      </c>
      <c r="AE11" s="29">
        <v>0.98407900000000004</v>
      </c>
      <c r="AF11" s="25" t="s">
        <v>20</v>
      </c>
      <c r="AG11" s="46">
        <v>0</v>
      </c>
      <c r="AH11" s="46">
        <v>2.2800000000000001E-2</v>
      </c>
      <c r="AI11" s="25">
        <v>1.3942939999999999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1.402833</v>
      </c>
      <c r="F12" t="s">
        <v>21</v>
      </c>
      <c r="G12" s="29">
        <v>0</v>
      </c>
      <c r="H12" s="29">
        <v>8.7180000000000005E-4</v>
      </c>
      <c r="I12" s="29">
        <v>1.372525</v>
      </c>
      <c r="J12" t="s">
        <v>21</v>
      </c>
      <c r="K12" s="29">
        <v>0</v>
      </c>
      <c r="L12" s="29">
        <v>8.7180000000000005E-4</v>
      </c>
      <c r="M12" s="29">
        <v>1.3383719999999999</v>
      </c>
      <c r="N12" s="25" t="s">
        <v>21</v>
      </c>
      <c r="O12" s="46">
        <v>0</v>
      </c>
      <c r="P12" s="46">
        <v>8.7180000000000005E-4</v>
      </c>
      <c r="Q12" s="25">
        <v>1.41953</v>
      </c>
      <c r="S12" s="59"/>
      <c r="T12" t="s">
        <v>21</v>
      </c>
      <c r="U12" s="29">
        <v>0</v>
      </c>
      <c r="V12" s="29">
        <v>2E-3</v>
      </c>
      <c r="W12" s="29">
        <v>1.2784610000000001</v>
      </c>
      <c r="X12" t="s">
        <v>21</v>
      </c>
      <c r="Y12" s="29">
        <v>0</v>
      </c>
      <c r="Z12" s="29">
        <v>2E-3</v>
      </c>
      <c r="AA12" s="29">
        <v>1.2624420000000001</v>
      </c>
      <c r="AB12" t="s">
        <v>21</v>
      </c>
      <c r="AC12" s="29">
        <v>0</v>
      </c>
      <c r="AD12" s="29">
        <v>2E-3</v>
      </c>
      <c r="AE12" s="29">
        <v>1.2451559999999999</v>
      </c>
      <c r="AF12" s="25" t="s">
        <v>21</v>
      </c>
      <c r="AG12" s="46">
        <v>0</v>
      </c>
      <c r="AH12" s="46">
        <v>2E-3</v>
      </c>
      <c r="AI12" s="25">
        <v>1.277137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4.9458190000000002</v>
      </c>
      <c r="F13" t="s">
        <v>22</v>
      </c>
      <c r="G13" s="29">
        <v>0</v>
      </c>
      <c r="H13" s="29">
        <v>5.007E-5</v>
      </c>
      <c r="I13" s="29">
        <v>4.8197910000000004</v>
      </c>
      <c r="J13" t="s">
        <v>22</v>
      </c>
      <c r="K13" s="29">
        <v>0</v>
      </c>
      <c r="L13" s="29">
        <v>5.007E-5</v>
      </c>
      <c r="M13" s="29">
        <v>4.9915830000000003</v>
      </c>
      <c r="N13" s="25" t="s">
        <v>22</v>
      </c>
      <c r="O13" s="46">
        <v>0</v>
      </c>
      <c r="P13" s="46">
        <v>5.007E-5</v>
      </c>
      <c r="Q13" s="25">
        <v>4.844919</v>
      </c>
      <c r="S13" s="59"/>
      <c r="T13" t="s">
        <v>22</v>
      </c>
      <c r="U13" s="29">
        <v>0</v>
      </c>
      <c r="V13" s="29">
        <v>2.8679999999999998E-4</v>
      </c>
      <c r="W13" s="29">
        <v>4.3146469999999999</v>
      </c>
      <c r="X13" t="s">
        <v>22</v>
      </c>
      <c r="Y13" s="29">
        <v>0</v>
      </c>
      <c r="Z13" s="29">
        <v>3.1849999999999999E-4</v>
      </c>
      <c r="AA13" s="29">
        <v>4.1008040000000001</v>
      </c>
      <c r="AB13" t="s">
        <v>22</v>
      </c>
      <c r="AC13" s="29">
        <v>0</v>
      </c>
      <c r="AD13" s="29">
        <v>3.5320000000000002E-4</v>
      </c>
      <c r="AE13" s="29">
        <v>4.0975619999999999</v>
      </c>
      <c r="AF13" s="25" t="s">
        <v>22</v>
      </c>
      <c r="AG13" s="46">
        <v>0</v>
      </c>
      <c r="AH13" s="46">
        <v>3.5790000000000003E-4</v>
      </c>
      <c r="AI13" s="25">
        <v>4.4201009999999998</v>
      </c>
    </row>
    <row r="14" spans="1:35" x14ac:dyDescent="0.25">
      <c r="N14" s="27"/>
      <c r="O14" s="27"/>
      <c r="P14" s="27"/>
      <c r="Q14" s="27"/>
      <c r="AF14" s="25"/>
      <c r="AG14" s="25"/>
      <c r="AH14" s="25"/>
      <c r="AI14" s="25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122</v>
      </c>
      <c r="C16" s="66"/>
      <c r="D16" s="66"/>
      <c r="E16" s="66"/>
      <c r="F16" s="66" t="s">
        <v>123</v>
      </c>
      <c r="G16" s="66"/>
      <c r="H16" s="66"/>
      <c r="I16" s="66"/>
      <c r="J16" s="66" t="s">
        <v>124</v>
      </c>
      <c r="K16" s="66"/>
      <c r="L16" s="66"/>
      <c r="M16" s="66"/>
      <c r="N16" s="66" t="s">
        <v>125</v>
      </c>
      <c r="O16" s="66"/>
      <c r="P16" s="66"/>
      <c r="Q16" s="66"/>
      <c r="S16" s="64" t="s">
        <v>23</v>
      </c>
      <c r="T16" s="66" t="s">
        <v>122</v>
      </c>
      <c r="U16" s="66"/>
      <c r="V16" s="66"/>
      <c r="W16" s="66"/>
      <c r="X16" s="66" t="s">
        <v>123</v>
      </c>
      <c r="Y16" s="66"/>
      <c r="Z16" s="66"/>
      <c r="AA16" s="66"/>
      <c r="AB16" s="66" t="s">
        <v>124</v>
      </c>
      <c r="AC16" s="66"/>
      <c r="AD16" s="66"/>
      <c r="AE16" s="66"/>
      <c r="AF16" s="66" t="s">
        <v>125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52" t="s">
        <v>122</v>
      </c>
      <c r="C23" s="52"/>
      <c r="D23" s="52"/>
      <c r="E23" s="52"/>
      <c r="F23" s="52" t="s">
        <v>123</v>
      </c>
      <c r="G23" s="52"/>
      <c r="H23" s="52"/>
      <c r="I23" s="52"/>
      <c r="J23" s="52" t="s">
        <v>124</v>
      </c>
      <c r="K23" s="52"/>
      <c r="L23" s="52"/>
      <c r="M23" s="52"/>
      <c r="N23" s="63" t="s">
        <v>125</v>
      </c>
      <c r="O23" s="63"/>
      <c r="P23" s="63"/>
      <c r="Q23" s="63"/>
      <c r="S23" s="60" t="s">
        <v>24</v>
      </c>
      <c r="T23" s="52" t="s">
        <v>122</v>
      </c>
      <c r="U23" s="52"/>
      <c r="V23" s="52"/>
      <c r="W23" s="52"/>
      <c r="X23" s="52" t="s">
        <v>123</v>
      </c>
      <c r="Y23" s="52"/>
      <c r="Z23" s="52"/>
      <c r="AA23" s="52"/>
      <c r="AB23" s="52" t="s">
        <v>124</v>
      </c>
      <c r="AC23" s="52"/>
      <c r="AD23" s="52"/>
      <c r="AE23" s="52"/>
      <c r="AF23" s="63" t="s">
        <v>125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6.5059189999999996</v>
      </c>
      <c r="F25">
        <v>0</v>
      </c>
      <c r="I25" s="29">
        <v>6.4939419999999997</v>
      </c>
      <c r="J25">
        <v>0</v>
      </c>
      <c r="M25" s="29">
        <v>6.3442550000000004</v>
      </c>
      <c r="N25" s="25">
        <v>0</v>
      </c>
      <c r="O25" s="25"/>
      <c r="P25" s="25"/>
      <c r="Q25" s="25">
        <v>6.8423119999999997</v>
      </c>
      <c r="S25" s="60"/>
      <c r="T25">
        <v>0</v>
      </c>
      <c r="W25" s="29">
        <v>6.2397039999999997</v>
      </c>
      <c r="X25">
        <v>0</v>
      </c>
      <c r="AA25" s="29">
        <v>6.2195809999999998</v>
      </c>
      <c r="AB25" s="33">
        <v>9.9999999999999995E-8</v>
      </c>
      <c r="AE25" s="29">
        <v>6.2805970000000002</v>
      </c>
      <c r="AF25" s="48">
        <v>9.9999999999999995E-8</v>
      </c>
      <c r="AG25" s="25"/>
      <c r="AH25" s="25"/>
      <c r="AI25" s="25">
        <v>6.7772300000000003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122</v>
      </c>
      <c r="C30" s="52"/>
      <c r="D30" s="52"/>
      <c r="E30" s="52"/>
      <c r="F30" s="52" t="s">
        <v>123</v>
      </c>
      <c r="G30" s="52"/>
      <c r="H30" s="52"/>
      <c r="I30" s="52"/>
      <c r="J30" s="52" t="s">
        <v>124</v>
      </c>
      <c r="K30" s="52"/>
      <c r="L30" s="52"/>
      <c r="M30" s="52"/>
      <c r="N30" s="63" t="s">
        <v>125</v>
      </c>
      <c r="O30" s="63"/>
      <c r="P30" s="63"/>
      <c r="Q30" s="63"/>
      <c r="S30" s="59" t="s">
        <v>12</v>
      </c>
      <c r="T30" s="52" t="s">
        <v>122</v>
      </c>
      <c r="U30" s="52"/>
      <c r="V30" s="52"/>
      <c r="W30" s="52"/>
      <c r="X30" s="52" t="s">
        <v>123</v>
      </c>
      <c r="Y30" s="52"/>
      <c r="Z30" s="52"/>
      <c r="AA30" s="52"/>
      <c r="AB30" s="52" t="s">
        <v>124</v>
      </c>
      <c r="AC30" s="52"/>
      <c r="AD30" s="52"/>
      <c r="AE30" s="52"/>
      <c r="AF30" s="63" t="s">
        <v>125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0.97775999999999996</v>
      </c>
      <c r="F32" t="s">
        <v>20</v>
      </c>
      <c r="G32" s="29">
        <v>0</v>
      </c>
      <c r="H32" s="29">
        <v>2.2800000000000001E-2</v>
      </c>
      <c r="I32" s="29">
        <v>0.92953600000000003</v>
      </c>
      <c r="J32" t="s">
        <v>20</v>
      </c>
      <c r="K32" s="29">
        <v>0</v>
      </c>
      <c r="L32" s="29">
        <v>2.2800000000000001E-2</v>
      </c>
      <c r="M32" s="29">
        <v>0.964978</v>
      </c>
      <c r="N32" s="25" t="s">
        <v>20</v>
      </c>
      <c r="O32" s="46">
        <v>0</v>
      </c>
      <c r="P32" s="46">
        <v>2.2800000000000001E-2</v>
      </c>
      <c r="Q32" s="25">
        <v>1.0214650000000001</v>
      </c>
      <c r="S32" s="59"/>
      <c r="T32" t="s">
        <v>20</v>
      </c>
      <c r="U32" s="29">
        <v>0</v>
      </c>
      <c r="V32" s="29">
        <v>2.2800000000000001E-2</v>
      </c>
      <c r="W32" s="29">
        <v>0.98308700000000004</v>
      </c>
      <c r="X32" t="s">
        <v>20</v>
      </c>
      <c r="Y32" s="29">
        <v>0</v>
      </c>
      <c r="Z32" s="29">
        <v>2.2800000000000001E-2</v>
      </c>
      <c r="AA32" s="29">
        <v>1.0056099999999999</v>
      </c>
      <c r="AB32" t="s">
        <v>20</v>
      </c>
      <c r="AC32" s="29">
        <v>0</v>
      </c>
      <c r="AD32" s="29">
        <v>2.2800000000000001E-2</v>
      </c>
      <c r="AE32" s="29">
        <v>0.97217600000000004</v>
      </c>
      <c r="AF32" s="25" t="s">
        <v>20</v>
      </c>
      <c r="AG32" s="46">
        <v>0</v>
      </c>
      <c r="AH32" s="46">
        <v>2.2800000000000001E-2</v>
      </c>
      <c r="AI32" s="25">
        <v>1.0123180000000001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1.1261000000000001</v>
      </c>
      <c r="F33" t="s">
        <v>21</v>
      </c>
      <c r="G33" s="29">
        <v>0</v>
      </c>
      <c r="H33" s="29">
        <v>4.1000000000000003E-3</v>
      </c>
      <c r="I33" s="29">
        <v>1.4803040000000001</v>
      </c>
      <c r="J33" t="s">
        <v>21</v>
      </c>
      <c r="K33" s="29">
        <v>0</v>
      </c>
      <c r="L33" s="29">
        <v>4.1000000000000003E-3</v>
      </c>
      <c r="M33" s="29">
        <v>1.1667320000000001</v>
      </c>
      <c r="N33" s="25" t="s">
        <v>21</v>
      </c>
      <c r="O33" s="46">
        <v>0</v>
      </c>
      <c r="P33" s="46">
        <v>4.1000000000000003E-3</v>
      </c>
      <c r="Q33" s="25">
        <v>1.1483380000000001</v>
      </c>
      <c r="S33" s="59"/>
      <c r="T33" t="s">
        <v>21</v>
      </c>
      <c r="U33" s="29">
        <v>0</v>
      </c>
      <c r="V33" s="29">
        <v>7.4000000000000003E-3</v>
      </c>
      <c r="W33" s="29">
        <v>1.089602</v>
      </c>
      <c r="X33" t="s">
        <v>21</v>
      </c>
      <c r="Y33" s="29">
        <v>0</v>
      </c>
      <c r="Z33" s="29">
        <v>7.4000000000000003E-3</v>
      </c>
      <c r="AA33" s="29">
        <v>1.132401</v>
      </c>
      <c r="AB33" t="s">
        <v>21</v>
      </c>
      <c r="AC33" s="29">
        <v>0</v>
      </c>
      <c r="AD33" s="29">
        <v>7.4000000000000003E-3</v>
      </c>
      <c r="AE33" s="29">
        <v>1.102198</v>
      </c>
      <c r="AF33" s="25" t="s">
        <v>21</v>
      </c>
      <c r="AG33" s="46">
        <v>0</v>
      </c>
      <c r="AH33" s="46">
        <v>7.4000000000000003E-3</v>
      </c>
      <c r="AI33" s="25">
        <v>1.147974</v>
      </c>
    </row>
    <row r="34" spans="1:35" x14ac:dyDescent="0.25">
      <c r="A34" s="59"/>
      <c r="B34" t="s">
        <v>22</v>
      </c>
      <c r="C34" s="29">
        <v>0</v>
      </c>
      <c r="D34" s="29">
        <v>1.1000000000000001E-3</v>
      </c>
      <c r="E34" s="29">
        <v>3.3407789999999999</v>
      </c>
      <c r="F34" t="s">
        <v>22</v>
      </c>
      <c r="G34" s="29">
        <v>0</v>
      </c>
      <c r="H34" s="29">
        <v>1.1000000000000001E-3</v>
      </c>
      <c r="I34" s="29">
        <v>3.3423799999999999</v>
      </c>
      <c r="J34" t="s">
        <v>22</v>
      </c>
      <c r="K34" s="29">
        <v>0</v>
      </c>
      <c r="L34" s="29">
        <v>1.1999999999999999E-3</v>
      </c>
      <c r="M34" s="29">
        <v>3.1589839999999998</v>
      </c>
      <c r="N34" s="25" t="s">
        <v>22</v>
      </c>
      <c r="O34" s="46">
        <v>0</v>
      </c>
      <c r="P34" s="46">
        <v>1.2999999999999999E-3</v>
      </c>
      <c r="Q34" s="25">
        <v>3.257263</v>
      </c>
      <c r="S34" s="59"/>
      <c r="T34" t="s">
        <v>22</v>
      </c>
      <c r="U34" s="29">
        <v>0</v>
      </c>
      <c r="V34" s="29">
        <v>3.0999999999999999E-3</v>
      </c>
      <c r="W34" s="29">
        <v>2.2333949999999998</v>
      </c>
      <c r="X34" t="s">
        <v>22</v>
      </c>
      <c r="Y34" s="29">
        <v>0</v>
      </c>
      <c r="Z34" s="29">
        <v>3.3E-3</v>
      </c>
      <c r="AA34" s="29">
        <v>2.2633000000000001</v>
      </c>
      <c r="AB34" t="s">
        <v>22</v>
      </c>
      <c r="AC34" s="29">
        <v>0</v>
      </c>
      <c r="AD34" s="29">
        <v>3.5000000000000001E-3</v>
      </c>
      <c r="AE34" s="29">
        <v>2.1057959999999998</v>
      </c>
      <c r="AF34" s="25" t="s">
        <v>22</v>
      </c>
      <c r="AG34" s="46">
        <v>0</v>
      </c>
      <c r="AH34" s="46">
        <v>3.7000000000000002E-3</v>
      </c>
      <c r="AI34" s="25">
        <v>2.2948430000000002</v>
      </c>
    </row>
    <row r="35" spans="1:35" x14ac:dyDescent="0.25">
      <c r="N35" s="27"/>
      <c r="O35" s="27"/>
      <c r="P35" s="27"/>
      <c r="Q35" s="27"/>
      <c r="AF35" s="25"/>
      <c r="AG35" s="25"/>
      <c r="AH35" s="25"/>
      <c r="AI35" s="25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122</v>
      </c>
      <c r="C37" s="66"/>
      <c r="D37" s="66"/>
      <c r="E37" s="66"/>
      <c r="F37" s="66" t="s">
        <v>123</v>
      </c>
      <c r="G37" s="66"/>
      <c r="H37" s="66"/>
      <c r="I37" s="66"/>
      <c r="J37" s="66" t="s">
        <v>124</v>
      </c>
      <c r="K37" s="66"/>
      <c r="L37" s="66"/>
      <c r="M37" s="66"/>
      <c r="N37" s="66" t="s">
        <v>125</v>
      </c>
      <c r="O37" s="66"/>
      <c r="P37" s="66"/>
      <c r="Q37" s="66"/>
      <c r="S37" s="64" t="s">
        <v>23</v>
      </c>
      <c r="T37" s="66" t="s">
        <v>122</v>
      </c>
      <c r="U37" s="66"/>
      <c r="V37" s="66"/>
      <c r="W37" s="66"/>
      <c r="X37" s="66" t="s">
        <v>123</v>
      </c>
      <c r="Y37" s="66"/>
      <c r="Z37" s="66"/>
      <c r="AA37" s="66"/>
      <c r="AB37" s="66" t="s">
        <v>124</v>
      </c>
      <c r="AC37" s="66"/>
      <c r="AD37" s="66"/>
      <c r="AE37" s="66"/>
      <c r="AF37" s="66" t="s">
        <v>125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122</v>
      </c>
      <c r="C44" s="52"/>
      <c r="D44" s="52"/>
      <c r="E44" s="52"/>
      <c r="F44" s="52" t="s">
        <v>123</v>
      </c>
      <c r="G44" s="52"/>
      <c r="H44" s="52"/>
      <c r="I44" s="52"/>
      <c r="J44" s="52" t="s">
        <v>124</v>
      </c>
      <c r="K44" s="52"/>
      <c r="L44" s="52"/>
      <c r="M44" s="52"/>
      <c r="N44" s="63" t="s">
        <v>125</v>
      </c>
      <c r="O44" s="63"/>
      <c r="P44" s="63"/>
      <c r="Q44" s="63"/>
      <c r="S44" s="60" t="s">
        <v>24</v>
      </c>
      <c r="T44" s="52" t="s">
        <v>122</v>
      </c>
      <c r="U44" s="52"/>
      <c r="V44" s="52"/>
      <c r="W44" s="52"/>
      <c r="X44" s="52" t="s">
        <v>123</v>
      </c>
      <c r="Y44" s="52"/>
      <c r="Z44" s="52"/>
      <c r="AA44" s="52"/>
      <c r="AB44" s="52" t="s">
        <v>124</v>
      </c>
      <c r="AC44" s="52"/>
      <c r="AD44" s="52"/>
      <c r="AE44" s="52"/>
      <c r="AF44" s="63" t="s">
        <v>125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7.3000000000000004E-6</v>
      </c>
      <c r="E46" s="29">
        <v>6.2246079999999999</v>
      </c>
      <c r="F46" s="33">
        <v>6.9999999999999999E-6</v>
      </c>
      <c r="I46" s="29">
        <v>6.1530300000000002</v>
      </c>
      <c r="J46" s="33">
        <v>6.1E-6</v>
      </c>
      <c r="M46" s="29">
        <v>6.2454260000000001</v>
      </c>
      <c r="N46" s="39">
        <v>7.5000000000000002E-6</v>
      </c>
      <c r="O46" s="25"/>
      <c r="P46" s="25"/>
      <c r="Q46" s="25">
        <v>6.2307410000000001</v>
      </c>
      <c r="S46" s="60"/>
      <c r="T46" s="33">
        <v>2.2279999999999999E-4</v>
      </c>
      <c r="W46" s="29">
        <v>6.1286779999999998</v>
      </c>
      <c r="X46" s="33">
        <v>2.3340000000000001E-4</v>
      </c>
      <c r="AA46" s="29">
        <v>6.1871340000000004</v>
      </c>
      <c r="AB46" s="33">
        <v>2.4120000000000001E-4</v>
      </c>
      <c r="AE46" s="29">
        <v>6.2196540000000002</v>
      </c>
      <c r="AF46" s="39">
        <v>2.5690000000000001E-4</v>
      </c>
      <c r="AG46" s="25"/>
      <c r="AH46" s="25"/>
      <c r="AI46" s="25">
        <v>6.4062650000000003</v>
      </c>
    </row>
    <row r="47" spans="1:35" x14ac:dyDescent="0.25">
      <c r="N47" s="27"/>
      <c r="O47" s="27"/>
      <c r="P47" s="27"/>
      <c r="Q47" s="27"/>
      <c r="AF47" s="25"/>
      <c r="AG47" s="25"/>
      <c r="AH47" s="25"/>
      <c r="AI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122</v>
      </c>
      <c r="C50" s="52"/>
      <c r="D50" s="52"/>
      <c r="E50" s="52"/>
      <c r="F50" s="52" t="s">
        <v>123</v>
      </c>
      <c r="G50" s="52"/>
      <c r="H50" s="52"/>
      <c r="I50" s="52"/>
      <c r="J50" s="52" t="s">
        <v>124</v>
      </c>
      <c r="K50" s="52"/>
      <c r="L50" s="52"/>
      <c r="M50" s="52"/>
      <c r="N50" s="63" t="s">
        <v>125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0.97136699999999998</v>
      </c>
      <c r="F52" t="s">
        <v>20</v>
      </c>
      <c r="G52" s="29">
        <v>0</v>
      </c>
      <c r="H52" s="29">
        <v>2.2800000000000001E-2</v>
      </c>
      <c r="I52" s="29">
        <v>0.98853199999999997</v>
      </c>
      <c r="J52" t="s">
        <v>20</v>
      </c>
      <c r="K52" s="29">
        <v>0</v>
      </c>
      <c r="L52" s="29">
        <v>2.2800000000000001E-2</v>
      </c>
      <c r="M52" s="29">
        <v>0.96065800000000001</v>
      </c>
      <c r="N52" s="25" t="s">
        <v>20</v>
      </c>
      <c r="O52" s="46">
        <v>0</v>
      </c>
      <c r="P52" s="46">
        <v>2.2800000000000001E-2</v>
      </c>
      <c r="Q52" s="25">
        <v>1.0684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1.09551</v>
      </c>
      <c r="F53" t="s">
        <v>21</v>
      </c>
      <c r="G53" s="29">
        <v>0</v>
      </c>
      <c r="H53" s="29">
        <v>1.37E-2</v>
      </c>
      <c r="I53" s="29">
        <v>1.1744220000000001</v>
      </c>
      <c r="J53" t="s">
        <v>21</v>
      </c>
      <c r="K53" s="29">
        <v>0</v>
      </c>
      <c r="L53" s="29">
        <v>1.37E-2</v>
      </c>
      <c r="M53" s="29">
        <v>1.1156189999999999</v>
      </c>
      <c r="N53" s="25" t="s">
        <v>21</v>
      </c>
      <c r="O53" s="46">
        <v>0</v>
      </c>
      <c r="P53" s="46">
        <v>1.37E-2</v>
      </c>
      <c r="Q53" s="25">
        <v>1.145891</v>
      </c>
    </row>
    <row r="54" spans="1:17" x14ac:dyDescent="0.25">
      <c r="A54" s="59"/>
      <c r="B54" t="s">
        <v>22</v>
      </c>
      <c r="C54" s="29">
        <v>0</v>
      </c>
      <c r="D54" s="29">
        <v>9.4000000000000004E-3</v>
      </c>
      <c r="E54" s="29">
        <v>2.1337709999999999</v>
      </c>
      <c r="F54" t="s">
        <v>22</v>
      </c>
      <c r="G54" s="29">
        <v>0</v>
      </c>
      <c r="H54" s="29">
        <v>9.5999999999999992E-3</v>
      </c>
      <c r="I54" s="29">
        <v>2.0339399999999999</v>
      </c>
      <c r="J54" t="s">
        <v>22</v>
      </c>
      <c r="K54" s="29">
        <v>0</v>
      </c>
      <c r="L54" s="29">
        <v>1.01E-2</v>
      </c>
      <c r="M54" s="29">
        <v>2.0769000000000002</v>
      </c>
      <c r="N54" s="25" t="s">
        <v>22</v>
      </c>
      <c r="O54" s="46">
        <v>0</v>
      </c>
      <c r="P54" s="46">
        <v>1.0500000000000001E-2</v>
      </c>
      <c r="Q54" s="25">
        <v>2.0720619999999998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122</v>
      </c>
      <c r="C57" s="66"/>
      <c r="D57" s="66"/>
      <c r="E57" s="66"/>
      <c r="F57" s="66" t="s">
        <v>123</v>
      </c>
      <c r="G57" s="66"/>
      <c r="H57" s="66"/>
      <c r="I57" s="66"/>
      <c r="J57" s="66" t="s">
        <v>124</v>
      </c>
      <c r="K57" s="66"/>
      <c r="L57" s="66"/>
      <c r="M57" s="66"/>
      <c r="N57" s="66" t="s">
        <v>125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122</v>
      </c>
      <c r="C64" s="52"/>
      <c r="D64" s="52"/>
      <c r="E64" s="52"/>
      <c r="F64" s="52" t="s">
        <v>123</v>
      </c>
      <c r="G64" s="52"/>
      <c r="H64" s="52"/>
      <c r="I64" s="52"/>
      <c r="J64" s="52" t="s">
        <v>124</v>
      </c>
      <c r="K64" s="52"/>
      <c r="L64" s="52"/>
      <c r="M64" s="52"/>
      <c r="N64" s="63" t="s">
        <v>125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3.2000000000000002E-3</v>
      </c>
      <c r="E66" s="29">
        <v>6.1517780000000002</v>
      </c>
      <c r="F66" s="33"/>
      <c r="G66" s="33">
        <v>3.2000000000000002E-3</v>
      </c>
      <c r="I66" s="29">
        <v>6.3609070000000001</v>
      </c>
      <c r="J66" s="33">
        <v>3.3E-3</v>
      </c>
      <c r="M66" s="29">
        <v>6.2154400000000001</v>
      </c>
      <c r="N66" s="25">
        <v>3.3999999999999998E-3</v>
      </c>
      <c r="O66" s="25"/>
      <c r="P66" s="25"/>
      <c r="Q66" s="25">
        <v>6.7767660000000003</v>
      </c>
    </row>
    <row r="67" spans="1:27" x14ac:dyDescent="0.25"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2.1180140000000001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12.999860999999999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2.7753579999999998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9.7656100000000006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2.9970920000000003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19.344116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4.1137300000000003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14.757193000000001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4.0521530000000006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26.186427999999999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5.5332599999999994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19.602111999999998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1.8828580000000001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12.459284999999999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2.5409030000000001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2.88385E-4</v>
      </c>
      <c r="H114">
        <f>AA13+W13</f>
        <v>8.4154510000000009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2.8996999999999996E-4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2.9314E-4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2.9630999999999993E-4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2.8669370000000001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2.5000000000000002E-10</v>
      </c>
      <c r="M125">
        <f>AE25+AA25+W25</f>
        <v>18.739882000000001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1.0000000000000001E-9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3.7860589999999998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2.8997749999999997E-4</v>
      </c>
      <c r="H127">
        <f>AE13+AA13+W13</f>
        <v>12.513013000000001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2.9316999999999999E-4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4.0000000000000002E-9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8.9999999999999995E-9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2.9960000000000002E-4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3.0609000000000002E-4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4.2612309999999995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7.2500000000000008E-10</v>
      </c>
      <c r="M138">
        <f>AI25+AE25+AA25+W25</f>
        <v>25.517112000000001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2.8000000000000007E-9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5.0631959999999996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2.9157337499999996E-4</v>
      </c>
      <c r="H140">
        <f>AI13+AE13+AA13+W13</f>
        <v>16.933114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2.9636699999999996E-4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1.0400000000000004E-8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2.1599999999999998E-8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3.0591599999999994E-4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3.1524900000000003E-4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1.9072960000000001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7.2849999999999997E-6</v>
      </c>
      <c r="M151">
        <f>I46+E46</f>
        <v>12.377638000000001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7.2700000000000007E-6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2.6064040000000004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1.0999999999999998E-3</v>
      </c>
      <c r="H153">
        <f>I34++E34</f>
        <v>6.6831589999999998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1.1000000000000001E-3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7.240000000000001E-6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7.2100000000000004E-6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1.1000000000000003E-3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1.0999999999999998E-3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2.872274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7.2685000000000008E-6</v>
      </c>
      <c r="M164">
        <f>M46+I46+E46</f>
        <v>18.623063999999999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7.2340000000000005E-6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3.773136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1.1002500000000001E-3</v>
      </c>
      <c r="H166">
        <f>M34+I34+E34</f>
        <v>9.8421430000000001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1.1010000000000002E-3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7.1560000000000006E-6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7.0660000000000015E-6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1.1040000000000002E-3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1.1090000000000002E-3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3.8937390000000001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7.2508624999999994E-6</v>
      </c>
      <c r="M177">
        <f>Q46+M46+I46+E46</f>
        <v>24.853805000000001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7.1948999999999995E-6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4.9214740000000008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1.1007374999999998E-3</v>
      </c>
      <c r="H179">
        <f>Q34+M34+I34+E34</f>
        <v>13.099406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1.1029E-3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7.0711999999999993E-6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6.9463000000000007E-6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1.1112000000000001E-3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1.1243000000000002E-3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1.9886969999999999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2.2332999999999999E-4</v>
      </c>
      <c r="M190">
        <f>AA46+W46</f>
        <v>12.315812000000001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2.2386000000000001E-4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2.222003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3.1099999999999999E-3</v>
      </c>
      <c r="H192">
        <f>AA34+W34</f>
        <v>4.4966949999999999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3.1199999999999999E-3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2.2492000000000001E-4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2.2597999999999997E-4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3.14E-3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3.1599999999999996E-3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2.9608730000000003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2.2385300000000001E-4</v>
      </c>
      <c r="M203">
        <f>AE46+AA46+W46</f>
        <v>18.535466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2.2489200000000003E-4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3.3242010000000004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3.1200000000000004E-3</v>
      </c>
      <c r="H205">
        <f>AE34+AA34+W34</f>
        <v>6.6024909999999997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3.1400000000000004E-3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2.2692799999999999E-4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2.2890800000000002E-4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3.1800000000000001E-3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3.2199999999999998E-3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3.9731909999999999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2.2437033749999995E-4</v>
      </c>
      <c r="M216">
        <f>AI46+AE46+AA46+W46</f>
        <v>24.941731000000001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2.2590669999999997E-4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4.472175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3.1299999999999995E-3</v>
      </c>
      <c r="H218">
        <f>AI34+AE34+AA34+W34</f>
        <v>8.8973340000000007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3.16E-3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2.289096E-4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2.3187290000000003E-4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3.2199999999999998E-3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3.2799999999999999E-3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1.9598990000000001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3.2000000000000002E-3</v>
      </c>
      <c r="M229">
        <f>I66+E66</f>
        <v>12.512685000000001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3.2000000000000002E-3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2.2699319999999998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9.41E-3</v>
      </c>
      <c r="H231">
        <f>I54+E54</f>
        <v>4.1677109999999997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9.4200000000000013E-3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3.2000000000000002E-3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3.1999999999999997E-3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9.4400000000000005E-3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9.4599999999999997E-3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2.9205570000000001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3.2002500000000004E-3</v>
      </c>
      <c r="M242">
        <f>M66+I66+E66</f>
        <v>18.728124999999999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3.2010000000000003E-3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3.385551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9.420750000000002E-3</v>
      </c>
      <c r="H244">
        <f>M54+I54+E54</f>
        <v>6.244610999999999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9.4430000000000017E-3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3.2040000000000003E-3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3.209E-3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9.4920000000000004E-3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9.5469999999999999E-3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3.9889570000000001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3.2007374999999997E-3</v>
      </c>
      <c r="M255">
        <f>Q66+M66+I66+E66</f>
        <v>25.504891000000001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3.2029000000000003E-3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4.5314420000000002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9.4321999999999982E-3</v>
      </c>
      <c r="H257">
        <f>Q54+M54+I54+E54</f>
        <v>8.3166729999999998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9.4685999999999989E-3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3.2112E-3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3.2243000000000003E-3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9.5528000000000002E-3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9.6502000000000011E-3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63"/>
  <sheetViews>
    <sheetView zoomScale="55" zoomScaleNormal="55" workbookViewId="0">
      <selection activeCell="F64" sqref="F64:Q66"/>
    </sheetView>
  </sheetViews>
  <sheetFormatPr defaultColWidth="9" defaultRowHeight="14.4" x14ac:dyDescent="0.25"/>
  <cols>
    <col min="2" max="2" width="11.44140625" bestFit="1" customWidth="1"/>
    <col min="4" max="4" width="14.88671875" customWidth="1"/>
    <col min="5" max="5" width="10.109375" customWidth="1"/>
    <col min="6" max="6" width="13" bestFit="1" customWidth="1"/>
    <col min="7" max="7" width="13.6640625" customWidth="1"/>
    <col min="8" max="8" width="13.21875" customWidth="1"/>
    <col min="9" max="9" width="12.44140625" customWidth="1"/>
    <col min="10" max="10" width="13" bestFit="1" customWidth="1"/>
    <col min="11" max="11" width="9.6640625"/>
    <col min="12" max="12" width="11.5546875" customWidth="1"/>
    <col min="13" max="13" width="10.77734375" bestFit="1" customWidth="1"/>
    <col min="14" max="14" width="10.44140625" bestFit="1" customWidth="1"/>
    <col min="15" max="15" width="9.6640625"/>
    <col min="16" max="16" width="11.44140625" bestFit="1" customWidth="1"/>
    <col min="17" max="17" width="10.77734375" bestFit="1" customWidth="1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126</v>
      </c>
      <c r="C9" s="52"/>
      <c r="D9" s="52"/>
      <c r="E9" s="52"/>
      <c r="F9" s="63" t="s">
        <v>127</v>
      </c>
      <c r="G9" s="63"/>
      <c r="H9" s="63"/>
      <c r="I9" s="63"/>
      <c r="J9" s="63" t="s">
        <v>128</v>
      </c>
      <c r="K9" s="63"/>
      <c r="L9" s="63"/>
      <c r="M9" s="63"/>
      <c r="N9" s="63" t="s">
        <v>129</v>
      </c>
      <c r="O9" s="63"/>
      <c r="P9" s="63"/>
      <c r="Q9" s="63"/>
      <c r="S9" s="59" t="s">
        <v>12</v>
      </c>
      <c r="T9" s="52" t="s">
        <v>126</v>
      </c>
      <c r="U9" s="52"/>
      <c r="V9" s="52"/>
      <c r="W9" s="52"/>
      <c r="X9" s="63" t="s">
        <v>127</v>
      </c>
      <c r="Y9" s="63"/>
      <c r="Z9" s="63"/>
      <c r="AA9" s="63"/>
      <c r="AB9" s="63" t="s">
        <v>128</v>
      </c>
      <c r="AC9" s="63"/>
      <c r="AD9" s="63"/>
      <c r="AE9" s="63"/>
      <c r="AF9" s="63" t="s">
        <v>129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1.20913</v>
      </c>
      <c r="F11" s="25" t="s">
        <v>20</v>
      </c>
      <c r="G11" s="25">
        <v>0</v>
      </c>
      <c r="H11" s="25">
        <v>2.2800000000000001E-2</v>
      </c>
      <c r="I11" s="25">
        <v>1.026089</v>
      </c>
      <c r="J11" s="25" t="s">
        <v>20</v>
      </c>
      <c r="K11" s="25">
        <v>0</v>
      </c>
      <c r="L11" s="25">
        <v>2.2800000000000001E-2</v>
      </c>
      <c r="M11" s="25">
        <v>1.0237959999999999</v>
      </c>
      <c r="N11" s="25" t="s">
        <v>20</v>
      </c>
      <c r="O11" s="25">
        <v>0</v>
      </c>
      <c r="P11" s="25">
        <v>2.2800000000000001E-2</v>
      </c>
      <c r="Q11" s="25">
        <v>1.02088</v>
      </c>
      <c r="S11" s="59"/>
      <c r="T11" t="s">
        <v>20</v>
      </c>
      <c r="U11">
        <v>0</v>
      </c>
      <c r="V11">
        <v>2.2800000000000001E-2</v>
      </c>
      <c r="W11">
        <v>1.0816509999999999</v>
      </c>
      <c r="X11" s="25" t="s">
        <v>20</v>
      </c>
      <c r="Y11" s="25">
        <v>0</v>
      </c>
      <c r="Z11" s="25">
        <v>2.2800000000000001E-2</v>
      </c>
      <c r="AA11" s="25">
        <v>1.077807</v>
      </c>
      <c r="AB11" s="25" t="s">
        <v>20</v>
      </c>
      <c r="AC11" s="25">
        <v>0</v>
      </c>
      <c r="AD11" s="25">
        <v>2.2800000000000001E-2</v>
      </c>
      <c r="AE11" s="25">
        <v>1.0230999999999999</v>
      </c>
      <c r="AF11" s="25" t="s">
        <v>20</v>
      </c>
      <c r="AG11" s="25">
        <v>0</v>
      </c>
      <c r="AH11" s="25">
        <v>2.2800000000000001E-2</v>
      </c>
      <c r="AI11" s="25">
        <v>1.076031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1.6509050000000001</v>
      </c>
      <c r="F12" s="25" t="s">
        <v>21</v>
      </c>
      <c r="G12" s="25">
        <v>0</v>
      </c>
      <c r="H12" s="25">
        <v>8.7180000000000005E-4</v>
      </c>
      <c r="I12" s="25">
        <v>1.546926</v>
      </c>
      <c r="J12" s="25" t="s">
        <v>21</v>
      </c>
      <c r="K12" s="25">
        <v>0</v>
      </c>
      <c r="L12" s="25">
        <v>8.7180000000000005E-4</v>
      </c>
      <c r="M12" s="25">
        <v>1.6315470000000001</v>
      </c>
      <c r="N12" s="25" t="s">
        <v>21</v>
      </c>
      <c r="O12" s="25">
        <v>0</v>
      </c>
      <c r="P12" s="25">
        <v>8.7180000000000005E-4</v>
      </c>
      <c r="Q12" s="25">
        <v>1.4997480000000001</v>
      </c>
      <c r="S12" s="59"/>
      <c r="T12" t="s">
        <v>21</v>
      </c>
      <c r="U12">
        <v>0</v>
      </c>
      <c r="V12">
        <v>2E-3</v>
      </c>
      <c r="W12">
        <v>1.495493</v>
      </c>
      <c r="X12" s="25" t="s">
        <v>21</v>
      </c>
      <c r="Y12" s="25">
        <v>0</v>
      </c>
      <c r="Z12" s="25">
        <v>2E-3</v>
      </c>
      <c r="AA12" s="25">
        <v>1.4006730000000001</v>
      </c>
      <c r="AB12" s="25" t="s">
        <v>21</v>
      </c>
      <c r="AC12" s="25">
        <v>0</v>
      </c>
      <c r="AD12" s="25">
        <v>2E-3</v>
      </c>
      <c r="AE12" s="25">
        <v>1.3567629999999999</v>
      </c>
      <c r="AF12" s="25" t="s">
        <v>21</v>
      </c>
      <c r="AG12" s="25">
        <v>0</v>
      </c>
      <c r="AH12" s="25">
        <v>2E-3</v>
      </c>
      <c r="AI12" s="25">
        <v>1.3371360000000001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6.7173090000000002</v>
      </c>
      <c r="F13" s="25" t="s">
        <v>22</v>
      </c>
      <c r="G13" s="25">
        <v>0</v>
      </c>
      <c r="H13" s="25">
        <v>5.007E-5</v>
      </c>
      <c r="I13" s="25">
        <v>6.4731719999999999</v>
      </c>
      <c r="J13" s="25" t="s">
        <v>22</v>
      </c>
      <c r="K13" s="25">
        <v>0</v>
      </c>
      <c r="L13" s="25">
        <v>5.007E-5</v>
      </c>
      <c r="M13" s="25">
        <v>6.2852399999999999</v>
      </c>
      <c r="N13" s="25" t="s">
        <v>22</v>
      </c>
      <c r="O13" s="25">
        <v>0</v>
      </c>
      <c r="P13" s="25">
        <v>5.007E-5</v>
      </c>
      <c r="Q13" s="25">
        <v>6.4220959999999998</v>
      </c>
      <c r="S13" s="59"/>
      <c r="T13" t="s">
        <v>22</v>
      </c>
      <c r="U13">
        <v>0</v>
      </c>
      <c r="V13">
        <v>2.8659999999999997E-4</v>
      </c>
      <c r="W13">
        <v>5.4655389999999997</v>
      </c>
      <c r="X13" s="25" t="s">
        <v>22</v>
      </c>
      <c r="Y13" s="25">
        <v>0</v>
      </c>
      <c r="Z13" s="25">
        <v>3.1730000000000001E-4</v>
      </c>
      <c r="AA13" s="25">
        <v>5.1758009999999999</v>
      </c>
      <c r="AB13" s="25" t="s">
        <v>22</v>
      </c>
      <c r="AC13" s="25">
        <v>0</v>
      </c>
      <c r="AD13" s="25">
        <v>3.4640000000000002E-4</v>
      </c>
      <c r="AE13" s="25">
        <v>5.3467789999999997</v>
      </c>
      <c r="AF13" s="25" t="s">
        <v>22</v>
      </c>
      <c r="AG13" s="25">
        <v>0</v>
      </c>
      <c r="AH13" s="25">
        <v>3.5790000000000003E-4</v>
      </c>
      <c r="AI13" s="25">
        <v>4.94773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126</v>
      </c>
      <c r="C16" s="66"/>
      <c r="D16" s="66"/>
      <c r="E16" s="66"/>
      <c r="F16" s="66" t="s">
        <v>127</v>
      </c>
      <c r="G16" s="66"/>
      <c r="H16" s="66"/>
      <c r="I16" s="66"/>
      <c r="J16" s="66" t="s">
        <v>128</v>
      </c>
      <c r="K16" s="66"/>
      <c r="L16" s="66"/>
      <c r="M16" s="66"/>
      <c r="N16" s="66" t="s">
        <v>129</v>
      </c>
      <c r="O16" s="66"/>
      <c r="P16" s="66"/>
      <c r="Q16" s="66"/>
      <c r="R16" s="27"/>
      <c r="S16" s="68" t="s">
        <v>23</v>
      </c>
      <c r="T16" s="66" t="s">
        <v>126</v>
      </c>
      <c r="U16" s="66"/>
      <c r="V16" s="66"/>
      <c r="W16" s="66"/>
      <c r="X16" s="66" t="s">
        <v>127</v>
      </c>
      <c r="Y16" s="66"/>
      <c r="Z16" s="66"/>
      <c r="AA16" s="66"/>
      <c r="AB16" s="66" t="s">
        <v>128</v>
      </c>
      <c r="AC16" s="66"/>
      <c r="AD16" s="66"/>
      <c r="AE16" s="66"/>
      <c r="AF16" s="66" t="s">
        <v>129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126</v>
      </c>
      <c r="C23" s="52"/>
      <c r="D23" s="52"/>
      <c r="E23" s="52"/>
      <c r="F23" s="63" t="s">
        <v>127</v>
      </c>
      <c r="G23" s="63"/>
      <c r="H23" s="63"/>
      <c r="I23" s="63"/>
      <c r="J23" s="63" t="s">
        <v>128</v>
      </c>
      <c r="K23" s="63"/>
      <c r="L23" s="63"/>
      <c r="M23" s="63"/>
      <c r="N23" s="63" t="s">
        <v>129</v>
      </c>
      <c r="O23" s="63"/>
      <c r="P23" s="63"/>
      <c r="Q23" s="63"/>
      <c r="S23" s="60" t="s">
        <v>24</v>
      </c>
      <c r="T23" s="52" t="s">
        <v>126</v>
      </c>
      <c r="U23" s="52"/>
      <c r="V23" s="52"/>
      <c r="W23" s="52"/>
      <c r="X23" s="63" t="s">
        <v>127</v>
      </c>
      <c r="Y23" s="63"/>
      <c r="Z23" s="63"/>
      <c r="AA23" s="63"/>
      <c r="AB23" s="63" t="s">
        <v>128</v>
      </c>
      <c r="AC23" s="63"/>
      <c r="AD23" s="63"/>
      <c r="AE23" s="63"/>
      <c r="AF23" s="63" t="s">
        <v>129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8.1943079999999995</v>
      </c>
      <c r="F25" s="25">
        <v>0</v>
      </c>
      <c r="G25" s="25"/>
      <c r="H25" s="25"/>
      <c r="I25" s="25">
        <v>7.0483460000000004</v>
      </c>
      <c r="J25" s="25">
        <v>0</v>
      </c>
      <c r="K25" s="25"/>
      <c r="L25" s="25"/>
      <c r="M25" s="25">
        <v>6.9205269999999999</v>
      </c>
      <c r="N25" s="25">
        <v>0</v>
      </c>
      <c r="O25" s="25"/>
      <c r="P25" s="25"/>
      <c r="Q25" s="25">
        <v>7.0728119999999999</v>
      </c>
      <c r="S25" s="60"/>
      <c r="T25">
        <v>0</v>
      </c>
      <c r="W25">
        <v>6.8689369999999998</v>
      </c>
      <c r="X25" s="25">
        <v>0</v>
      </c>
      <c r="Y25" s="25"/>
      <c r="Z25" s="25"/>
      <c r="AA25" s="25">
        <v>6.8054860000000001</v>
      </c>
      <c r="AB25" s="25">
        <v>0</v>
      </c>
      <c r="AC25" s="25"/>
      <c r="AD25" s="25"/>
      <c r="AE25" s="25">
        <v>6.9424570000000001</v>
      </c>
      <c r="AF25" s="25">
        <v>0</v>
      </c>
      <c r="AG25" s="25"/>
      <c r="AH25" s="25"/>
      <c r="AI25" s="25">
        <v>7.2073700000000001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126</v>
      </c>
      <c r="C30" s="52"/>
      <c r="D30" s="52"/>
      <c r="E30" s="52"/>
      <c r="F30" s="63" t="s">
        <v>127</v>
      </c>
      <c r="G30" s="63"/>
      <c r="H30" s="63"/>
      <c r="I30" s="63"/>
      <c r="J30" s="63" t="s">
        <v>128</v>
      </c>
      <c r="K30" s="63"/>
      <c r="L30" s="63"/>
      <c r="M30" s="63"/>
      <c r="N30" s="63" t="s">
        <v>129</v>
      </c>
      <c r="O30" s="63"/>
      <c r="P30" s="63"/>
      <c r="Q30" s="63"/>
      <c r="S30" s="59" t="s">
        <v>12</v>
      </c>
      <c r="T30" s="52" t="s">
        <v>126</v>
      </c>
      <c r="U30" s="52"/>
      <c r="V30" s="52"/>
      <c r="W30" s="52"/>
      <c r="X30" s="63" t="s">
        <v>127</v>
      </c>
      <c r="Y30" s="63"/>
      <c r="Z30" s="63"/>
      <c r="AA30" s="63"/>
      <c r="AB30" s="63" t="s">
        <v>128</v>
      </c>
      <c r="AC30" s="63"/>
      <c r="AD30" s="63"/>
      <c r="AE30" s="63"/>
      <c r="AF30" s="63" t="s">
        <v>129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1.1143940000000001</v>
      </c>
      <c r="F32" s="25" t="s">
        <v>20</v>
      </c>
      <c r="G32" s="25">
        <v>0</v>
      </c>
      <c r="H32" s="25">
        <v>2.2800000000000001E-2</v>
      </c>
      <c r="I32" s="25">
        <v>1.0214730000000001</v>
      </c>
      <c r="J32" s="25" t="s">
        <v>20</v>
      </c>
      <c r="K32" s="25">
        <v>0</v>
      </c>
      <c r="L32" s="25">
        <v>2.2800000000000001E-2</v>
      </c>
      <c r="M32" s="25">
        <v>1.083151</v>
      </c>
      <c r="N32" s="25" t="s">
        <v>20</v>
      </c>
      <c r="O32" s="25">
        <v>0</v>
      </c>
      <c r="P32" s="25">
        <v>2.2800000000000001E-2</v>
      </c>
      <c r="Q32" s="25">
        <v>1.021123</v>
      </c>
      <c r="S32" s="59"/>
      <c r="T32" t="s">
        <v>20</v>
      </c>
      <c r="U32">
        <v>0</v>
      </c>
      <c r="V32">
        <v>2.2800000000000001E-2</v>
      </c>
      <c r="W32">
        <v>1.0814490000000001</v>
      </c>
      <c r="X32" s="25" t="s">
        <v>20</v>
      </c>
      <c r="Y32" s="25">
        <v>0</v>
      </c>
      <c r="Z32" s="25">
        <v>2.2800000000000001E-2</v>
      </c>
      <c r="AA32" s="25">
        <v>1.0273680000000001</v>
      </c>
      <c r="AB32" s="25" t="s">
        <v>20</v>
      </c>
      <c r="AC32" s="25">
        <v>0</v>
      </c>
      <c r="AD32" s="25">
        <v>2.2800000000000001E-2</v>
      </c>
      <c r="AE32" s="25">
        <v>1.0300720000000001</v>
      </c>
      <c r="AF32" s="25" t="s">
        <v>20</v>
      </c>
      <c r="AG32" s="25">
        <v>0</v>
      </c>
      <c r="AH32" s="25">
        <v>2.2800000000000001E-2</v>
      </c>
      <c r="AI32" s="25">
        <v>1.038891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1.2975639999999999</v>
      </c>
      <c r="F33" s="25" t="s">
        <v>21</v>
      </c>
      <c r="G33" s="25">
        <v>0</v>
      </c>
      <c r="H33" s="25">
        <v>4.1000000000000003E-3</v>
      </c>
      <c r="I33" s="25">
        <v>1.2033670000000001</v>
      </c>
      <c r="J33" s="25" t="s">
        <v>21</v>
      </c>
      <c r="K33" s="25">
        <v>0</v>
      </c>
      <c r="L33" s="25">
        <v>4.1000000000000003E-3</v>
      </c>
      <c r="M33" s="25">
        <v>1.2213830000000001</v>
      </c>
      <c r="N33" s="25" t="s">
        <v>21</v>
      </c>
      <c r="O33" s="25">
        <v>0</v>
      </c>
      <c r="P33" s="25">
        <v>4.1000000000000003E-3</v>
      </c>
      <c r="Q33" s="25">
        <v>1.1977530000000001</v>
      </c>
      <c r="S33" s="59"/>
      <c r="T33" t="s">
        <v>21</v>
      </c>
      <c r="U33">
        <v>0</v>
      </c>
      <c r="V33">
        <v>7.4000000000000003E-3</v>
      </c>
      <c r="W33">
        <v>1.2378089999999999</v>
      </c>
      <c r="X33" s="25" t="s">
        <v>21</v>
      </c>
      <c r="Y33" s="25">
        <v>0</v>
      </c>
      <c r="Z33" s="25">
        <v>7.4000000000000003E-3</v>
      </c>
      <c r="AA33" s="25">
        <v>1.1728749999999999</v>
      </c>
      <c r="AB33" s="25" t="s">
        <v>21</v>
      </c>
      <c r="AC33" s="25">
        <v>0</v>
      </c>
      <c r="AD33" s="25">
        <v>7.4000000000000003E-3</v>
      </c>
      <c r="AE33" s="25">
        <v>1.1494150000000001</v>
      </c>
      <c r="AF33" s="25" t="s">
        <v>21</v>
      </c>
      <c r="AG33" s="25">
        <v>0</v>
      </c>
      <c r="AH33" s="25">
        <v>7.4000000000000003E-3</v>
      </c>
      <c r="AI33" s="25">
        <v>1.1673210000000001</v>
      </c>
    </row>
    <row r="34" spans="1:35" x14ac:dyDescent="0.25">
      <c r="A34" s="59"/>
      <c r="B34" t="s">
        <v>22</v>
      </c>
      <c r="C34">
        <v>0</v>
      </c>
      <c r="D34">
        <v>1.1000000000000001E-3</v>
      </c>
      <c r="E34">
        <v>4.1441679999999996</v>
      </c>
      <c r="F34" s="25" t="s">
        <v>22</v>
      </c>
      <c r="G34" s="25">
        <v>0</v>
      </c>
      <c r="H34" s="25">
        <v>1.1000000000000001E-3</v>
      </c>
      <c r="I34" s="25">
        <v>4.2844340000000001</v>
      </c>
      <c r="J34" s="25" t="s">
        <v>22</v>
      </c>
      <c r="K34" s="25">
        <v>0</v>
      </c>
      <c r="L34" s="25">
        <v>1.1999999999999999E-3</v>
      </c>
      <c r="M34" s="25">
        <v>3.8651420000000001</v>
      </c>
      <c r="N34" s="25" t="s">
        <v>22</v>
      </c>
      <c r="O34" s="25">
        <v>0</v>
      </c>
      <c r="P34" s="25">
        <v>1.2999999999999999E-3</v>
      </c>
      <c r="Q34" s="25">
        <v>4.06053</v>
      </c>
      <c r="S34" s="59"/>
      <c r="T34" t="s">
        <v>22</v>
      </c>
      <c r="U34">
        <v>0</v>
      </c>
      <c r="V34">
        <v>3.0999999999999999E-3</v>
      </c>
      <c r="W34">
        <v>2.6325799999999999</v>
      </c>
      <c r="X34" s="25" t="s">
        <v>22</v>
      </c>
      <c r="Y34" s="25">
        <v>0</v>
      </c>
      <c r="Z34" s="25">
        <v>3.3E-3</v>
      </c>
      <c r="AA34" s="25">
        <v>2.4565969999999999</v>
      </c>
      <c r="AB34" s="25" t="s">
        <v>22</v>
      </c>
      <c r="AC34" s="25">
        <v>0</v>
      </c>
      <c r="AD34" s="25">
        <v>3.5000000000000001E-3</v>
      </c>
      <c r="AE34" s="25">
        <v>2.5537230000000002</v>
      </c>
      <c r="AF34" s="25" t="s">
        <v>22</v>
      </c>
      <c r="AG34" s="25">
        <v>0</v>
      </c>
      <c r="AH34" s="25">
        <v>3.5999999999999999E-3</v>
      </c>
      <c r="AI34" s="25">
        <v>2.508931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126</v>
      </c>
      <c r="C37" s="66"/>
      <c r="D37" s="66"/>
      <c r="E37" s="66"/>
      <c r="F37" s="66" t="s">
        <v>127</v>
      </c>
      <c r="G37" s="66"/>
      <c r="H37" s="66"/>
      <c r="I37" s="66"/>
      <c r="J37" s="66" t="s">
        <v>128</v>
      </c>
      <c r="K37" s="66"/>
      <c r="L37" s="66"/>
      <c r="M37" s="66"/>
      <c r="N37" s="66" t="s">
        <v>129</v>
      </c>
      <c r="O37" s="66"/>
      <c r="P37" s="66"/>
      <c r="Q37" s="66"/>
      <c r="R37" s="27"/>
      <c r="S37" s="68" t="s">
        <v>23</v>
      </c>
      <c r="T37" s="66" t="s">
        <v>126</v>
      </c>
      <c r="U37" s="66"/>
      <c r="V37" s="66"/>
      <c r="W37" s="66"/>
      <c r="X37" s="66" t="s">
        <v>127</v>
      </c>
      <c r="Y37" s="66"/>
      <c r="Z37" s="66"/>
      <c r="AA37" s="66"/>
      <c r="AB37" s="66" t="s">
        <v>128</v>
      </c>
      <c r="AC37" s="66"/>
      <c r="AD37" s="66"/>
      <c r="AE37" s="66"/>
      <c r="AF37" s="66" t="s">
        <v>129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126</v>
      </c>
      <c r="C44" s="52"/>
      <c r="D44" s="52"/>
      <c r="E44" s="52"/>
      <c r="F44" s="63" t="s">
        <v>127</v>
      </c>
      <c r="G44" s="63"/>
      <c r="H44" s="63"/>
      <c r="I44" s="63"/>
      <c r="J44" s="63" t="s">
        <v>128</v>
      </c>
      <c r="K44" s="63"/>
      <c r="L44" s="63"/>
      <c r="M44" s="63"/>
      <c r="N44" s="63" t="s">
        <v>129</v>
      </c>
      <c r="O44" s="63"/>
      <c r="P44" s="63"/>
      <c r="Q44" s="63"/>
      <c r="S44" s="60" t="s">
        <v>24</v>
      </c>
      <c r="T44" s="52" t="s">
        <v>126</v>
      </c>
      <c r="U44" s="52"/>
      <c r="V44" s="52"/>
      <c r="W44" s="52"/>
      <c r="X44" s="63" t="s">
        <v>127</v>
      </c>
      <c r="Y44" s="63"/>
      <c r="Z44" s="63"/>
      <c r="AA44" s="63"/>
      <c r="AB44" s="63" t="s">
        <v>128</v>
      </c>
      <c r="AC44" s="63"/>
      <c r="AD44" s="63"/>
      <c r="AE44" s="63"/>
      <c r="AF44" s="63" t="s">
        <v>129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5.9000000000000003E-6</v>
      </c>
      <c r="E46">
        <v>6.9877739999999999</v>
      </c>
      <c r="F46" s="39">
        <v>6.1999999999999999E-6</v>
      </c>
      <c r="G46" s="25"/>
      <c r="H46" s="25"/>
      <c r="I46" s="25">
        <v>6.702242</v>
      </c>
      <c r="J46" s="39">
        <v>6.1999999999999999E-6</v>
      </c>
      <c r="K46" s="25"/>
      <c r="L46" s="25"/>
      <c r="M46" s="25">
        <v>6.9537509999999996</v>
      </c>
      <c r="N46" s="39">
        <v>6.8000000000000001E-6</v>
      </c>
      <c r="O46" s="25"/>
      <c r="P46" s="25"/>
      <c r="Q46" s="25">
        <v>6.7420099999999996</v>
      </c>
      <c r="S46" s="60"/>
      <c r="T46" s="32">
        <v>2.1369999999999999E-4</v>
      </c>
      <c r="W46">
        <v>7.9054089999999997</v>
      </c>
      <c r="X46" s="39">
        <v>2.264E-4</v>
      </c>
      <c r="Y46" s="25"/>
      <c r="Z46" s="25"/>
      <c r="AA46" s="25">
        <v>6.7564650000000004</v>
      </c>
      <c r="AB46" s="39">
        <v>2.2929999999999999E-4</v>
      </c>
      <c r="AC46" s="25"/>
      <c r="AD46" s="25"/>
      <c r="AE46" s="25">
        <v>6.6814479999999996</v>
      </c>
      <c r="AF46" s="39">
        <v>2.374E-4</v>
      </c>
      <c r="AG46" s="25"/>
      <c r="AH46" s="25"/>
      <c r="AI46" s="25">
        <v>6.7791170000000003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126</v>
      </c>
      <c r="C50" s="52"/>
      <c r="D50" s="52"/>
      <c r="E50" s="52"/>
      <c r="F50" s="63" t="s">
        <v>127</v>
      </c>
      <c r="G50" s="63"/>
      <c r="H50" s="63"/>
      <c r="I50" s="63"/>
      <c r="J50" s="63" t="s">
        <v>128</v>
      </c>
      <c r="K50" s="63"/>
      <c r="L50" s="63"/>
      <c r="M50" s="63"/>
      <c r="N50" s="63" t="s">
        <v>129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1.084851</v>
      </c>
      <c r="F52" s="25" t="s">
        <v>20</v>
      </c>
      <c r="G52" s="25">
        <v>0</v>
      </c>
      <c r="H52" s="25">
        <v>2.2800000000000001E-2</v>
      </c>
      <c r="I52" s="25">
        <v>1.0087219999999999</v>
      </c>
      <c r="J52" s="25" t="s">
        <v>20</v>
      </c>
      <c r="K52" s="25">
        <v>0</v>
      </c>
      <c r="L52" s="25">
        <v>2.2800000000000001E-2</v>
      </c>
      <c r="M52" s="25">
        <v>1.075105</v>
      </c>
      <c r="N52" s="25" t="s">
        <v>20</v>
      </c>
      <c r="O52" s="25">
        <v>0</v>
      </c>
      <c r="P52" s="25">
        <v>2.2800000000000001E-2</v>
      </c>
      <c r="Q52" s="25">
        <v>1.189308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1.255171</v>
      </c>
      <c r="F53" s="25" t="s">
        <v>21</v>
      </c>
      <c r="G53" s="25">
        <v>0</v>
      </c>
      <c r="H53" s="25">
        <v>1.37E-2</v>
      </c>
      <c r="I53" s="25">
        <v>1.1588989999999999</v>
      </c>
      <c r="J53" s="25" t="s">
        <v>21</v>
      </c>
      <c r="K53" s="25">
        <v>0</v>
      </c>
      <c r="L53" s="25">
        <v>1.37E-2</v>
      </c>
      <c r="M53" s="25">
        <v>1.156407</v>
      </c>
      <c r="N53" s="25" t="s">
        <v>21</v>
      </c>
      <c r="O53" s="25">
        <v>0</v>
      </c>
      <c r="P53" s="25">
        <v>1.37E-2</v>
      </c>
      <c r="Q53" s="25">
        <v>1.1612089999999999</v>
      </c>
    </row>
    <row r="54" spans="1:17" x14ac:dyDescent="0.25">
      <c r="A54" s="59"/>
      <c r="B54" t="s">
        <v>22</v>
      </c>
      <c r="C54">
        <v>0</v>
      </c>
      <c r="D54">
        <v>9.4000000000000004E-3</v>
      </c>
      <c r="E54">
        <v>2.7758759999999998</v>
      </c>
      <c r="F54" s="25" t="s">
        <v>22</v>
      </c>
      <c r="G54" s="25">
        <v>0</v>
      </c>
      <c r="H54" s="25">
        <v>1.04E-2</v>
      </c>
      <c r="I54" s="25">
        <v>2.4958689999999999</v>
      </c>
      <c r="J54" s="25" t="s">
        <v>22</v>
      </c>
      <c r="K54" s="25">
        <v>0</v>
      </c>
      <c r="L54" s="25">
        <v>0.01</v>
      </c>
      <c r="M54" s="25">
        <v>2.2820299999999998</v>
      </c>
      <c r="N54" s="25" t="s">
        <v>22</v>
      </c>
      <c r="O54" s="25">
        <v>0</v>
      </c>
      <c r="P54" s="25">
        <v>1.04E-2</v>
      </c>
      <c r="Q54" s="25">
        <v>2.4431609999999999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126</v>
      </c>
      <c r="C57" s="66"/>
      <c r="D57" s="66"/>
      <c r="E57" s="66"/>
      <c r="F57" s="66" t="s">
        <v>127</v>
      </c>
      <c r="G57" s="66"/>
      <c r="H57" s="66"/>
      <c r="I57" s="66"/>
      <c r="J57" s="66" t="s">
        <v>128</v>
      </c>
      <c r="K57" s="66"/>
      <c r="L57" s="66"/>
      <c r="M57" s="66"/>
      <c r="N57" s="66" t="s">
        <v>129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126</v>
      </c>
      <c r="C64" s="52"/>
      <c r="D64" s="52"/>
      <c r="E64" s="52"/>
      <c r="F64" s="63" t="s">
        <v>127</v>
      </c>
      <c r="G64" s="63"/>
      <c r="H64" s="63"/>
      <c r="I64" s="63"/>
      <c r="J64" s="63" t="s">
        <v>128</v>
      </c>
      <c r="K64" s="63"/>
      <c r="L64" s="63"/>
      <c r="M64" s="63"/>
      <c r="N64" s="63" t="s">
        <v>129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3.2000000000000002E-3</v>
      </c>
      <c r="E66">
        <v>6.8989589999999996</v>
      </c>
      <c r="F66" s="39"/>
      <c r="G66" s="39">
        <v>3.2000000000000002E-3</v>
      </c>
      <c r="H66" s="25"/>
      <c r="I66" s="25">
        <v>6.7919700000000001</v>
      </c>
      <c r="J66" s="39">
        <v>3.2000000000000002E-3</v>
      </c>
      <c r="K66" s="25"/>
      <c r="L66" s="25"/>
      <c r="M66" s="25">
        <v>6.5779230000000002</v>
      </c>
      <c r="N66" s="25">
        <v>3.3E-3</v>
      </c>
      <c r="O66" s="25"/>
      <c r="P66" s="25"/>
      <c r="Q66" s="25">
        <v>6.6133709999999999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2.2352189999999998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15.242654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3.1978309999999999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13.190481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3.2590149999999998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22.163181000000002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4.8293780000000002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19.475721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4.2798949999999998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29.235993000000001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6.3291260000000005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25.897817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2.1594579999999999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13.674423000000001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2.896166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2.8813499999999996E-4</v>
      </c>
      <c r="H114">
        <f>AA13+W13</f>
        <v>10.64134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2.8966999999999996E-4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2.9273999999999999E-4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2.9580999999999997E-4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3.1825579999999998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20.616879999999998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4.252929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2.89666E-4</v>
      </c>
      <c r="H127">
        <f>AE13+AA13+W13</f>
        <v>15.988118999999999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2.9272400000000001E-4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2.9881599999999998E-4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3.0487600000000004E-4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4.2585889999999997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27.824249999999999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5.5900650000000001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2.9119099999999994E-4</v>
      </c>
      <c r="H140">
        <f>AI13+AE13+AA13+W13</f>
        <v>20.935848999999997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2.95746E-4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3.0469999999999998E-4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3.1336599999999998E-4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2.1358670000000002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5.9150000000000001E-6</v>
      </c>
      <c r="M151">
        <f>I46+E46</f>
        <v>13.690016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5.93E-6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2.500931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1.0999999999999998E-3</v>
      </c>
      <c r="H153">
        <f>I34++E34</f>
        <v>8.4286019999999997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1.1000000000000001E-3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5.9600000000000005E-6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5.9900000000000002E-6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1.1000000000000003E-3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1.0999999999999998E-3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3.2190180000000002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5.9292500000000009E-6</v>
      </c>
      <c r="M164">
        <f>M46+I46+E46</f>
        <v>20.643766999999997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5.9570000000000007E-6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3.7223140000000003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1.1002500000000001E-3</v>
      </c>
      <c r="H166">
        <f>M34+I34+E34</f>
        <v>12.293744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1.1010000000000002E-3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6.0079999999999999E-6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6.0530000000000012E-6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1.1040000000000002E-3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1.1090000000000002E-3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4.2401410000000004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5.9428625000000002E-6</v>
      </c>
      <c r="M177">
        <f>Q46+M46+I46+E46</f>
        <v>27.385776999999997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5.9819000000000003E-6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4.9200669999999995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1.1007374999999998E-3</v>
      </c>
      <c r="H179">
        <f>Q34+M34+I34+E34</f>
        <v>16.354274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1.1029E-3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6.0511999999999998E-6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6.1132999999999996E-6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1.1112000000000001E-3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1.1243000000000002E-3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2.1088170000000002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2.1433499999999999E-4</v>
      </c>
      <c r="M190">
        <f>AA46+W46</f>
        <v>14.661874000000001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2.1496999999999998E-4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2.4106839999999998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3.1099999999999999E-3</v>
      </c>
      <c r="H192">
        <f>AA34+W34</f>
        <v>5.0891769999999994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3.1199999999999999E-3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2.1624E-4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2.1750999999999997E-4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3.14E-3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3.1599999999999996E-3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3.1388890000000003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2.149455E-4</v>
      </c>
      <c r="M203">
        <f>AE46+AA46+W46</f>
        <v>21.343322000000001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2.1614200000000001E-4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3.5600989999999997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3.1200000000000004E-3</v>
      </c>
      <c r="H205">
        <f>AE34+AA34+W34</f>
        <v>7.6429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3.1400000000000004E-3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2.1838799999999997E-4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2.2043799999999999E-4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3.1800000000000001E-3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3.2199999999999998E-3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4.1777800000000003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2.1553337499999998E-4</v>
      </c>
      <c r="M216">
        <f>AI46+AE46+AA46+W46</f>
        <v>28.122439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2.1723099999999999E-4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4.7274200000000004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3.1299874999999996E-3</v>
      </c>
      <c r="H218">
        <f>AI34+AE34+AA34+W34</f>
        <v>10.151831000000001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3.1598999999999998E-3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2.2026399999999999E-4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2.2288899999999999E-4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3.2192000000000002E-3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3.2772999999999999E-3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2.0935730000000001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3.2000000000000002E-3</v>
      </c>
      <c r="M229">
        <f>I66+E66</f>
        <v>13.690929000000001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3.2000000000000002E-3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2.4140699999999997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9.4500000000000001E-3</v>
      </c>
      <c r="H231">
        <f>I54+E54</f>
        <v>5.2717449999999992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9.4999999999999998E-3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3.2000000000000002E-3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3.1999999999999997E-3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9.6000000000000009E-3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9.7000000000000003E-3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3.1686779999999999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3.2000000000000006E-3</v>
      </c>
      <c r="M242">
        <f>M66+I66+E66</f>
        <v>20.268852000000003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3.2000000000000002E-3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3.5704769999999995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9.4965000000000015E-3</v>
      </c>
      <c r="H244">
        <f>M54+I54+E54</f>
        <v>7.5537749999999999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9.5860000000000008E-3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3.2000000000000002E-3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3.2000000000000006E-3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9.7440000000000009E-3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9.8740000000000008E-3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4.3579860000000004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3.2000124999999996E-3</v>
      </c>
      <c r="M255">
        <f>Q66+M66+I66+E66</f>
        <v>26.882222999999996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3.2001E-3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4.7316859999999998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9.5397749999999986E-3</v>
      </c>
      <c r="H257">
        <f>Q54+M54+I54+E54</f>
        <v>9.9969359999999998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9.660199999999999E-3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3.2008000000000002E-3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3.2027000000000002E-3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9.8496E-3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9.9814000000000014E-3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3"/>
  <sheetViews>
    <sheetView zoomScale="55" zoomScaleNormal="55" workbookViewId="0">
      <selection activeCell="N8" sqref="N8:Q13"/>
    </sheetView>
  </sheetViews>
  <sheetFormatPr defaultColWidth="9" defaultRowHeight="14.4" x14ac:dyDescent="0.25"/>
  <cols>
    <col min="2" max="2" width="14.332031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143</v>
      </c>
      <c r="C9" s="52"/>
      <c r="D9" s="52"/>
      <c r="E9" s="52"/>
      <c r="F9" s="52" t="s">
        <v>144</v>
      </c>
      <c r="G9" s="52"/>
      <c r="H9" s="52"/>
      <c r="I9" s="52"/>
      <c r="J9" s="52" t="s">
        <v>145</v>
      </c>
      <c r="K9" s="52"/>
      <c r="L9" s="52"/>
      <c r="M9" s="52"/>
      <c r="N9" s="63" t="s">
        <v>146</v>
      </c>
      <c r="O9" s="63"/>
      <c r="P9" s="63"/>
      <c r="Q9" s="63"/>
      <c r="S9" s="59" t="s">
        <v>12</v>
      </c>
      <c r="T9" s="52" t="s">
        <v>143</v>
      </c>
      <c r="U9" s="52"/>
      <c r="V9" s="52"/>
      <c r="W9" s="52"/>
      <c r="X9" s="52" t="s">
        <v>144</v>
      </c>
      <c r="Y9" s="52"/>
      <c r="Z9" s="52"/>
      <c r="AA9" s="52"/>
      <c r="AB9" s="52" t="s">
        <v>145</v>
      </c>
      <c r="AC9" s="52"/>
      <c r="AD9" s="52"/>
      <c r="AE9" s="52"/>
      <c r="AF9" s="63" t="s">
        <v>146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2.702833</v>
      </c>
      <c r="F11" t="s">
        <v>20</v>
      </c>
      <c r="G11" s="29">
        <v>0</v>
      </c>
      <c r="H11" s="29">
        <v>2.2800000000000001E-2</v>
      </c>
      <c r="I11" s="29">
        <v>0.95952099999999996</v>
      </c>
      <c r="J11" t="s">
        <v>20</v>
      </c>
      <c r="K11" s="29">
        <v>0</v>
      </c>
      <c r="L11" s="29">
        <v>2.2800000000000001E-2</v>
      </c>
      <c r="M11" s="29">
        <v>0.94254700000000002</v>
      </c>
      <c r="N11" s="25" t="s">
        <v>20</v>
      </c>
      <c r="O11" s="46">
        <v>0</v>
      </c>
      <c r="P11" s="46">
        <v>2.2800000000000001E-2</v>
      </c>
      <c r="Q11" s="25">
        <v>1.0157769999999999</v>
      </c>
      <c r="S11" s="59"/>
      <c r="T11" t="s">
        <v>20</v>
      </c>
      <c r="U11" s="29">
        <v>0</v>
      </c>
      <c r="V11" s="29">
        <v>2.2800000000000001E-2</v>
      </c>
      <c r="W11" s="29">
        <v>1.058039</v>
      </c>
      <c r="X11" t="s">
        <v>20</v>
      </c>
      <c r="Y11" s="29">
        <v>0</v>
      </c>
      <c r="Z11" s="29">
        <v>2.2800000000000001E-2</v>
      </c>
      <c r="AA11" s="29">
        <v>1.031234</v>
      </c>
      <c r="AB11" t="s">
        <v>20</v>
      </c>
      <c r="AC11" s="29">
        <v>0</v>
      </c>
      <c r="AD11" s="29">
        <v>2.2800000000000001E-2</v>
      </c>
      <c r="AE11" s="29">
        <v>1.025981</v>
      </c>
      <c r="AF11" s="25" t="s">
        <v>20</v>
      </c>
      <c r="AG11" s="46">
        <v>0</v>
      </c>
      <c r="AH11" s="46">
        <v>2.2800000000000001E-2</v>
      </c>
      <c r="AI11" s="25">
        <v>1.05111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1.880039</v>
      </c>
      <c r="F12" t="s">
        <v>21</v>
      </c>
      <c r="G12" s="29">
        <v>0</v>
      </c>
      <c r="H12" s="29">
        <v>8.7180000000000005E-4</v>
      </c>
      <c r="I12" s="29">
        <v>1.732586</v>
      </c>
      <c r="J12" t="s">
        <v>21</v>
      </c>
      <c r="K12" s="29">
        <v>0</v>
      </c>
      <c r="L12" s="29">
        <v>8.7180000000000005E-4</v>
      </c>
      <c r="M12" s="29">
        <v>1.6792530000000001</v>
      </c>
      <c r="N12" s="25" t="s">
        <v>21</v>
      </c>
      <c r="O12" s="46">
        <v>0</v>
      </c>
      <c r="P12" s="46">
        <v>8.7180000000000005E-4</v>
      </c>
      <c r="Q12" s="25">
        <v>1.625564</v>
      </c>
      <c r="S12" s="59"/>
      <c r="T12" t="s">
        <v>21</v>
      </c>
      <c r="U12" s="29">
        <v>0</v>
      </c>
      <c r="V12" s="29">
        <v>2E-3</v>
      </c>
      <c r="W12" s="29">
        <v>1.55741</v>
      </c>
      <c r="X12" t="s">
        <v>21</v>
      </c>
      <c r="Y12" s="29">
        <v>0</v>
      </c>
      <c r="Z12" s="29">
        <v>2E-3</v>
      </c>
      <c r="AA12" s="29">
        <v>1.648485</v>
      </c>
      <c r="AB12" t="s">
        <v>21</v>
      </c>
      <c r="AC12" s="29">
        <v>0</v>
      </c>
      <c r="AD12" s="29">
        <v>2E-3</v>
      </c>
      <c r="AE12" s="29">
        <v>1.495749</v>
      </c>
      <c r="AF12" s="25" t="s">
        <v>21</v>
      </c>
      <c r="AG12" s="46">
        <v>0</v>
      </c>
      <c r="AH12" s="46">
        <v>2E-3</v>
      </c>
      <c r="AI12" s="25">
        <v>1.4285829999999999</v>
      </c>
    </row>
    <row r="13" spans="1:35" x14ac:dyDescent="0.25">
      <c r="A13" s="59"/>
      <c r="B13" t="s">
        <v>22</v>
      </c>
      <c r="C13" s="29">
        <v>0</v>
      </c>
      <c r="D13" s="29">
        <v>5.007E-5</v>
      </c>
      <c r="E13" s="29">
        <v>8.089124</v>
      </c>
      <c r="F13" t="s">
        <v>22</v>
      </c>
      <c r="G13" s="29">
        <v>0</v>
      </c>
      <c r="H13" s="29">
        <v>5.007E-5</v>
      </c>
      <c r="I13" s="29">
        <v>7.7769320000000004</v>
      </c>
      <c r="J13" t="s">
        <v>22</v>
      </c>
      <c r="K13" s="29">
        <v>0</v>
      </c>
      <c r="L13" s="29">
        <v>5.007E-5</v>
      </c>
      <c r="M13" s="29">
        <v>7.688199</v>
      </c>
      <c r="N13" s="25" t="s">
        <v>22</v>
      </c>
      <c r="O13" s="46">
        <v>0</v>
      </c>
      <c r="P13" s="46">
        <v>5.007E-5</v>
      </c>
      <c r="Q13" s="25">
        <v>8.0784680000000009</v>
      </c>
      <c r="S13" s="59"/>
      <c r="T13" t="s">
        <v>22</v>
      </c>
      <c r="U13" s="29">
        <v>0</v>
      </c>
      <c r="V13" s="29">
        <v>2.8430000000000003E-4</v>
      </c>
      <c r="W13" s="29">
        <v>6.663335</v>
      </c>
      <c r="X13" t="s">
        <v>22</v>
      </c>
      <c r="Y13" s="29">
        <v>0</v>
      </c>
      <c r="Z13" s="29">
        <v>3.1E-4</v>
      </c>
      <c r="AA13" s="29">
        <v>6.391661</v>
      </c>
      <c r="AB13" t="s">
        <v>22</v>
      </c>
      <c r="AC13" s="29">
        <v>0</v>
      </c>
      <c r="AD13" s="29">
        <v>3.3750000000000002E-4</v>
      </c>
      <c r="AE13" s="29">
        <v>6.3565149999999999</v>
      </c>
      <c r="AF13" s="25" t="s">
        <v>22</v>
      </c>
      <c r="AG13" s="46">
        <v>0</v>
      </c>
      <c r="AH13" s="46">
        <v>3.5790000000000003E-4</v>
      </c>
      <c r="AI13" s="25">
        <v>6.9412070000000003</v>
      </c>
    </row>
    <row r="14" spans="1:35" x14ac:dyDescent="0.25"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52" t="s">
        <v>143</v>
      </c>
      <c r="C16" s="52"/>
      <c r="D16" s="52"/>
      <c r="E16" s="52"/>
      <c r="F16" s="52" t="s">
        <v>144</v>
      </c>
      <c r="G16" s="52"/>
      <c r="H16" s="52"/>
      <c r="I16" s="52"/>
      <c r="J16" s="52" t="s">
        <v>145</v>
      </c>
      <c r="K16" s="52"/>
      <c r="L16" s="52"/>
      <c r="M16" s="52"/>
      <c r="N16" s="66" t="s">
        <v>146</v>
      </c>
      <c r="O16" s="66"/>
      <c r="P16" s="66"/>
      <c r="Q16" s="66"/>
      <c r="S16" s="64" t="s">
        <v>23</v>
      </c>
      <c r="T16" s="66" t="s">
        <v>143</v>
      </c>
      <c r="U16" s="66"/>
      <c r="V16" s="66"/>
      <c r="W16" s="66"/>
      <c r="X16" s="52" t="s">
        <v>144</v>
      </c>
      <c r="Y16" s="52"/>
      <c r="Z16" s="52"/>
      <c r="AA16" s="52"/>
      <c r="AB16" s="52" t="s">
        <v>145</v>
      </c>
      <c r="AC16" s="52"/>
      <c r="AD16" s="52"/>
      <c r="AE16" s="52"/>
      <c r="AF16" s="66" t="s">
        <v>146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5"/>
      <c r="AG22" s="25"/>
      <c r="AH22" s="25"/>
      <c r="AI22" s="25"/>
    </row>
    <row r="23" spans="1:35" x14ac:dyDescent="0.25">
      <c r="A23" s="60" t="s">
        <v>24</v>
      </c>
      <c r="B23" s="52" t="s">
        <v>143</v>
      </c>
      <c r="C23" s="52"/>
      <c r="D23" s="52"/>
      <c r="E23" s="52"/>
      <c r="F23" s="52" t="s">
        <v>144</v>
      </c>
      <c r="G23" s="52"/>
      <c r="H23" s="52"/>
      <c r="I23" s="52"/>
      <c r="J23" s="52" t="s">
        <v>145</v>
      </c>
      <c r="K23" s="52"/>
      <c r="L23" s="52"/>
      <c r="M23" s="52"/>
      <c r="N23" s="63" t="s">
        <v>146</v>
      </c>
      <c r="O23" s="63"/>
      <c r="P23" s="63"/>
      <c r="Q23" s="63"/>
      <c r="S23" s="60" t="s">
        <v>24</v>
      </c>
      <c r="T23" s="52" t="s">
        <v>143</v>
      </c>
      <c r="U23" s="52"/>
      <c r="V23" s="52"/>
      <c r="W23" s="52"/>
      <c r="X23" s="52" t="s">
        <v>144</v>
      </c>
      <c r="Y23" s="52"/>
      <c r="Z23" s="52"/>
      <c r="AA23" s="52"/>
      <c r="AB23" s="52" t="s">
        <v>145</v>
      </c>
      <c r="AC23" s="52"/>
      <c r="AD23" s="52"/>
      <c r="AE23" s="52"/>
      <c r="AF23" s="63" t="s">
        <v>146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7.1383910000000004</v>
      </c>
      <c r="F25">
        <v>0</v>
      </c>
      <c r="I25" s="29">
        <v>6.9608569999999999</v>
      </c>
      <c r="J25">
        <v>0</v>
      </c>
      <c r="M25" s="29">
        <v>7.0314189999999996</v>
      </c>
      <c r="N25" s="25">
        <v>0</v>
      </c>
      <c r="O25" s="25"/>
      <c r="P25" s="25"/>
      <c r="Q25" s="25">
        <v>6.9596590000000003</v>
      </c>
      <c r="S25" s="60"/>
      <c r="T25">
        <v>0</v>
      </c>
      <c r="W25" s="29">
        <v>6.8131719999999998</v>
      </c>
      <c r="X25" s="33">
        <v>9.9999999999999995E-8</v>
      </c>
      <c r="AA25" s="29">
        <v>7.3557300000000003</v>
      </c>
      <c r="AB25" s="33">
        <v>9.9999999999999995E-8</v>
      </c>
      <c r="AE25" s="29">
        <v>7.2251329999999996</v>
      </c>
      <c r="AF25" s="25">
        <v>0</v>
      </c>
      <c r="AG25" s="25"/>
      <c r="AH25" s="25"/>
      <c r="AI25" s="25">
        <v>7.3788400000000003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143</v>
      </c>
      <c r="C30" s="52"/>
      <c r="D30" s="52"/>
      <c r="E30" s="52"/>
      <c r="F30" s="52" t="s">
        <v>144</v>
      </c>
      <c r="G30" s="52"/>
      <c r="H30" s="52"/>
      <c r="I30" s="52"/>
      <c r="J30" s="52" t="s">
        <v>145</v>
      </c>
      <c r="K30" s="52"/>
      <c r="L30" s="52"/>
      <c r="M30" s="52"/>
      <c r="N30" s="63" t="s">
        <v>146</v>
      </c>
      <c r="O30" s="63"/>
      <c r="P30" s="63"/>
      <c r="Q30" s="63"/>
      <c r="S30" s="59" t="s">
        <v>12</v>
      </c>
      <c r="T30" s="52" t="s">
        <v>143</v>
      </c>
      <c r="U30" s="52"/>
      <c r="V30" s="52"/>
      <c r="W30" s="52"/>
      <c r="X30" s="52" t="s">
        <v>144</v>
      </c>
      <c r="Y30" s="52"/>
      <c r="Z30" s="52"/>
      <c r="AA30" s="52"/>
      <c r="AB30" s="52" t="s">
        <v>145</v>
      </c>
      <c r="AC30" s="52"/>
      <c r="AD30" s="52"/>
      <c r="AE30" s="52"/>
      <c r="AF30" s="63" t="s">
        <v>146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1.2457910000000001</v>
      </c>
      <c r="F32" t="s">
        <v>20</v>
      </c>
      <c r="G32" s="29">
        <v>0</v>
      </c>
      <c r="H32" s="29">
        <v>2.2800000000000001E-2</v>
      </c>
      <c r="I32" s="29">
        <v>1.0508949999999999</v>
      </c>
      <c r="J32" t="s">
        <v>20</v>
      </c>
      <c r="K32" s="29">
        <v>0</v>
      </c>
      <c r="L32" s="29">
        <v>2.2800000000000001E-2</v>
      </c>
      <c r="M32" s="29">
        <v>1.1376930000000001</v>
      </c>
      <c r="N32" s="25" t="s">
        <v>20</v>
      </c>
      <c r="O32" s="46">
        <v>0</v>
      </c>
      <c r="P32" s="46">
        <v>2.2800000000000001E-2</v>
      </c>
      <c r="Q32" s="25">
        <v>1.2291609999999999</v>
      </c>
      <c r="S32" s="59"/>
      <c r="T32" t="s">
        <v>20</v>
      </c>
      <c r="U32" s="29">
        <v>0</v>
      </c>
      <c r="V32" s="29">
        <v>2.2800000000000001E-2</v>
      </c>
      <c r="W32" s="29">
        <v>1.0245850000000001</v>
      </c>
      <c r="X32" t="s">
        <v>20</v>
      </c>
      <c r="Y32" s="29">
        <v>0</v>
      </c>
      <c r="Z32" s="29">
        <v>2.2800000000000001E-2</v>
      </c>
      <c r="AA32" s="29">
        <v>1.2388980000000001</v>
      </c>
      <c r="AB32" t="s">
        <v>20</v>
      </c>
      <c r="AC32" s="29">
        <v>0</v>
      </c>
      <c r="AD32" s="29">
        <v>2.2800000000000001E-2</v>
      </c>
      <c r="AE32" s="29">
        <v>1.1214999999999999</v>
      </c>
      <c r="AF32" s="25" t="s">
        <v>20</v>
      </c>
      <c r="AG32" s="46">
        <v>0</v>
      </c>
      <c r="AH32" s="46">
        <v>2.2800000000000001E-2</v>
      </c>
      <c r="AI32" s="25">
        <v>1.081013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1.3961920000000001</v>
      </c>
      <c r="F33" t="s">
        <v>21</v>
      </c>
      <c r="G33" s="29">
        <v>0</v>
      </c>
      <c r="H33" s="29">
        <v>4.1000000000000003E-3</v>
      </c>
      <c r="I33" s="29">
        <v>1.3288059999999999</v>
      </c>
      <c r="J33" t="s">
        <v>21</v>
      </c>
      <c r="K33" s="29">
        <v>0</v>
      </c>
      <c r="L33" s="29">
        <v>4.1000000000000003E-3</v>
      </c>
      <c r="M33" s="29">
        <v>1.3072539999999999</v>
      </c>
      <c r="N33" s="25" t="s">
        <v>21</v>
      </c>
      <c r="O33" s="46">
        <v>0</v>
      </c>
      <c r="P33" s="46">
        <v>4.1000000000000003E-3</v>
      </c>
      <c r="Q33" s="25">
        <v>1.191009</v>
      </c>
      <c r="S33" s="59"/>
      <c r="T33" t="s">
        <v>21</v>
      </c>
      <c r="U33" s="29">
        <v>0</v>
      </c>
      <c r="V33" s="29">
        <v>7.4000000000000003E-3</v>
      </c>
      <c r="W33" s="29">
        <v>1.2893730000000001</v>
      </c>
      <c r="X33" t="s">
        <v>21</v>
      </c>
      <c r="Y33" s="29">
        <v>0</v>
      </c>
      <c r="Z33" s="29">
        <v>7.4000000000000003E-3</v>
      </c>
      <c r="AA33" s="29">
        <v>1.317871</v>
      </c>
      <c r="AB33" t="s">
        <v>21</v>
      </c>
      <c r="AC33" s="29">
        <v>0</v>
      </c>
      <c r="AD33" s="29">
        <v>7.4000000000000003E-3</v>
      </c>
      <c r="AE33" s="29">
        <v>1.325205</v>
      </c>
      <c r="AF33" s="25" t="s">
        <v>21</v>
      </c>
      <c r="AG33" s="46">
        <v>0</v>
      </c>
      <c r="AH33" s="46">
        <v>7.4000000000000003E-3</v>
      </c>
      <c r="AI33" s="25">
        <v>1.185146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5.0044870000000001</v>
      </c>
      <c r="F34" t="s">
        <v>22</v>
      </c>
      <c r="G34" s="29">
        <v>0</v>
      </c>
      <c r="H34" s="29">
        <v>1.1000000000000001E-3</v>
      </c>
      <c r="I34" s="29">
        <v>5.0771790000000001</v>
      </c>
      <c r="J34" t="s">
        <v>22</v>
      </c>
      <c r="K34" s="29">
        <v>0</v>
      </c>
      <c r="L34" s="29">
        <v>1.1999999999999999E-3</v>
      </c>
      <c r="M34" s="29">
        <v>5.0357979999999998</v>
      </c>
      <c r="N34" s="25" t="s">
        <v>22</v>
      </c>
      <c r="O34" s="46">
        <v>0</v>
      </c>
      <c r="P34" s="46">
        <v>1.2999999999999999E-3</v>
      </c>
      <c r="Q34" s="25">
        <v>4.6291609999999999</v>
      </c>
      <c r="S34" s="59"/>
      <c r="T34" t="s">
        <v>22</v>
      </c>
      <c r="U34" s="29">
        <v>0</v>
      </c>
      <c r="V34" s="29">
        <v>3.0999999999999999E-3</v>
      </c>
      <c r="W34" s="29">
        <v>3.4016039999999998</v>
      </c>
      <c r="X34" t="s">
        <v>22</v>
      </c>
      <c r="Y34" s="29">
        <v>0</v>
      </c>
      <c r="Z34" s="29">
        <v>3.3E-3</v>
      </c>
      <c r="AA34" s="29">
        <v>2.9982199999999999</v>
      </c>
      <c r="AB34" t="s">
        <v>22</v>
      </c>
      <c r="AC34" s="29">
        <v>0</v>
      </c>
      <c r="AD34" s="29">
        <v>3.3999999999999998E-3</v>
      </c>
      <c r="AE34" s="29">
        <v>3.0277129999999999</v>
      </c>
      <c r="AF34" s="25" t="s">
        <v>22</v>
      </c>
      <c r="AG34" s="46">
        <v>0</v>
      </c>
      <c r="AH34" s="46">
        <v>3.5999999999999999E-3</v>
      </c>
      <c r="AI34" s="25">
        <v>3.0874299999999999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52" t="s">
        <v>143</v>
      </c>
      <c r="C37" s="52"/>
      <c r="D37" s="52"/>
      <c r="E37" s="52"/>
      <c r="F37" s="52" t="s">
        <v>144</v>
      </c>
      <c r="G37" s="52"/>
      <c r="H37" s="52"/>
      <c r="I37" s="52"/>
      <c r="J37" s="52" t="s">
        <v>145</v>
      </c>
      <c r="K37" s="52"/>
      <c r="L37" s="52"/>
      <c r="M37" s="52"/>
      <c r="N37" s="66" t="s">
        <v>146</v>
      </c>
      <c r="O37" s="66"/>
      <c r="P37" s="66"/>
      <c r="Q37" s="66"/>
      <c r="S37" s="64" t="s">
        <v>23</v>
      </c>
      <c r="T37" s="66" t="s">
        <v>143</v>
      </c>
      <c r="U37" s="66"/>
      <c r="V37" s="66"/>
      <c r="W37" s="66"/>
      <c r="X37" s="52" t="s">
        <v>144</v>
      </c>
      <c r="Y37" s="52"/>
      <c r="Z37" s="52"/>
      <c r="AA37" s="52"/>
      <c r="AB37" s="52" t="s">
        <v>145</v>
      </c>
      <c r="AC37" s="52"/>
      <c r="AD37" s="52"/>
      <c r="AE37" s="52"/>
      <c r="AF37" s="66" t="s">
        <v>146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5"/>
      <c r="O43" s="25"/>
      <c r="P43" s="25"/>
      <c r="Q43" s="25"/>
      <c r="AF43" s="25"/>
      <c r="AG43" s="25"/>
      <c r="AH43" s="25"/>
      <c r="AI43" s="25"/>
    </row>
    <row r="44" spans="1:35" x14ac:dyDescent="0.25">
      <c r="A44" s="60" t="s">
        <v>24</v>
      </c>
      <c r="B44" s="52" t="s">
        <v>143</v>
      </c>
      <c r="C44" s="52"/>
      <c r="D44" s="52"/>
      <c r="E44" s="52"/>
      <c r="F44" s="52" t="s">
        <v>144</v>
      </c>
      <c r="G44" s="52"/>
      <c r="H44" s="52"/>
      <c r="I44" s="52"/>
      <c r="J44" s="52" t="s">
        <v>145</v>
      </c>
      <c r="K44" s="52"/>
      <c r="L44" s="52"/>
      <c r="M44" s="52"/>
      <c r="N44" s="63" t="s">
        <v>146</v>
      </c>
      <c r="O44" s="63"/>
      <c r="P44" s="63"/>
      <c r="Q44" s="63"/>
      <c r="S44" s="60" t="s">
        <v>24</v>
      </c>
      <c r="T44" s="52" t="s">
        <v>143</v>
      </c>
      <c r="U44" s="52"/>
      <c r="V44" s="52"/>
      <c r="W44" s="52"/>
      <c r="X44" s="52" t="s">
        <v>144</v>
      </c>
      <c r="Y44" s="52"/>
      <c r="Z44" s="52"/>
      <c r="AA44" s="52"/>
      <c r="AB44" s="52" t="s">
        <v>145</v>
      </c>
      <c r="AC44" s="52"/>
      <c r="AD44" s="52"/>
      <c r="AE44" s="52"/>
      <c r="AF44" s="63" t="s">
        <v>146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5.2000000000000002E-6</v>
      </c>
      <c r="E46" s="29">
        <v>6.9011699999999996</v>
      </c>
      <c r="F46" s="33">
        <v>6.1E-6</v>
      </c>
      <c r="I46" s="29">
        <v>6.925789</v>
      </c>
      <c r="J46" s="33">
        <v>6.0000000000000002E-6</v>
      </c>
      <c r="M46" s="29">
        <v>7.4820510000000002</v>
      </c>
      <c r="N46" s="39">
        <v>6.0000000000000002E-6</v>
      </c>
      <c r="O46" s="25"/>
      <c r="P46" s="25"/>
      <c r="Q46" s="25">
        <v>6.9038940000000002</v>
      </c>
      <c r="S46" s="60"/>
      <c r="T46" s="33">
        <v>1.983E-4</v>
      </c>
      <c r="W46" s="29">
        <v>6.9284340000000002</v>
      </c>
      <c r="X46" s="33">
        <v>1.953E-4</v>
      </c>
      <c r="AA46" s="29">
        <v>6.9215920000000004</v>
      </c>
      <c r="AB46" s="33">
        <v>2.1269999999999999E-4</v>
      </c>
      <c r="AE46" s="29">
        <v>6.890358</v>
      </c>
      <c r="AF46" s="39">
        <v>2.287E-4</v>
      </c>
      <c r="AG46" s="25"/>
      <c r="AH46" s="25"/>
      <c r="AI46" s="25">
        <v>7.1307749999999999</v>
      </c>
    </row>
    <row r="47" spans="1:35" x14ac:dyDescent="0.25"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143</v>
      </c>
      <c r="C50" s="52"/>
      <c r="D50" s="52"/>
      <c r="E50" s="52"/>
      <c r="F50" s="52" t="s">
        <v>144</v>
      </c>
      <c r="G50" s="52"/>
      <c r="H50" s="52"/>
      <c r="I50" s="52"/>
      <c r="J50" s="52" t="s">
        <v>145</v>
      </c>
      <c r="K50" s="52"/>
      <c r="L50" s="52"/>
      <c r="M50" s="52"/>
      <c r="N50" s="63" t="s">
        <v>146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1.1219490000000001</v>
      </c>
      <c r="F52" t="s">
        <v>20</v>
      </c>
      <c r="G52" s="29">
        <v>0</v>
      </c>
      <c r="H52" s="29">
        <v>2.2800000000000001E-2</v>
      </c>
      <c r="I52" s="29">
        <v>1.1118490000000001</v>
      </c>
      <c r="J52" t="s">
        <v>20</v>
      </c>
      <c r="K52" s="29">
        <v>0</v>
      </c>
      <c r="L52" s="29">
        <v>2.2800000000000001E-2</v>
      </c>
      <c r="M52" s="29">
        <v>1.0170079999999999</v>
      </c>
      <c r="N52" s="25" t="s">
        <v>20</v>
      </c>
      <c r="O52" s="46">
        <v>0</v>
      </c>
      <c r="P52" s="46">
        <v>2.2800000000000001E-2</v>
      </c>
      <c r="Q52" s="25">
        <v>1.0169349999999999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1.290896</v>
      </c>
      <c r="F53" t="s">
        <v>21</v>
      </c>
      <c r="G53" s="29">
        <v>0</v>
      </c>
      <c r="H53" s="29">
        <v>1.37E-2</v>
      </c>
      <c r="I53" s="29">
        <v>1.497045</v>
      </c>
      <c r="J53" t="s">
        <v>21</v>
      </c>
      <c r="K53" s="29">
        <v>0</v>
      </c>
      <c r="L53" s="29">
        <v>1.37E-2</v>
      </c>
      <c r="M53" s="29">
        <v>1.3297829999999999</v>
      </c>
      <c r="N53" s="25" t="s">
        <v>21</v>
      </c>
      <c r="O53" s="46">
        <v>0</v>
      </c>
      <c r="P53" s="46">
        <v>1.37E-2</v>
      </c>
      <c r="Q53" s="25">
        <v>1.3023610000000001</v>
      </c>
    </row>
    <row r="54" spans="1:17" x14ac:dyDescent="0.25">
      <c r="A54" s="59"/>
      <c r="B54" t="s">
        <v>22</v>
      </c>
      <c r="C54" s="29">
        <v>0</v>
      </c>
      <c r="D54" s="29">
        <v>9.4000000000000004E-3</v>
      </c>
      <c r="E54" s="29">
        <v>2.9668589999999999</v>
      </c>
      <c r="F54" t="s">
        <v>22</v>
      </c>
      <c r="G54" s="29">
        <v>0</v>
      </c>
      <c r="H54" s="29">
        <v>9.5999999999999992E-3</v>
      </c>
      <c r="I54" s="29">
        <v>2.7299440000000001</v>
      </c>
      <c r="J54" t="s">
        <v>22</v>
      </c>
      <c r="K54" s="29">
        <v>0</v>
      </c>
      <c r="L54" s="29">
        <v>0.01</v>
      </c>
      <c r="M54" s="29">
        <v>2.7261470000000001</v>
      </c>
      <c r="N54" s="25" t="s">
        <v>22</v>
      </c>
      <c r="O54" s="46">
        <v>0</v>
      </c>
      <c r="P54" s="46">
        <v>1.04E-2</v>
      </c>
      <c r="Q54" s="25">
        <v>2.4857420000000001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52" t="s">
        <v>143</v>
      </c>
      <c r="C57" s="52"/>
      <c r="D57" s="52"/>
      <c r="E57" s="52"/>
      <c r="F57" s="52" t="s">
        <v>144</v>
      </c>
      <c r="G57" s="52"/>
      <c r="H57" s="52"/>
      <c r="I57" s="52"/>
      <c r="J57" s="52" t="s">
        <v>145</v>
      </c>
      <c r="K57" s="52"/>
      <c r="L57" s="52"/>
      <c r="M57" s="52"/>
      <c r="N57" s="66" t="s">
        <v>146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52" t="s">
        <v>143</v>
      </c>
      <c r="C64" s="52"/>
      <c r="D64" s="52"/>
      <c r="E64" s="52"/>
      <c r="F64" s="52" t="s">
        <v>127</v>
      </c>
      <c r="G64" s="52"/>
      <c r="H64" s="52"/>
      <c r="I64" s="52"/>
      <c r="J64" s="52" t="s">
        <v>145</v>
      </c>
      <c r="K64" s="52"/>
      <c r="L64" s="52"/>
      <c r="M64" s="52"/>
      <c r="N64" s="63" t="s">
        <v>146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3.0999999999999999E-3</v>
      </c>
      <c r="E66" s="29">
        <v>6.885853</v>
      </c>
      <c r="F66" s="33"/>
      <c r="G66" s="33">
        <v>3.0999999999999999E-3</v>
      </c>
      <c r="I66" s="29">
        <v>6.8468229999999997</v>
      </c>
      <c r="J66" s="33">
        <v>3.2000000000000002E-3</v>
      </c>
      <c r="M66" s="29">
        <v>7.0237809999999996</v>
      </c>
      <c r="N66" s="25">
        <v>3.3E-3</v>
      </c>
      <c r="O66" s="25"/>
      <c r="P66" s="25"/>
      <c r="Q66" s="25">
        <v>6.9415469999999999</v>
      </c>
    </row>
    <row r="67" spans="1:27" x14ac:dyDescent="0.25"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3.6623540000000001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14.099247999999999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3.612625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15.866056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4.6049009999999999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21.130667000000003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5.2918780000000005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23.554254999999998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5.6206779999999998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28.090325999999997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6.9174419999999994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31.632722999999999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2.0892729999999999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5.0000000000000001E-9</v>
      </c>
      <c r="M112">
        <f>AA25+W25</f>
        <v>14.168901999999999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1E-8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3.2058949999999999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2.8558499999999998E-4</v>
      </c>
      <c r="H114">
        <f>AA13+W13</f>
        <v>13.054995999999999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2.8687000000000005E-4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2E-8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2.9999999999999997E-8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2.8944000000000002E-4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2.9200999999999999E-4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3.1152540000000002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9.7499999999999996E-9</v>
      </c>
      <c r="M125">
        <f>AE25+AA25+W25</f>
        <v>21.394035000000002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1.9000000000000001E-8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4.7016439999999999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2.8687450000000007E-4</v>
      </c>
      <c r="H127">
        <f>AE13+AA13+W13</f>
        <v>19.411511000000001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2.8945800000000003E-4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3.6000000000000005E-8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5.1E-8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2.9465200000000001E-4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2.9988200000000001E-4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4.1663639999999997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1.425E-8</v>
      </c>
      <c r="M138">
        <f>AI25+AE25+AA25+W25</f>
        <v>28.772874999999999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2.7000000000000007E-8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6.1302269999999996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2.881673875E-4</v>
      </c>
      <c r="H140">
        <f>AI13+AE13+AA13+W13</f>
        <v>26.352717999999999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2.9205509999999997E-4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4.800000000000002E-8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6.2999999999999982E-8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2.998648E-4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3.0767570000000001E-4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2.2966860000000002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5.2449999999999998E-6</v>
      </c>
      <c r="M151">
        <f>I46+E46</f>
        <v>13.826958999999999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5.2900000000000002E-6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2.7249980000000003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10.081666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5.3800000000000002E-6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5.4700000000000001E-6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3.4343790000000003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5.2875000000000006E-6</v>
      </c>
      <c r="M164">
        <f>M46+I46+E46</f>
        <v>21.309010000000001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5.3700000000000011E-6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4.0322519999999997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15.117464000000002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5.5199999999999997E-6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5.6500000000000001E-6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4.6635399999999994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5.3276374999999997E-6</v>
      </c>
      <c r="M177">
        <f>Q46+M46+I46+E46</f>
        <v>28.212904000000002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5.4410999999999995E-6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5.2232609999999999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1.0149999999999998E-3</v>
      </c>
      <c r="H179">
        <f>Q34+M34+I34+E34</f>
        <v>19.746625000000002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1.0300000000000001E-3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5.6287999999999994E-6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5.7697000000000008E-6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1.0900000000000003E-3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2.2634829999999999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1.9814999999999999E-4</v>
      </c>
      <c r="M190">
        <f>AA46+W46</f>
        <v>13.850026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1.9799999999999999E-4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2.6072440000000001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3.1099999999999999E-3</v>
      </c>
      <c r="H192">
        <f>AA34+W34</f>
        <v>6.3998239999999997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3.1199999999999999E-3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1.9770000000000001E-4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1.9739999999999997E-4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3.14E-3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3.1599999999999996E-3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3.3849830000000001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1.9805100000000003E-4</v>
      </c>
      <c r="M203">
        <f>AE46+AA46+W46</f>
        <v>20.740383999999999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1.9790400000000002E-4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3.9324490000000001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3.1197500000000001E-3</v>
      </c>
      <c r="H205">
        <f>AE34+AA34+W34</f>
        <v>9.4275370000000009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3.1390000000000003E-3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1.9791599999999999E-4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1.9833600000000002E-4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3.176E-3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3.2110000000000003E-3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4.4659959999999996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1.9800027499999997E-4</v>
      </c>
      <c r="M216">
        <f>AI46+AE46+AA46+W46</f>
        <v>27.871158999999999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1.9799020000000001E-4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5.1175950000000006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3.1292749999999995E-3</v>
      </c>
      <c r="H218">
        <f>AI34+AE34+AA34+W34</f>
        <v>12.514966999999999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3.1571999999999998E-3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1.987736E-4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2.005194E-4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3.2096E-3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3.2584000000000003E-3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2.2337980000000002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3.0999999999999999E-3</v>
      </c>
      <c r="M229">
        <f>I66+E66</f>
        <v>13.732676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3.0999999999999999E-3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2.787941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9.41E-3</v>
      </c>
      <c r="H231">
        <f>I54+E54</f>
        <v>5.6968030000000001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9.4200000000000013E-3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3.0999999999999999E-3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3.0999999999999995E-3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9.4400000000000005E-3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9.4599999999999997E-3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3.2508059999999999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3.1002500000000001E-3</v>
      </c>
      <c r="M242">
        <f>M66+I66+E66</f>
        <v>20.756457000000001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3.1010000000000005E-3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4.1177239999999999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9.4205000000000018E-3</v>
      </c>
      <c r="H244">
        <f>M54+I54+E54</f>
        <v>8.4229500000000002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9.4420000000000007E-3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3.104E-3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3.1090000000000002E-3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9.4879999999999999E-3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9.5379999999999996E-3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4.267741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3.1007374999999998E-3</v>
      </c>
      <c r="M255">
        <f>Q66+M66+I66+E66</f>
        <v>27.698004000000001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3.1029E-3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5.4200850000000003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9.4314749999999982E-3</v>
      </c>
      <c r="H257">
        <f>Q54+M54+I54+E54</f>
        <v>10.908692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9.4657999999999999E-3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3.1111999999999997E-3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3.1243E-3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9.5423999999999995E-3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9.628600000000001E-3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263"/>
  <sheetViews>
    <sheetView zoomScale="55" zoomScaleNormal="55" workbookViewId="0">
      <selection activeCell="R56" sqref="R5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130</v>
      </c>
      <c r="C9" s="52"/>
      <c r="D9" s="52"/>
      <c r="E9" s="52"/>
      <c r="F9" s="63" t="s">
        <v>131</v>
      </c>
      <c r="G9" s="63"/>
      <c r="H9" s="63"/>
      <c r="I9" s="63"/>
      <c r="J9" s="63" t="s">
        <v>132</v>
      </c>
      <c r="K9" s="63"/>
      <c r="L9" s="63"/>
      <c r="M9" s="63"/>
      <c r="N9" s="63" t="s">
        <v>133</v>
      </c>
      <c r="O9" s="63"/>
      <c r="P9" s="63"/>
      <c r="Q9" s="63"/>
      <c r="S9" s="59" t="s">
        <v>12</v>
      </c>
      <c r="T9" s="52" t="s">
        <v>130</v>
      </c>
      <c r="U9" s="52"/>
      <c r="V9" s="52"/>
      <c r="W9" s="52"/>
      <c r="X9" s="63" t="s">
        <v>131</v>
      </c>
      <c r="Y9" s="63"/>
      <c r="Z9" s="63"/>
      <c r="AA9" s="63"/>
      <c r="AB9" s="63" t="s">
        <v>132</v>
      </c>
      <c r="AC9" s="63"/>
      <c r="AD9" s="63"/>
      <c r="AE9" s="63"/>
      <c r="AF9" s="63" t="s">
        <v>133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1.589232</v>
      </c>
      <c r="F11" s="25" t="s">
        <v>20</v>
      </c>
      <c r="G11" s="25">
        <v>0</v>
      </c>
      <c r="H11" s="25">
        <v>2.2800000000000001E-2</v>
      </c>
      <c r="I11" s="25">
        <v>1.2735989999999999</v>
      </c>
      <c r="J11" s="25" t="s">
        <v>20</v>
      </c>
      <c r="K11" s="25">
        <v>0</v>
      </c>
      <c r="L11" s="25">
        <v>2.2800000000000001E-2</v>
      </c>
      <c r="M11" s="25">
        <v>1.0846690000000001</v>
      </c>
      <c r="N11" s="25" t="s">
        <v>20</v>
      </c>
      <c r="O11" s="25">
        <v>0</v>
      </c>
      <c r="P11" s="25">
        <v>2.2800000000000001E-2</v>
      </c>
      <c r="Q11" s="25">
        <v>1.0298039999999999</v>
      </c>
      <c r="S11" s="59"/>
      <c r="T11" t="s">
        <v>20</v>
      </c>
      <c r="U11">
        <v>0</v>
      </c>
      <c r="V11">
        <v>2.2800000000000001E-2</v>
      </c>
      <c r="W11">
        <v>1.1375580000000001</v>
      </c>
      <c r="X11" s="25" t="s">
        <v>20</v>
      </c>
      <c r="Y11" s="25">
        <v>0</v>
      </c>
      <c r="Z11" s="25">
        <v>2.2800000000000001E-2</v>
      </c>
      <c r="AA11" s="25">
        <v>1.034025</v>
      </c>
      <c r="AB11" s="25" t="s">
        <v>20</v>
      </c>
      <c r="AC11" s="25">
        <v>0</v>
      </c>
      <c r="AD11" s="25">
        <v>2.2800000000000001E-2</v>
      </c>
      <c r="AE11" s="25">
        <v>1.020321</v>
      </c>
      <c r="AF11" s="25" t="s">
        <v>20</v>
      </c>
      <c r="AG11" s="25">
        <v>0</v>
      </c>
      <c r="AH11" s="25">
        <v>2.2800000000000001E-2</v>
      </c>
      <c r="AI11" s="25">
        <v>1.0227520000000001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2.0327980000000001</v>
      </c>
      <c r="F12" s="25" t="s">
        <v>21</v>
      </c>
      <c r="G12" s="25">
        <v>0</v>
      </c>
      <c r="H12" s="25">
        <v>8.7180000000000005E-4</v>
      </c>
      <c r="I12" s="25">
        <v>1.8288720000000001</v>
      </c>
      <c r="J12" s="25" t="s">
        <v>21</v>
      </c>
      <c r="K12" s="25">
        <v>0</v>
      </c>
      <c r="L12" s="25">
        <v>8.7180000000000005E-4</v>
      </c>
      <c r="M12" s="25">
        <v>1.7771680000000001</v>
      </c>
      <c r="N12" s="25" t="s">
        <v>21</v>
      </c>
      <c r="O12" s="25">
        <v>0</v>
      </c>
      <c r="P12" s="25">
        <v>8.7180000000000005E-4</v>
      </c>
      <c r="Q12" s="25">
        <v>1.770937</v>
      </c>
      <c r="S12" s="59"/>
      <c r="T12" t="s">
        <v>21</v>
      </c>
      <c r="U12">
        <v>0</v>
      </c>
      <c r="V12">
        <v>2E-3</v>
      </c>
      <c r="W12">
        <v>1.6751529999999999</v>
      </c>
      <c r="X12" s="25" t="s">
        <v>21</v>
      </c>
      <c r="Y12" s="25">
        <v>0</v>
      </c>
      <c r="Z12" s="25">
        <v>2E-3</v>
      </c>
      <c r="AA12" s="25">
        <v>1.570411</v>
      </c>
      <c r="AB12" s="25" t="s">
        <v>21</v>
      </c>
      <c r="AC12" s="25">
        <v>0</v>
      </c>
      <c r="AD12" s="25">
        <v>2E-3</v>
      </c>
      <c r="AE12" s="25">
        <v>1.537218</v>
      </c>
      <c r="AF12" s="25" t="s">
        <v>21</v>
      </c>
      <c r="AG12" s="25">
        <v>0</v>
      </c>
      <c r="AH12" s="25">
        <v>2E-3</v>
      </c>
      <c r="AI12" s="25">
        <v>1.515582</v>
      </c>
    </row>
    <row r="13" spans="1:35" x14ac:dyDescent="0.25">
      <c r="A13" s="59"/>
      <c r="B13" t="s">
        <v>22</v>
      </c>
      <c r="C13">
        <v>0</v>
      </c>
      <c r="D13">
        <v>5.007E-5</v>
      </c>
      <c r="E13">
        <v>10.506240999999999</v>
      </c>
      <c r="F13" s="25" t="s">
        <v>22</v>
      </c>
      <c r="G13" s="25">
        <v>0</v>
      </c>
      <c r="H13" s="25">
        <v>5.007E-5</v>
      </c>
      <c r="I13" s="25">
        <v>10.063746999999999</v>
      </c>
      <c r="J13" s="25" t="s">
        <v>22</v>
      </c>
      <c r="K13" s="25">
        <v>0</v>
      </c>
      <c r="L13" s="25">
        <v>5.007E-5</v>
      </c>
      <c r="M13" s="25">
        <v>8.4385820000000002</v>
      </c>
      <c r="N13" s="25" t="s">
        <v>22</v>
      </c>
      <c r="O13" s="25">
        <v>0</v>
      </c>
      <c r="P13" s="25">
        <v>5.007E-5</v>
      </c>
      <c r="Q13" s="25">
        <v>9.7227569999999996</v>
      </c>
      <c r="S13" s="59"/>
      <c r="T13" t="s">
        <v>22</v>
      </c>
      <c r="U13">
        <v>0</v>
      </c>
      <c r="V13">
        <v>2.7900000000000001E-4</v>
      </c>
      <c r="W13">
        <v>8.1587300000000003</v>
      </c>
      <c r="X13" s="25" t="s">
        <v>22</v>
      </c>
      <c r="Y13" s="25">
        <v>0</v>
      </c>
      <c r="Z13" s="25">
        <v>3.0370000000000001E-4</v>
      </c>
      <c r="AA13" s="25">
        <v>7.727169</v>
      </c>
      <c r="AB13" s="25" t="s">
        <v>22</v>
      </c>
      <c r="AC13" s="25">
        <v>0</v>
      </c>
      <c r="AD13" s="25">
        <v>3.301E-4</v>
      </c>
      <c r="AE13" s="25">
        <v>8.0606000000000009</v>
      </c>
      <c r="AF13" s="25" t="s">
        <v>22</v>
      </c>
      <c r="AG13" s="25">
        <v>0</v>
      </c>
      <c r="AH13" s="25">
        <v>3.5790000000000003E-4</v>
      </c>
      <c r="AI13" s="25">
        <v>7.3874500000000003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130</v>
      </c>
      <c r="C16" s="66"/>
      <c r="D16" s="66"/>
      <c r="E16" s="66"/>
      <c r="F16" s="66" t="s">
        <v>131</v>
      </c>
      <c r="G16" s="66"/>
      <c r="H16" s="66"/>
      <c r="I16" s="66"/>
      <c r="J16" s="66" t="s">
        <v>132</v>
      </c>
      <c r="K16" s="66"/>
      <c r="L16" s="66"/>
      <c r="M16" s="66"/>
      <c r="N16" s="66" t="s">
        <v>133</v>
      </c>
      <c r="O16" s="66"/>
      <c r="P16" s="66"/>
      <c r="Q16" s="66"/>
      <c r="S16" s="64" t="s">
        <v>23</v>
      </c>
      <c r="T16" s="66" t="s">
        <v>130</v>
      </c>
      <c r="U16" s="66"/>
      <c r="V16" s="66"/>
      <c r="W16" s="66"/>
      <c r="X16" s="66" t="s">
        <v>131</v>
      </c>
      <c r="Y16" s="66"/>
      <c r="Z16" s="66"/>
      <c r="AA16" s="66"/>
      <c r="AB16" s="66" t="s">
        <v>132</v>
      </c>
      <c r="AC16" s="66"/>
      <c r="AD16" s="66"/>
      <c r="AE16" s="66"/>
      <c r="AF16" s="66" t="s">
        <v>133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130</v>
      </c>
      <c r="C23" s="52"/>
      <c r="D23" s="52"/>
      <c r="E23" s="52"/>
      <c r="F23" s="63" t="s">
        <v>131</v>
      </c>
      <c r="G23" s="63"/>
      <c r="H23" s="63"/>
      <c r="I23" s="63"/>
      <c r="J23" s="63" t="s">
        <v>132</v>
      </c>
      <c r="K23" s="63"/>
      <c r="L23" s="63"/>
      <c r="M23" s="63"/>
      <c r="N23" s="63" t="s">
        <v>133</v>
      </c>
      <c r="O23" s="63"/>
      <c r="P23" s="63"/>
      <c r="Q23" s="63"/>
      <c r="S23" s="60" t="s">
        <v>24</v>
      </c>
      <c r="T23" s="52" t="s">
        <v>130</v>
      </c>
      <c r="U23" s="52"/>
      <c r="V23" s="52"/>
      <c r="W23" s="52"/>
      <c r="X23" s="63" t="s">
        <v>131</v>
      </c>
      <c r="Y23" s="63"/>
      <c r="Z23" s="63"/>
      <c r="AA23" s="63"/>
      <c r="AB23" s="63" t="s">
        <v>132</v>
      </c>
      <c r="AC23" s="63"/>
      <c r="AD23" s="63"/>
      <c r="AE23" s="63"/>
      <c r="AF23" s="63" t="s">
        <v>133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7.8414099999999998</v>
      </c>
      <c r="F25" s="25">
        <v>0</v>
      </c>
      <c r="G25" s="25"/>
      <c r="H25" s="25"/>
      <c r="I25" s="25">
        <v>7.4165099999999997</v>
      </c>
      <c r="J25" s="25">
        <v>0</v>
      </c>
      <c r="K25" s="25"/>
      <c r="L25" s="25"/>
      <c r="M25" s="25">
        <v>7.3065150000000001</v>
      </c>
      <c r="N25" s="25">
        <v>0</v>
      </c>
      <c r="O25" s="25"/>
      <c r="P25" s="25"/>
      <c r="Q25" s="25">
        <v>7.1736120000000003</v>
      </c>
      <c r="S25" s="60"/>
      <c r="T25">
        <v>0</v>
      </c>
      <c r="W25">
        <v>7.328773</v>
      </c>
      <c r="X25" s="25">
        <v>0</v>
      </c>
      <c r="Y25" s="25"/>
      <c r="Z25" s="25"/>
      <c r="AA25" s="25">
        <v>7.1404649999999998</v>
      </c>
      <c r="AB25" s="25">
        <v>0</v>
      </c>
      <c r="AC25" s="25"/>
      <c r="AD25" s="25"/>
      <c r="AE25" s="25">
        <v>7.2203499999999998</v>
      </c>
      <c r="AF25" s="25">
        <v>0</v>
      </c>
      <c r="AG25" s="25"/>
      <c r="AH25" s="25"/>
      <c r="AI25" s="25">
        <v>6.9754250000000004</v>
      </c>
    </row>
    <row r="26" spans="1:35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130</v>
      </c>
      <c r="C30" s="52"/>
      <c r="D30" s="52"/>
      <c r="E30" s="52"/>
      <c r="F30" s="63" t="s">
        <v>131</v>
      </c>
      <c r="G30" s="63"/>
      <c r="H30" s="63"/>
      <c r="I30" s="63"/>
      <c r="J30" s="63" t="s">
        <v>132</v>
      </c>
      <c r="K30" s="63"/>
      <c r="L30" s="63"/>
      <c r="M30" s="63"/>
      <c r="N30" s="63" t="s">
        <v>133</v>
      </c>
      <c r="O30" s="63"/>
      <c r="P30" s="63"/>
      <c r="Q30" s="63"/>
      <c r="S30" s="59" t="s">
        <v>12</v>
      </c>
      <c r="T30" s="52" t="s">
        <v>130</v>
      </c>
      <c r="U30" s="52"/>
      <c r="V30" s="52"/>
      <c r="W30" s="52"/>
      <c r="X30" s="63" t="s">
        <v>131</v>
      </c>
      <c r="Y30" s="63"/>
      <c r="Z30" s="63"/>
      <c r="AA30" s="63"/>
      <c r="AB30" s="63" t="s">
        <v>132</v>
      </c>
      <c r="AC30" s="63"/>
      <c r="AD30" s="63"/>
      <c r="AE30" s="63"/>
      <c r="AF30" s="63" t="s">
        <v>133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1.1160890000000001</v>
      </c>
      <c r="F32" s="25" t="s">
        <v>20</v>
      </c>
      <c r="G32" s="25">
        <v>0</v>
      </c>
      <c r="H32" s="25">
        <v>2.2800000000000001E-2</v>
      </c>
      <c r="I32" s="25">
        <v>1.021638</v>
      </c>
      <c r="J32" s="25" t="s">
        <v>20</v>
      </c>
      <c r="K32" s="25">
        <v>0</v>
      </c>
      <c r="L32" s="25">
        <v>2.2800000000000001E-2</v>
      </c>
      <c r="M32" s="25">
        <v>1.0802069999999999</v>
      </c>
      <c r="N32" s="25" t="s">
        <v>20</v>
      </c>
      <c r="O32" s="25">
        <v>0</v>
      </c>
      <c r="P32" s="25">
        <v>2.2800000000000001E-2</v>
      </c>
      <c r="Q32" s="25">
        <v>1.015093</v>
      </c>
      <c r="S32" s="59"/>
      <c r="T32" t="s">
        <v>20</v>
      </c>
      <c r="U32">
        <v>0</v>
      </c>
      <c r="V32">
        <v>2.2800000000000001E-2</v>
      </c>
      <c r="W32">
        <v>1.097561</v>
      </c>
      <c r="X32" s="25" t="s">
        <v>20</v>
      </c>
      <c r="Y32" s="25">
        <v>0</v>
      </c>
      <c r="Z32" s="25">
        <v>2.2800000000000001E-2</v>
      </c>
      <c r="AA32" s="25">
        <v>1.0966309999999999</v>
      </c>
      <c r="AB32" s="25" t="s">
        <v>20</v>
      </c>
      <c r="AC32" s="25">
        <v>0</v>
      </c>
      <c r="AD32" s="25">
        <v>2.2800000000000001E-2</v>
      </c>
      <c r="AE32" s="25">
        <v>1.0292399999999999</v>
      </c>
      <c r="AF32" s="25" t="s">
        <v>20</v>
      </c>
      <c r="AG32" s="25">
        <v>0</v>
      </c>
      <c r="AH32" s="25">
        <v>2.2800000000000001E-2</v>
      </c>
      <c r="AI32" s="25">
        <v>1.213759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1.375262</v>
      </c>
      <c r="F33" s="25" t="s">
        <v>21</v>
      </c>
      <c r="G33" s="25">
        <v>0</v>
      </c>
      <c r="H33" s="25">
        <v>4.1000000000000003E-3</v>
      </c>
      <c r="I33" s="25">
        <v>1.2162090000000001</v>
      </c>
      <c r="J33" s="25" t="s">
        <v>21</v>
      </c>
      <c r="K33" s="25">
        <v>0</v>
      </c>
      <c r="L33" s="25">
        <v>4.1000000000000003E-3</v>
      </c>
      <c r="M33" s="25">
        <v>1.221597</v>
      </c>
      <c r="N33" s="25" t="s">
        <v>21</v>
      </c>
      <c r="O33" s="25">
        <v>0</v>
      </c>
      <c r="P33" s="25">
        <v>4.1000000000000003E-3</v>
      </c>
      <c r="Q33" s="25">
        <v>1.20827</v>
      </c>
      <c r="S33" s="59"/>
      <c r="T33" t="s">
        <v>21</v>
      </c>
      <c r="U33">
        <v>0</v>
      </c>
      <c r="V33">
        <v>7.4000000000000003E-3</v>
      </c>
      <c r="W33">
        <v>1.2925880000000001</v>
      </c>
      <c r="X33" s="25" t="s">
        <v>21</v>
      </c>
      <c r="Y33" s="25">
        <v>0</v>
      </c>
      <c r="Z33" s="25">
        <v>7.4000000000000003E-3</v>
      </c>
      <c r="AA33" s="25">
        <v>1.2252700000000001</v>
      </c>
      <c r="AB33" s="25" t="s">
        <v>21</v>
      </c>
      <c r="AC33" s="25">
        <v>0</v>
      </c>
      <c r="AD33" s="25">
        <v>7.4000000000000003E-3</v>
      </c>
      <c r="AE33" s="25">
        <v>1.222518</v>
      </c>
      <c r="AF33" s="25" t="s">
        <v>21</v>
      </c>
      <c r="AG33" s="25">
        <v>0</v>
      </c>
      <c r="AH33" s="25">
        <v>7.4000000000000003E-3</v>
      </c>
      <c r="AI33" s="25">
        <v>1.210216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6.105416</v>
      </c>
      <c r="F34" s="25" t="s">
        <v>22</v>
      </c>
      <c r="G34" s="25">
        <v>0</v>
      </c>
      <c r="H34" s="25">
        <v>1.1000000000000001E-3</v>
      </c>
      <c r="I34" s="25">
        <v>6.1178809999999997</v>
      </c>
      <c r="J34" s="25" t="s">
        <v>22</v>
      </c>
      <c r="K34" s="25">
        <v>0</v>
      </c>
      <c r="L34" s="25">
        <v>1.1999999999999999E-3</v>
      </c>
      <c r="M34" s="25">
        <v>5.7436509999999998</v>
      </c>
      <c r="N34" s="25" t="s">
        <v>22</v>
      </c>
      <c r="O34" s="25">
        <v>0</v>
      </c>
      <c r="P34" s="25">
        <v>1.2999999999999999E-3</v>
      </c>
      <c r="Q34" s="25">
        <v>5.690188</v>
      </c>
      <c r="S34" s="59"/>
      <c r="T34" t="s">
        <v>22</v>
      </c>
      <c r="U34">
        <v>0</v>
      </c>
      <c r="V34">
        <v>3.0999999999999999E-3</v>
      </c>
      <c r="W34">
        <v>3.7016840000000002</v>
      </c>
      <c r="X34" s="25" t="s">
        <v>22</v>
      </c>
      <c r="Y34" s="25">
        <v>0</v>
      </c>
      <c r="Z34" s="25">
        <v>3.0999999999999999E-3</v>
      </c>
      <c r="AA34" s="25">
        <v>2.8093620000000001</v>
      </c>
      <c r="AB34" s="25" t="s">
        <v>22</v>
      </c>
      <c r="AC34" s="25">
        <v>0</v>
      </c>
      <c r="AD34" s="25">
        <v>3.3999999999999998E-3</v>
      </c>
      <c r="AE34" s="25">
        <v>3.0650550000000001</v>
      </c>
      <c r="AF34" s="25" t="s">
        <v>22</v>
      </c>
      <c r="AG34" s="25">
        <v>0</v>
      </c>
      <c r="AH34" s="25">
        <v>3.5999999999999999E-3</v>
      </c>
      <c r="AI34" s="25">
        <v>2.7680099999999999</v>
      </c>
    </row>
    <row r="35" spans="1:35" x14ac:dyDescent="0.25"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130</v>
      </c>
      <c r="C37" s="66"/>
      <c r="D37" s="66"/>
      <c r="E37" s="66"/>
      <c r="F37" s="66" t="s">
        <v>131</v>
      </c>
      <c r="G37" s="66"/>
      <c r="H37" s="66"/>
      <c r="I37" s="66"/>
      <c r="J37" s="66" t="s">
        <v>132</v>
      </c>
      <c r="K37" s="66"/>
      <c r="L37" s="66"/>
      <c r="M37" s="66"/>
      <c r="N37" s="66" t="s">
        <v>133</v>
      </c>
      <c r="O37" s="66"/>
      <c r="P37" s="66"/>
      <c r="Q37" s="66"/>
      <c r="R37" s="27"/>
      <c r="S37" s="68" t="s">
        <v>23</v>
      </c>
      <c r="T37" s="66" t="s">
        <v>130</v>
      </c>
      <c r="U37" s="66"/>
      <c r="V37" s="66"/>
      <c r="W37" s="66"/>
      <c r="X37" s="66" t="s">
        <v>131</v>
      </c>
      <c r="Y37" s="66"/>
      <c r="Z37" s="66"/>
      <c r="AA37" s="66"/>
      <c r="AB37" s="66" t="s">
        <v>132</v>
      </c>
      <c r="AC37" s="66"/>
      <c r="AD37" s="66"/>
      <c r="AE37" s="66"/>
      <c r="AF37" s="66" t="s">
        <v>133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60" t="s">
        <v>24</v>
      </c>
      <c r="B44" s="52" t="s">
        <v>130</v>
      </c>
      <c r="C44" s="52"/>
      <c r="D44" s="52"/>
      <c r="E44" s="52"/>
      <c r="F44" s="63" t="s">
        <v>131</v>
      </c>
      <c r="G44" s="63"/>
      <c r="H44" s="63"/>
      <c r="I44" s="63"/>
      <c r="J44" s="63" t="s">
        <v>132</v>
      </c>
      <c r="K44" s="63"/>
      <c r="L44" s="63"/>
      <c r="M44" s="63"/>
      <c r="N44" s="63" t="s">
        <v>133</v>
      </c>
      <c r="O44" s="63"/>
      <c r="P44" s="63"/>
      <c r="Q44" s="63"/>
      <c r="S44" s="60" t="s">
        <v>24</v>
      </c>
      <c r="T44" s="52" t="s">
        <v>130</v>
      </c>
      <c r="U44" s="52"/>
      <c r="V44" s="52"/>
      <c r="W44" s="52"/>
      <c r="X44" s="63" t="s">
        <v>131</v>
      </c>
      <c r="Y44" s="63"/>
      <c r="Z44" s="63"/>
      <c r="AA44" s="63"/>
      <c r="AB44" s="63" t="s">
        <v>132</v>
      </c>
      <c r="AC44" s="63"/>
      <c r="AD44" s="63"/>
      <c r="AE44" s="63"/>
      <c r="AF44" s="63" t="s">
        <v>133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3.9999999999999998E-6</v>
      </c>
      <c r="E46">
        <v>7.5300969999999996</v>
      </c>
      <c r="F46" s="39">
        <v>5.4E-6</v>
      </c>
      <c r="G46" s="25"/>
      <c r="H46" s="25"/>
      <c r="I46" s="25">
        <v>7.3771969999999998</v>
      </c>
      <c r="J46" s="39">
        <v>5.4E-6</v>
      </c>
      <c r="K46" s="25"/>
      <c r="L46" s="25"/>
      <c r="M46" s="25">
        <v>7.1497390000000003</v>
      </c>
      <c r="N46" s="39">
        <v>5.0000000000000004E-6</v>
      </c>
      <c r="O46" s="25"/>
      <c r="P46" s="25"/>
      <c r="Q46" s="25">
        <v>6.9447140000000003</v>
      </c>
      <c r="S46" s="60"/>
      <c r="T46" s="32">
        <v>1.9459999999999999E-4</v>
      </c>
      <c r="W46">
        <v>7.3727499999999999</v>
      </c>
      <c r="X46" s="39">
        <v>1.9819999999999999E-4</v>
      </c>
      <c r="Y46" s="25"/>
      <c r="Z46" s="25"/>
      <c r="AA46" s="25">
        <v>7.1956119999999997</v>
      </c>
      <c r="AB46" s="39">
        <v>2.0239999999999999E-4</v>
      </c>
      <c r="AC46" s="25"/>
      <c r="AD46" s="25"/>
      <c r="AE46" s="25">
        <v>7.3395799999999998</v>
      </c>
      <c r="AF46" s="39">
        <v>2.221E-4</v>
      </c>
      <c r="AG46" s="25"/>
      <c r="AH46" s="25"/>
      <c r="AI46" s="25">
        <v>7.5855699999999997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130</v>
      </c>
      <c r="C50" s="52"/>
      <c r="D50" s="52"/>
      <c r="E50" s="52"/>
      <c r="F50" s="63" t="s">
        <v>131</v>
      </c>
      <c r="G50" s="63"/>
      <c r="H50" s="63"/>
      <c r="I50" s="63"/>
      <c r="J50" s="63" t="s">
        <v>132</v>
      </c>
      <c r="K50" s="63"/>
      <c r="L50" s="63"/>
      <c r="M50" s="63"/>
      <c r="N50" s="63" t="s">
        <v>133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1.095378</v>
      </c>
      <c r="F52" s="25" t="s">
        <v>20</v>
      </c>
      <c r="G52" s="25">
        <v>0</v>
      </c>
      <c r="H52" s="25">
        <v>2.2800000000000001E-2</v>
      </c>
      <c r="I52" s="25">
        <v>1.025566</v>
      </c>
      <c r="J52" s="25" t="s">
        <v>20</v>
      </c>
      <c r="K52" s="25">
        <v>0</v>
      </c>
      <c r="L52" s="25">
        <v>2.2800000000000001E-2</v>
      </c>
      <c r="M52" s="25">
        <v>1.0435570000000001</v>
      </c>
      <c r="N52" s="25" t="s">
        <v>20</v>
      </c>
      <c r="O52" s="25">
        <v>0</v>
      </c>
      <c r="P52" s="25">
        <v>2.2800000000000001E-2</v>
      </c>
      <c r="Q52" s="25">
        <v>1.0330710000000001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1.3266560000000001</v>
      </c>
      <c r="F53" s="25" t="s">
        <v>21</v>
      </c>
      <c r="G53" s="25">
        <v>0</v>
      </c>
      <c r="H53" s="25">
        <v>1.37E-2</v>
      </c>
      <c r="I53" s="25">
        <v>1.326889</v>
      </c>
      <c r="J53" s="25" t="s">
        <v>21</v>
      </c>
      <c r="K53" s="25">
        <v>0</v>
      </c>
      <c r="L53" s="25">
        <v>1.37E-2</v>
      </c>
      <c r="M53" s="25">
        <v>1.240049</v>
      </c>
      <c r="N53" s="25" t="s">
        <v>21</v>
      </c>
      <c r="O53" s="25">
        <v>0</v>
      </c>
      <c r="P53" s="25">
        <v>1.37E-2</v>
      </c>
      <c r="Q53" s="25">
        <v>1.210501</v>
      </c>
    </row>
    <row r="54" spans="1:17" x14ac:dyDescent="0.25">
      <c r="A54" s="59"/>
      <c r="B54" t="s">
        <v>22</v>
      </c>
      <c r="C54">
        <v>0</v>
      </c>
      <c r="D54">
        <v>9.4000000000000004E-3</v>
      </c>
      <c r="E54">
        <v>3.0245250000000001</v>
      </c>
      <c r="F54" s="25" t="s">
        <v>22</v>
      </c>
      <c r="G54" s="25">
        <v>0</v>
      </c>
      <c r="H54" s="25">
        <v>9.5999999999999992E-3</v>
      </c>
      <c r="I54" s="25">
        <v>2.9315519999999999</v>
      </c>
      <c r="J54" s="25" t="s">
        <v>22</v>
      </c>
      <c r="K54" s="25">
        <v>0</v>
      </c>
      <c r="L54" s="25">
        <v>0.01</v>
      </c>
      <c r="M54" s="25">
        <v>2.756688</v>
      </c>
      <c r="N54" s="25" t="s">
        <v>22</v>
      </c>
      <c r="O54" s="25">
        <v>0</v>
      </c>
      <c r="P54" s="25">
        <v>1.03E-2</v>
      </c>
      <c r="Q54" s="25">
        <v>2.9691230000000002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130</v>
      </c>
      <c r="C57" s="66"/>
      <c r="D57" s="66"/>
      <c r="E57" s="66"/>
      <c r="F57" s="66" t="s">
        <v>131</v>
      </c>
      <c r="G57" s="66"/>
      <c r="H57" s="66"/>
      <c r="I57" s="66"/>
      <c r="J57" s="66" t="s">
        <v>132</v>
      </c>
      <c r="K57" s="66"/>
      <c r="L57" s="66"/>
      <c r="M57" s="66"/>
      <c r="N57" s="66" t="s">
        <v>133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130</v>
      </c>
      <c r="C64" s="52"/>
      <c r="D64" s="52"/>
      <c r="E64" s="52"/>
      <c r="F64" s="63" t="s">
        <v>131</v>
      </c>
      <c r="G64" s="63"/>
      <c r="H64" s="63"/>
      <c r="I64" s="63"/>
      <c r="J64" s="63" t="s">
        <v>132</v>
      </c>
      <c r="K64" s="63"/>
      <c r="L64" s="63"/>
      <c r="M64" s="63"/>
      <c r="N64" s="63" t="s">
        <v>133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3.0000000000000001E-3</v>
      </c>
      <c r="E66">
        <v>7.5537359999999998</v>
      </c>
      <c r="F66" s="39"/>
      <c r="G66" s="39">
        <v>3.0999999999999999E-3</v>
      </c>
      <c r="H66" s="25"/>
      <c r="I66" s="25">
        <v>7.2486079999999999</v>
      </c>
      <c r="J66" s="39">
        <v>3.2000000000000002E-3</v>
      </c>
      <c r="K66" s="25"/>
      <c r="L66" s="25"/>
      <c r="M66" s="25">
        <v>7.4875119999999997</v>
      </c>
      <c r="N66" s="25">
        <v>3.2000000000000002E-3</v>
      </c>
      <c r="O66" s="25"/>
      <c r="P66" s="25"/>
      <c r="Q66" s="25">
        <v>7.194801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2.8628309999999999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15.257919999999999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3.8616700000000002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5.007E-5</v>
      </c>
      <c r="H75">
        <f>E13+I13</f>
        <v>20.569987999999999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5.007E-5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5.0070000000000007E-5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5.0069999999999993E-5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3.9474999999999998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22.564435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5.6388379999999998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5.0070000000000007E-5</v>
      </c>
      <c r="H88">
        <f>M13+I13+E13</f>
        <v>29.008569999999999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5.0070000000000007E-5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5.007E-5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5.0070000000000007E-5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4.9773040000000002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29.738046999999998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7.4097749999999998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5.0069999999999993E-5</v>
      </c>
      <c r="H101">
        <f>Q13+M13+I13+E13</f>
        <v>38.731326999999993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5.0069999999999993E-5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5.007E-5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5.0070000000000007E-5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2.171583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14.469238000000001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3.2455639999999999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2.8023500000000004E-4</v>
      </c>
      <c r="H114">
        <f>AA13+W13</f>
        <v>15.885899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2.8147000000000003E-4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2.8394E-4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2.8641000000000002E-4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3.1919040000000001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21.689588000000001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4.7827820000000001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2.8147425000000001E-4</v>
      </c>
      <c r="H127">
        <f>AE13+AA13+W13</f>
        <v>23.946499000000003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2.8395700000000005E-4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2.8894800000000003E-4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2.93973E-4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4.2146560000000006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28.665013000000002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6.2983639999999994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2.8271771250000001E-4</v>
      </c>
      <c r="H140">
        <f>AI13+AE13+AA13+W13</f>
        <v>31.333949000000004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2.8646070000000001E-4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2.9402159999999998E-4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3.0168090000000001E-4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2.1377269999999999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4.07E-6</v>
      </c>
      <c r="M151">
        <f>I46+E46</f>
        <v>14.907294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4.1400000000000002E-6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2.5914710000000003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12.223296999999999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4.2799999999999997E-6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4.42E-6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3.2179340000000001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4.1365000000000001E-6</v>
      </c>
      <c r="M164">
        <f>M46+I46+E46</f>
        <v>22.057032999999997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4.2660000000000003E-6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3.8130680000000003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17.966948000000002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4.5039999999999996E-6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4.7140000000000001E-6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4.2330269999999999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4.1996249999999996E-6</v>
      </c>
      <c r="M177">
        <f>Q46+M46+I46+E46</f>
        <v>29.001747000000002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4.3789999999999999E-6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5.0213380000000001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1.0149999999999998E-3</v>
      </c>
      <c r="H179">
        <f>Q34+M34+I34+E34</f>
        <v>23.657136000000001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1.0300000000000001E-3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4.6799999999999992E-6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4.9089999999999999E-6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1.0900000000000003E-3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2.1941920000000001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1.9477999999999997E-4</v>
      </c>
      <c r="M190">
        <f>AA46+W46</f>
        <v>14.568362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1.9495999999999999E-4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2.5178580000000004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3.0999999999999999E-3</v>
      </c>
      <c r="H192">
        <f>AA34+W34</f>
        <v>6.5110460000000003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3.0999999999999999E-3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1.9531999999999999E-4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1.9568E-4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3.0999999999999999E-3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3.0999999999999995E-3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3.2234319999999999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1.9496149999999999E-4</v>
      </c>
      <c r="M203">
        <f>AE46+AA46+W46</f>
        <v>21.907941999999998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1.9532600000000001E-4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3.7403760000000004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3.1007500000000002E-3</v>
      </c>
      <c r="H205">
        <f>AE34+AA34+W34</f>
        <v>9.5761010000000013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3.1030000000000003E-3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1.9606399999999997E-4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1.9681400000000002E-4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3.1120000000000002E-3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3.1270000000000004E-3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4.4371910000000003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1.9514636249999998E-4</v>
      </c>
      <c r="M216">
        <f>AI46+AE46+AA46+W46</f>
        <v>29.493511999999999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1.9571289999999999E-4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4.9505920000000003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3.1021999999999998E-3</v>
      </c>
      <c r="H218">
        <f>AI34+AE34+AA34+W34</f>
        <v>12.344111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3.1086E-3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1.9695119999999999E-4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1.984043E-4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3.1327999999999998E-3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3.1702000000000002E-3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2.1209439999999997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3.0050000000000003E-3</v>
      </c>
      <c r="M229">
        <f>I66+E66</f>
        <v>14.802344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3.0100000000000001E-3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2.6535450000000003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9.41E-3</v>
      </c>
      <c r="H231">
        <f>I54+E54</f>
        <v>5.9560770000000005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9.4200000000000013E-3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3.0200000000000001E-3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3.0299999999999997E-3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9.4400000000000005E-3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9.4599999999999997E-3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3.1645010000000005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3.0100000000000001E-3</v>
      </c>
      <c r="M242">
        <f>M66+I66+E66</f>
        <v>22.289856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3.0200000000000001E-3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3.8935940000000002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9.4205000000000018E-3</v>
      </c>
      <c r="H244">
        <f>M54+I54+E54</f>
        <v>8.712765000000001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9.4420000000000007E-3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3.0400000000000002E-3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3.0600000000000002E-3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9.4879999999999999E-3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9.5379999999999996E-3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4.1975720000000001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3.0149875E-3</v>
      </c>
      <c r="M255">
        <f>Q66+M66+I66+E66</f>
        <v>29.484657000000002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3.0298999999999999E-3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5.104095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9.4314624999999996E-3</v>
      </c>
      <c r="H257">
        <f>Q54+M54+I54+E54</f>
        <v>11.681888000000001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9.4656999999999988E-3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3.0591999999999998E-3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3.0873000000000003E-3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9.541599999999999E-3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9.6258999999999997E-3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263"/>
  <sheetViews>
    <sheetView topLeftCell="A6" zoomScale="55" zoomScaleNormal="55" workbookViewId="0">
      <selection activeCell="R51" sqref="R51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0.44140625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6" t="s">
        <v>11</v>
      </c>
      <c r="O8" s="66"/>
      <c r="P8" s="66"/>
      <c r="Q8" s="66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213</v>
      </c>
      <c r="C9" s="52"/>
      <c r="D9" s="52"/>
      <c r="E9" s="52"/>
      <c r="F9" s="52" t="s">
        <v>214</v>
      </c>
      <c r="G9" s="52"/>
      <c r="H9" s="52"/>
      <c r="I9" s="52"/>
      <c r="J9" s="52" t="s">
        <v>215</v>
      </c>
      <c r="K9" s="52"/>
      <c r="L9" s="52"/>
      <c r="M9" s="52"/>
      <c r="N9" s="66" t="s">
        <v>216</v>
      </c>
      <c r="O9" s="66"/>
      <c r="P9" s="66"/>
      <c r="Q9" s="66"/>
      <c r="S9" s="59" t="s">
        <v>12</v>
      </c>
      <c r="T9" s="52" t="s">
        <v>213</v>
      </c>
      <c r="U9" s="52"/>
      <c r="V9" s="52"/>
      <c r="W9" s="52"/>
      <c r="X9" s="52" t="s">
        <v>214</v>
      </c>
      <c r="Y9" s="52"/>
      <c r="Z9" s="52"/>
      <c r="AA9" s="52"/>
      <c r="AB9" s="52" t="s">
        <v>215</v>
      </c>
      <c r="AC9" s="52"/>
      <c r="AD9" s="52"/>
      <c r="AE9" s="52"/>
      <c r="AF9" s="63" t="s">
        <v>216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7"/>
      <c r="O10" s="27" t="s">
        <v>17</v>
      </c>
      <c r="P10" s="27" t="s">
        <v>18</v>
      </c>
      <c r="Q10" s="27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1.2207380000000001</v>
      </c>
      <c r="F11" t="s">
        <v>20</v>
      </c>
      <c r="G11" s="29">
        <v>0</v>
      </c>
      <c r="H11" s="29">
        <v>2.2800000000000001E-2</v>
      </c>
      <c r="I11" s="29">
        <v>0.98856699999999997</v>
      </c>
      <c r="J11" t="s">
        <v>20</v>
      </c>
      <c r="K11" s="29">
        <v>0</v>
      </c>
      <c r="L11" s="29">
        <v>2.2800000000000001E-2</v>
      </c>
      <c r="M11" s="29">
        <v>1.1111519999999999</v>
      </c>
      <c r="N11" s="27" t="s">
        <v>20</v>
      </c>
      <c r="O11" s="45">
        <v>0</v>
      </c>
      <c r="P11" s="45">
        <v>2.2800000000000001E-2</v>
      </c>
      <c r="Q11" s="27">
        <v>1.5269600000000001</v>
      </c>
      <c r="S11" s="59"/>
      <c r="T11" t="s">
        <v>20</v>
      </c>
      <c r="U11" s="29">
        <v>0</v>
      </c>
      <c r="V11" s="29">
        <v>2.2800000000000001E-2</v>
      </c>
      <c r="W11" s="29">
        <v>1.088848</v>
      </c>
      <c r="X11" t="s">
        <v>20</v>
      </c>
      <c r="Y11" s="29">
        <v>0</v>
      </c>
      <c r="Z11" s="29">
        <v>2.2800000000000001E-2</v>
      </c>
      <c r="AA11" s="29">
        <v>1.0887020000000001</v>
      </c>
      <c r="AB11" t="s">
        <v>20</v>
      </c>
      <c r="AC11" s="29">
        <v>0</v>
      </c>
      <c r="AD11" s="29">
        <v>2.2800000000000001E-2</v>
      </c>
      <c r="AE11" s="29">
        <v>1.107731</v>
      </c>
      <c r="AF11" s="25" t="s">
        <v>20</v>
      </c>
      <c r="AG11" s="46">
        <v>0</v>
      </c>
      <c r="AH11" s="46">
        <v>2.2800000000000001E-2</v>
      </c>
      <c r="AI11" s="25">
        <v>1.0246010000000001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2.3355999999999999</v>
      </c>
      <c r="F12" t="s">
        <v>21</v>
      </c>
      <c r="G12" s="29">
        <v>0</v>
      </c>
      <c r="H12" s="29">
        <v>8.7180000000000005E-4</v>
      </c>
      <c r="I12" s="29">
        <v>2.1051069999999998</v>
      </c>
      <c r="J12" t="s">
        <v>21</v>
      </c>
      <c r="K12" s="29">
        <v>0</v>
      </c>
      <c r="L12" s="29">
        <v>8.7180000000000005E-4</v>
      </c>
      <c r="M12" s="29">
        <v>2.162191</v>
      </c>
      <c r="N12" s="27" t="s">
        <v>21</v>
      </c>
      <c r="O12" s="45">
        <v>0</v>
      </c>
      <c r="P12" s="45">
        <v>8.7180000000000005E-4</v>
      </c>
      <c r="Q12" s="27">
        <v>1.9293709999999999</v>
      </c>
      <c r="S12" s="59"/>
      <c r="T12" t="s">
        <v>21</v>
      </c>
      <c r="U12" s="29">
        <v>0</v>
      </c>
      <c r="V12" s="29">
        <v>2E-3</v>
      </c>
      <c r="W12" s="29">
        <v>1.8769499999999999</v>
      </c>
      <c r="X12" t="s">
        <v>21</v>
      </c>
      <c r="Y12" s="29">
        <v>0</v>
      </c>
      <c r="Z12" s="29">
        <v>2E-3</v>
      </c>
      <c r="AA12" s="29">
        <v>1.779973</v>
      </c>
      <c r="AB12" t="s">
        <v>21</v>
      </c>
      <c r="AC12" s="29">
        <v>0</v>
      </c>
      <c r="AD12" s="29">
        <v>2E-3</v>
      </c>
      <c r="AE12" s="29">
        <v>1.7566200000000001</v>
      </c>
      <c r="AF12" s="25" t="s">
        <v>21</v>
      </c>
      <c r="AG12" s="46">
        <v>0</v>
      </c>
      <c r="AH12" s="46">
        <v>2E-3</v>
      </c>
      <c r="AI12" s="25">
        <v>1.5856030000000001</v>
      </c>
    </row>
    <row r="13" spans="1:35" x14ac:dyDescent="0.25">
      <c r="A13" s="59"/>
      <c r="B13" t="s">
        <v>22</v>
      </c>
      <c r="C13" s="29">
        <v>0</v>
      </c>
      <c r="D13" s="29">
        <v>4.9200000000000003E-5</v>
      </c>
      <c r="E13" s="29">
        <v>12.815994</v>
      </c>
      <c r="F13" t="s">
        <v>22</v>
      </c>
      <c r="G13" s="29">
        <v>0</v>
      </c>
      <c r="H13" s="29">
        <v>5.007E-5</v>
      </c>
      <c r="I13" s="29">
        <v>12.823271</v>
      </c>
      <c r="J13" t="s">
        <v>22</v>
      </c>
      <c r="K13" s="29">
        <v>0</v>
      </c>
      <c r="L13" s="29">
        <v>5.007E-5</v>
      </c>
      <c r="M13" s="29">
        <v>13.179296000000001</v>
      </c>
      <c r="N13" s="27" t="s">
        <v>22</v>
      </c>
      <c r="O13" s="45">
        <v>0</v>
      </c>
      <c r="P13" s="45">
        <v>5.007E-5</v>
      </c>
      <c r="Q13" s="27">
        <v>12.840133</v>
      </c>
      <c r="S13" s="59"/>
      <c r="T13" t="s">
        <v>22</v>
      </c>
      <c r="U13" s="29">
        <v>0</v>
      </c>
      <c r="V13" s="29">
        <v>2.7470000000000001E-4</v>
      </c>
      <c r="W13" s="29">
        <v>10.566959000000001</v>
      </c>
      <c r="X13" t="s">
        <v>22</v>
      </c>
      <c r="Y13" s="29">
        <v>0</v>
      </c>
      <c r="Z13" s="29">
        <v>3.2400000000000001E-4</v>
      </c>
      <c r="AA13" s="29">
        <v>10.125832000000001</v>
      </c>
      <c r="AB13" t="s">
        <v>22</v>
      </c>
      <c r="AC13" s="29">
        <v>0</v>
      </c>
      <c r="AD13" s="29">
        <v>3.2400000000000001E-4</v>
      </c>
      <c r="AE13" s="29">
        <v>10.094047</v>
      </c>
      <c r="AF13" s="25" t="s">
        <v>22</v>
      </c>
      <c r="AG13" s="46">
        <v>0</v>
      </c>
      <c r="AH13" s="46">
        <v>3.5409999999999999E-4</v>
      </c>
      <c r="AI13" s="25">
        <v>10.55434</v>
      </c>
    </row>
    <row r="14" spans="1:35" x14ac:dyDescent="0.25">
      <c r="N14" s="27"/>
      <c r="O14" s="27"/>
      <c r="P14" s="27"/>
      <c r="Q14" s="27"/>
      <c r="AF14" s="25"/>
      <c r="AG14" s="25"/>
      <c r="AH14" s="25"/>
      <c r="AI14" s="25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213</v>
      </c>
      <c r="C16" s="66"/>
      <c r="D16" s="66"/>
      <c r="E16" s="66"/>
      <c r="F16" s="66" t="s">
        <v>214</v>
      </c>
      <c r="G16" s="66"/>
      <c r="H16" s="66"/>
      <c r="I16" s="66"/>
      <c r="J16" s="66" t="s">
        <v>215</v>
      </c>
      <c r="K16" s="66"/>
      <c r="L16" s="66"/>
      <c r="M16" s="66"/>
      <c r="N16" s="66" t="s">
        <v>216</v>
      </c>
      <c r="O16" s="66"/>
      <c r="P16" s="66"/>
      <c r="Q16" s="66"/>
      <c r="S16" s="64" t="s">
        <v>23</v>
      </c>
      <c r="T16" s="52" t="s">
        <v>213</v>
      </c>
      <c r="U16" s="52"/>
      <c r="V16" s="52"/>
      <c r="W16" s="52"/>
      <c r="X16" s="52" t="s">
        <v>214</v>
      </c>
      <c r="Y16" s="52"/>
      <c r="Z16" s="52"/>
      <c r="AA16" s="52"/>
      <c r="AB16" s="52" t="s">
        <v>215</v>
      </c>
      <c r="AC16" s="52"/>
      <c r="AD16" s="52"/>
      <c r="AE16" s="52"/>
      <c r="AF16" s="66" t="s">
        <v>216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52" t="s">
        <v>213</v>
      </c>
      <c r="C23" s="52"/>
      <c r="D23" s="52"/>
      <c r="E23" s="52"/>
      <c r="F23" s="52" t="s">
        <v>214</v>
      </c>
      <c r="G23" s="52"/>
      <c r="H23" s="52"/>
      <c r="I23" s="52"/>
      <c r="J23" s="52" t="s">
        <v>215</v>
      </c>
      <c r="K23" s="52"/>
      <c r="L23" s="52"/>
      <c r="M23" s="52"/>
      <c r="N23" s="63" t="s">
        <v>216</v>
      </c>
      <c r="O23" s="63"/>
      <c r="P23" s="63"/>
      <c r="Q23" s="63"/>
      <c r="S23" s="60" t="s">
        <v>24</v>
      </c>
      <c r="T23" s="52" t="s">
        <v>213</v>
      </c>
      <c r="U23" s="52"/>
      <c r="V23" s="52"/>
      <c r="W23" s="52"/>
      <c r="X23" s="52" t="s">
        <v>214</v>
      </c>
      <c r="Y23" s="52"/>
      <c r="Z23" s="52"/>
      <c r="AA23" s="52"/>
      <c r="AB23" s="52" t="s">
        <v>215</v>
      </c>
      <c r="AC23" s="52"/>
      <c r="AD23" s="52"/>
      <c r="AE23" s="52"/>
      <c r="AF23" s="63" t="s">
        <v>216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10.997622</v>
      </c>
      <c r="F25">
        <v>0</v>
      </c>
      <c r="I25" s="29">
        <v>7.7430310000000002</v>
      </c>
      <c r="J25">
        <v>0</v>
      </c>
      <c r="M25" s="29">
        <v>7.9548959999999997</v>
      </c>
      <c r="N25" s="25">
        <v>0</v>
      </c>
      <c r="O25" s="25"/>
      <c r="P25" s="25"/>
      <c r="Q25" s="25">
        <v>8.0670070000000003</v>
      </c>
      <c r="S25" s="60"/>
      <c r="T25">
        <v>0</v>
      </c>
      <c r="W25" s="29">
        <v>8.0422609999999999</v>
      </c>
      <c r="X25">
        <v>0</v>
      </c>
      <c r="AA25" s="29">
        <v>7.794594</v>
      </c>
      <c r="AB25">
        <v>0</v>
      </c>
      <c r="AE25" s="29">
        <v>7.7440329999999999</v>
      </c>
      <c r="AF25" s="25">
        <v>0</v>
      </c>
      <c r="AG25" s="25"/>
      <c r="AH25" s="25"/>
      <c r="AI25" s="25">
        <v>7.6064590000000001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213</v>
      </c>
      <c r="C30" s="52"/>
      <c r="D30" s="52"/>
      <c r="E30" s="52"/>
      <c r="F30" s="52" t="s">
        <v>214</v>
      </c>
      <c r="G30" s="52"/>
      <c r="H30" s="52"/>
      <c r="I30" s="52"/>
      <c r="J30" s="52" t="s">
        <v>215</v>
      </c>
      <c r="K30" s="52"/>
      <c r="L30" s="52"/>
      <c r="M30" s="52"/>
      <c r="N30" s="63" t="s">
        <v>216</v>
      </c>
      <c r="O30" s="63"/>
      <c r="P30" s="63"/>
      <c r="Q30" s="63"/>
      <c r="S30" s="59" t="s">
        <v>12</v>
      </c>
      <c r="T30" s="52" t="s">
        <v>213</v>
      </c>
      <c r="U30" s="52"/>
      <c r="V30" s="52"/>
      <c r="W30" s="52"/>
      <c r="X30" s="52" t="s">
        <v>214</v>
      </c>
      <c r="Y30" s="52"/>
      <c r="Z30" s="52"/>
      <c r="AA30" s="52"/>
      <c r="AB30" s="52" t="s">
        <v>215</v>
      </c>
      <c r="AC30" s="52"/>
      <c r="AD30" s="52"/>
      <c r="AE30" s="52"/>
      <c r="AF30" s="63" t="s">
        <v>216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1.093108</v>
      </c>
      <c r="F32" t="s">
        <v>20</v>
      </c>
      <c r="G32" s="29">
        <v>0</v>
      </c>
      <c r="H32" s="29">
        <v>2.2800000000000001E-2</v>
      </c>
      <c r="I32" s="29">
        <v>1.1972860000000001</v>
      </c>
      <c r="J32" t="s">
        <v>20</v>
      </c>
      <c r="K32" s="29">
        <v>0</v>
      </c>
      <c r="L32" s="29">
        <v>2.2800000000000001E-2</v>
      </c>
      <c r="M32" s="29">
        <v>1.021201</v>
      </c>
      <c r="N32" s="25" t="s">
        <v>20</v>
      </c>
      <c r="O32" s="46">
        <v>0</v>
      </c>
      <c r="P32" s="46">
        <v>2.2800000000000001E-2</v>
      </c>
      <c r="Q32" s="25">
        <v>1.018184</v>
      </c>
      <c r="S32" s="59"/>
      <c r="T32" t="s">
        <v>20</v>
      </c>
      <c r="U32" s="29">
        <v>0</v>
      </c>
      <c r="V32" s="29">
        <v>2.2800000000000001E-2</v>
      </c>
      <c r="W32" s="29">
        <v>1.0122329999999999</v>
      </c>
      <c r="X32" t="s">
        <v>20</v>
      </c>
      <c r="Y32" s="29">
        <v>0</v>
      </c>
      <c r="Z32" s="29">
        <v>2.2800000000000001E-2</v>
      </c>
      <c r="AA32" s="29">
        <v>0.996004</v>
      </c>
      <c r="AB32" t="s">
        <v>20</v>
      </c>
      <c r="AC32" s="29">
        <v>0</v>
      </c>
      <c r="AD32" s="29">
        <v>2.2800000000000001E-2</v>
      </c>
      <c r="AE32" s="29">
        <v>1.2472909999999999</v>
      </c>
      <c r="AF32" s="25" t="s">
        <v>20</v>
      </c>
      <c r="AG32" s="46">
        <v>0</v>
      </c>
      <c r="AH32" s="46">
        <v>2.2800000000000001E-2</v>
      </c>
      <c r="AI32" s="25">
        <v>1.031582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1.4310799999999999</v>
      </c>
      <c r="F33" t="s">
        <v>21</v>
      </c>
      <c r="G33" s="29">
        <v>0</v>
      </c>
      <c r="H33" s="29">
        <v>4.1000000000000003E-3</v>
      </c>
      <c r="I33" s="29">
        <v>1.3613740000000001</v>
      </c>
      <c r="J33" t="s">
        <v>21</v>
      </c>
      <c r="K33" s="29">
        <v>0</v>
      </c>
      <c r="L33" s="29">
        <v>4.1000000000000003E-3</v>
      </c>
      <c r="M33" s="29">
        <v>1.6717789999999999</v>
      </c>
      <c r="N33" s="25" t="s">
        <v>21</v>
      </c>
      <c r="O33" s="46">
        <v>0</v>
      </c>
      <c r="P33" s="46">
        <v>4.1000000000000003E-3</v>
      </c>
      <c r="Q33" s="25">
        <v>1.2782279999999999</v>
      </c>
      <c r="S33" s="59"/>
      <c r="T33" t="s">
        <v>21</v>
      </c>
      <c r="U33" s="29">
        <v>0</v>
      </c>
      <c r="V33" s="29">
        <v>7.4000000000000003E-3</v>
      </c>
      <c r="W33" s="29">
        <v>1.3434250000000001</v>
      </c>
      <c r="X33" t="s">
        <v>21</v>
      </c>
      <c r="Y33" s="29">
        <v>0</v>
      </c>
      <c r="Z33" s="29">
        <v>7.4000000000000003E-3</v>
      </c>
      <c r="AA33" s="29">
        <v>1.3473390000000001</v>
      </c>
      <c r="AB33" t="s">
        <v>21</v>
      </c>
      <c r="AC33" s="29">
        <v>0</v>
      </c>
      <c r="AD33" s="29">
        <v>7.4000000000000003E-3</v>
      </c>
      <c r="AE33" s="29">
        <v>1.343793</v>
      </c>
      <c r="AF33" s="25" t="s">
        <v>21</v>
      </c>
      <c r="AG33" s="46">
        <v>0</v>
      </c>
      <c r="AH33" s="46">
        <v>7.4000000000000003E-3</v>
      </c>
      <c r="AI33" s="25">
        <v>1.241838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7.3942550000000002</v>
      </c>
      <c r="F34" t="s">
        <v>22</v>
      </c>
      <c r="G34" s="29">
        <v>0</v>
      </c>
      <c r="H34" s="29">
        <v>1.1000000000000001E-3</v>
      </c>
      <c r="I34" s="29">
        <v>7.2604850000000001</v>
      </c>
      <c r="J34" t="s">
        <v>22</v>
      </c>
      <c r="K34" s="29">
        <v>0</v>
      </c>
      <c r="L34" s="29">
        <v>1.1999999999999999E-3</v>
      </c>
      <c r="M34" s="29">
        <v>7.4243110000000003</v>
      </c>
      <c r="N34" s="25" t="s">
        <v>22</v>
      </c>
      <c r="O34" s="46">
        <v>0</v>
      </c>
      <c r="P34" s="46">
        <v>1.2999999999999999E-3</v>
      </c>
      <c r="Q34" s="25">
        <v>7.0807659999999997</v>
      </c>
      <c r="S34" s="59"/>
      <c r="T34" t="s">
        <v>22</v>
      </c>
      <c r="U34" s="29">
        <v>0</v>
      </c>
      <c r="V34" s="29">
        <v>3.0999999999999999E-3</v>
      </c>
      <c r="W34" s="29">
        <v>4.3872439999999999</v>
      </c>
      <c r="X34" t="s">
        <v>22</v>
      </c>
      <c r="Y34" s="29">
        <v>0</v>
      </c>
      <c r="Z34" s="29">
        <v>3.3E-3</v>
      </c>
      <c r="AA34" s="29">
        <v>3.8038110000000001</v>
      </c>
      <c r="AB34" t="s">
        <v>22</v>
      </c>
      <c r="AC34" s="29">
        <v>0</v>
      </c>
      <c r="AD34" s="29">
        <v>3.3999999999999998E-3</v>
      </c>
      <c r="AE34" s="29">
        <v>3.8797839999999999</v>
      </c>
      <c r="AF34" s="25" t="s">
        <v>22</v>
      </c>
      <c r="AG34" s="46">
        <v>0</v>
      </c>
      <c r="AH34" s="46">
        <v>3.5999999999999999E-3</v>
      </c>
      <c r="AI34" s="25">
        <v>3.251458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213</v>
      </c>
      <c r="C37" s="66"/>
      <c r="D37" s="66"/>
      <c r="E37" s="66"/>
      <c r="F37" s="66" t="s">
        <v>214</v>
      </c>
      <c r="G37" s="66"/>
      <c r="H37" s="66"/>
      <c r="I37" s="66"/>
      <c r="J37" s="66" t="s">
        <v>215</v>
      </c>
      <c r="K37" s="66"/>
      <c r="L37" s="66"/>
      <c r="M37" s="66"/>
      <c r="N37" s="66" t="s">
        <v>216</v>
      </c>
      <c r="O37" s="66"/>
      <c r="P37" s="66"/>
      <c r="Q37" s="66"/>
      <c r="S37" s="64" t="s">
        <v>23</v>
      </c>
      <c r="T37" s="52" t="s">
        <v>213</v>
      </c>
      <c r="U37" s="52"/>
      <c r="V37" s="52"/>
      <c r="W37" s="52"/>
      <c r="X37" s="52" t="s">
        <v>214</v>
      </c>
      <c r="Y37" s="52"/>
      <c r="Z37" s="52"/>
      <c r="AA37" s="52"/>
      <c r="AB37" s="52" t="s">
        <v>215</v>
      </c>
      <c r="AC37" s="52"/>
      <c r="AD37" s="52"/>
      <c r="AE37" s="52"/>
      <c r="AF37" s="66" t="s">
        <v>216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213</v>
      </c>
      <c r="C44" s="52"/>
      <c r="D44" s="52"/>
      <c r="E44" s="52"/>
      <c r="F44" s="52" t="s">
        <v>214</v>
      </c>
      <c r="G44" s="52"/>
      <c r="H44" s="52"/>
      <c r="I44" s="52"/>
      <c r="J44" s="52" t="s">
        <v>215</v>
      </c>
      <c r="K44" s="52"/>
      <c r="L44" s="52"/>
      <c r="M44" s="52"/>
      <c r="N44" s="63" t="s">
        <v>216</v>
      </c>
      <c r="O44" s="63"/>
      <c r="P44" s="63"/>
      <c r="Q44" s="63"/>
      <c r="S44" s="60" t="s">
        <v>24</v>
      </c>
      <c r="T44" s="52" t="s">
        <v>213</v>
      </c>
      <c r="U44" s="52"/>
      <c r="V44" s="52"/>
      <c r="W44" s="52"/>
      <c r="X44" s="52" t="s">
        <v>214</v>
      </c>
      <c r="Y44" s="52"/>
      <c r="Z44" s="52"/>
      <c r="AA44" s="52"/>
      <c r="AB44" s="52" t="s">
        <v>215</v>
      </c>
      <c r="AC44" s="52"/>
      <c r="AD44" s="52"/>
      <c r="AE44" s="52"/>
      <c r="AF44" s="63" t="s">
        <v>216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4.7999999999999998E-6</v>
      </c>
      <c r="E46" s="29">
        <v>7.7147100000000002</v>
      </c>
      <c r="F46" s="33">
        <v>4.3000000000000003E-6</v>
      </c>
      <c r="I46" s="29">
        <v>7.8421969999999996</v>
      </c>
      <c r="J46" s="33">
        <v>5.8000000000000004E-6</v>
      </c>
      <c r="M46" s="29">
        <v>8.0299820000000004</v>
      </c>
      <c r="N46" s="39">
        <v>3.7000000000000002E-6</v>
      </c>
      <c r="O46" s="25"/>
      <c r="P46" s="25"/>
      <c r="Q46" s="25">
        <v>7.4377690000000003</v>
      </c>
      <c r="S46" s="60"/>
      <c r="T46" s="33">
        <v>1.8369999999999999E-4</v>
      </c>
      <c r="W46" s="29">
        <v>7.7647500000000003</v>
      </c>
      <c r="X46" s="33">
        <v>1.942E-4</v>
      </c>
      <c r="AA46" s="29">
        <v>7.731789</v>
      </c>
      <c r="AB46" s="33">
        <v>2.0589999999999999E-4</v>
      </c>
      <c r="AE46" s="29">
        <v>7.7882680000000004</v>
      </c>
      <c r="AF46" s="39">
        <v>2.128E-4</v>
      </c>
      <c r="AG46" s="25"/>
      <c r="AH46" s="25"/>
      <c r="AI46" s="25">
        <v>7.5260480000000003</v>
      </c>
    </row>
    <row r="47" spans="1:35" x14ac:dyDescent="0.25"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213</v>
      </c>
      <c r="C50" s="52"/>
      <c r="D50" s="52"/>
      <c r="E50" s="52"/>
      <c r="F50" s="52" t="s">
        <v>214</v>
      </c>
      <c r="G50" s="52"/>
      <c r="H50" s="52"/>
      <c r="I50" s="52"/>
      <c r="J50" s="52" t="s">
        <v>215</v>
      </c>
      <c r="K50" s="52"/>
      <c r="L50" s="52"/>
      <c r="M50" s="52"/>
      <c r="N50" s="63" t="s">
        <v>216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1.1053299999999999</v>
      </c>
      <c r="F52" t="s">
        <v>20</v>
      </c>
      <c r="G52" s="29">
        <v>0</v>
      </c>
      <c r="H52" s="29">
        <v>2.2800000000000001E-2</v>
      </c>
      <c r="I52" s="29">
        <v>1.110754</v>
      </c>
      <c r="J52" t="s">
        <v>20</v>
      </c>
      <c r="K52" s="29">
        <v>0</v>
      </c>
      <c r="L52" s="29">
        <v>2.2800000000000001E-2</v>
      </c>
      <c r="M52" s="29">
        <v>0.99028799999999995</v>
      </c>
      <c r="N52" s="25" t="s">
        <v>20</v>
      </c>
      <c r="O52" s="46">
        <v>0</v>
      </c>
      <c r="P52" s="46">
        <v>2.2800000000000001E-2</v>
      </c>
      <c r="Q52" s="25">
        <v>1.0277050000000001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1.326349</v>
      </c>
      <c r="F53" t="s">
        <v>21</v>
      </c>
      <c r="G53" s="29">
        <v>0</v>
      </c>
      <c r="H53" s="29">
        <v>1.37E-2</v>
      </c>
      <c r="I53" s="29">
        <v>1.332857</v>
      </c>
      <c r="J53" t="s">
        <v>21</v>
      </c>
      <c r="K53" s="29">
        <v>0</v>
      </c>
      <c r="L53" s="29">
        <v>1.37E-2</v>
      </c>
      <c r="M53" s="29">
        <v>1.331712</v>
      </c>
      <c r="N53" s="25" t="s">
        <v>21</v>
      </c>
      <c r="O53" s="46">
        <v>0</v>
      </c>
      <c r="P53" s="46">
        <v>1.37E-2</v>
      </c>
      <c r="Q53" s="25">
        <v>1.243509</v>
      </c>
    </row>
    <row r="54" spans="1:17" x14ac:dyDescent="0.25">
      <c r="A54" s="59"/>
      <c r="B54" t="s">
        <v>22</v>
      </c>
      <c r="C54" s="29">
        <v>0</v>
      </c>
      <c r="D54" s="29">
        <v>9.4000000000000004E-3</v>
      </c>
      <c r="E54" s="29">
        <v>3.3265159999999998</v>
      </c>
      <c r="F54" t="s">
        <v>22</v>
      </c>
      <c r="G54" s="29">
        <v>0</v>
      </c>
      <c r="H54" s="29">
        <v>9.5999999999999992E-3</v>
      </c>
      <c r="I54" s="29">
        <v>3.3974319999999998</v>
      </c>
      <c r="J54" t="s">
        <v>22</v>
      </c>
      <c r="K54" s="29">
        <v>0</v>
      </c>
      <c r="L54" s="29">
        <v>9.9000000000000008E-3</v>
      </c>
      <c r="M54" s="29">
        <v>3.2706979999999999</v>
      </c>
      <c r="N54" s="25" t="s">
        <v>22</v>
      </c>
      <c r="O54" s="46">
        <v>0</v>
      </c>
      <c r="P54" s="46">
        <v>1.03E-2</v>
      </c>
      <c r="Q54" s="25">
        <v>3.167532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213</v>
      </c>
      <c r="C57" s="66"/>
      <c r="D57" s="66"/>
      <c r="E57" s="66"/>
      <c r="F57" s="66" t="s">
        <v>214</v>
      </c>
      <c r="G57" s="66"/>
      <c r="H57" s="66"/>
      <c r="I57" s="66"/>
      <c r="J57" s="66" t="s">
        <v>215</v>
      </c>
      <c r="K57" s="66"/>
      <c r="L57" s="66"/>
      <c r="M57" s="66"/>
      <c r="N57" s="66" t="s">
        <v>216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5"/>
      <c r="O63" s="25"/>
      <c r="P63" s="25"/>
      <c r="Q63" s="25"/>
    </row>
    <row r="64" spans="1:17" x14ac:dyDescent="0.25">
      <c r="A64" s="60" t="s">
        <v>24</v>
      </c>
      <c r="B64" s="52" t="s">
        <v>213</v>
      </c>
      <c r="C64" s="52"/>
      <c r="D64" s="52"/>
      <c r="E64" s="52"/>
      <c r="F64" s="52" t="s">
        <v>214</v>
      </c>
      <c r="G64" s="52"/>
      <c r="H64" s="52"/>
      <c r="I64" s="52"/>
      <c r="J64" s="52" t="s">
        <v>215</v>
      </c>
      <c r="K64" s="52"/>
      <c r="L64" s="52"/>
      <c r="M64" s="52"/>
      <c r="N64" s="63" t="s">
        <v>216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3.0000000000000001E-3</v>
      </c>
      <c r="E66" s="29">
        <v>7.7265990000000002</v>
      </c>
      <c r="F66" s="33"/>
      <c r="G66" s="33">
        <v>3.0000000000000001E-3</v>
      </c>
      <c r="I66" s="29">
        <v>7.6776989999999996</v>
      </c>
      <c r="J66" s="33">
        <v>3.0000000000000001E-3</v>
      </c>
      <c r="M66" s="29">
        <v>7.6504880000000002</v>
      </c>
      <c r="N66" s="25">
        <v>3.0999999999999999E-3</v>
      </c>
      <c r="O66" s="25"/>
      <c r="P66" s="25"/>
      <c r="Q66" s="25">
        <v>7.7560880000000001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2.2093050000000001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18.740653000000002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4.4407069999999997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4.9243500000000004E-5</v>
      </c>
      <c r="H75">
        <f>E13+I13</f>
        <v>25.639265000000002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4.9287000000000004E-5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4.9374000000000005E-5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4.9461E-5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3.3204570000000002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26.695549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6.6028979999999997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4.9284825000000008E-5</v>
      </c>
      <c r="H88">
        <f>M13+I13+E13</f>
        <v>38.818561000000003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4.9365300000000007E-5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4.9513199999999999E-5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4.9643700000000007E-5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4.8474170000000001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34.762556000000004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8.5322689999999994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4.9324083749999995E-5</v>
      </c>
      <c r="H101">
        <f>Q13+M13+I13+E13</f>
        <v>51.658693999999997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4.9435769999999996E-5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4.9624559999999996E-5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4.9771590000000009E-5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2.1775500000000001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15.836855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3.6569229999999999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2.7716500000000001E-4</v>
      </c>
      <c r="H114">
        <f>AA13+W13</f>
        <v>20.692791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2.7963E-4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2.8456E-4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2.8948999999999999E-4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3.2852809999999999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23.580888000000002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5.4135429999999998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2.7950675000000004E-4</v>
      </c>
      <c r="H127">
        <f>AE13+AA13+W13</f>
        <v>30.786837999999999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2.8406700000000004E-4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2.92448E-4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2.9984300000000005E-4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4.309882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31.187346999999999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6.9991460000000005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2.8173517499999998E-4</v>
      </c>
      <c r="H140">
        <f>AI13+AE13+AA13+W13</f>
        <v>41.341177999999999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2.8809039999999999E-4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2.989992E-4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3.0790280000000004E-4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2.290394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4.7749999999999992E-6</v>
      </c>
      <c r="M151">
        <f>I46+E46</f>
        <v>15.556906999999999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4.7500000000000003E-6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2.7924540000000002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14.65474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4.6999999999999999E-6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4.6499999999999995E-6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3.3115950000000001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4.7550000000000002E-6</v>
      </c>
      <c r="M164">
        <f>M46+I46+E46</f>
        <v>23.586888999999999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4.7199999999999997E-6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4.4642330000000001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22.079051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4.6800000000000001E-6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4.6800000000000009E-6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4.3297790000000003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4.7392999999999997E-6</v>
      </c>
      <c r="M177">
        <f>Q46+M46+I46+E46</f>
        <v>31.024657999999999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4.7043999999999994E-6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5.7424609999999996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1.0149999999999998E-3</v>
      </c>
      <c r="H179">
        <f>Q34+M34+I34+E34</f>
        <v>29.159817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1.0300000000000001E-3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4.6951999999999995E-6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4.7388000000000011E-6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1.0900000000000003E-3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2.0082369999999998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1.8422499999999999E-4</v>
      </c>
      <c r="M190">
        <f>AA46+W46</f>
        <v>15.496539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1.8474999999999999E-4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2.6907640000000002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3.1099999999999999E-3</v>
      </c>
      <c r="H192">
        <f>AA34+W34</f>
        <v>8.1910550000000004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3.1199999999999999E-3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1.8580000000000002E-4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1.8684999999999999E-4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3.14E-3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3.1599999999999996E-3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3.255528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1.8475300000000001E-4</v>
      </c>
      <c r="M203">
        <f>AE46+AA46+W46</f>
        <v>23.284807000000001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1.8581199999999999E-4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4.0345570000000004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3.1197500000000001E-3</v>
      </c>
      <c r="H205">
        <f>AE34+AA34+W34</f>
        <v>12.070838999999999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3.1390000000000003E-3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1.8794800000000001E-4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1.9010800000000003E-4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3.176E-3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3.2110000000000003E-3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4.2871100000000002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1.8528324999999996E-4</v>
      </c>
      <c r="M216">
        <f>AI46+AE46+AA46+W46</f>
        <v>30.810855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1.8687999999999997E-4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5.2763949999999999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3.1292749999999995E-3</v>
      </c>
      <c r="H218">
        <f>AI34+AE34+AA34+W34</f>
        <v>15.322296999999999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3.1571999999999998E-3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1.9009599999999998E-4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1.9331199999999998E-4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3.2096E-3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3.2584000000000003E-3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2.2160839999999999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3.0000000000000001E-3</v>
      </c>
      <c r="M229">
        <f>I66+E66</f>
        <v>15.404298000000001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3.0000000000000001E-3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2.6592060000000002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9.41E-3</v>
      </c>
      <c r="H231">
        <f>I54+E54</f>
        <v>6.723948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9.4200000000000013E-3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3.0000000000000001E-3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3.0000000000000001E-3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9.4400000000000005E-3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9.4599999999999997E-3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3.206372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3.0000000000000001E-3</v>
      </c>
      <c r="M242">
        <f>M66+I66+E66</f>
        <v>23.054786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3.0000000000000005E-3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3.9909180000000002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9.4202500000000015E-3</v>
      </c>
      <c r="H244">
        <f>M54+I54+E54</f>
        <v>9.9946459999999995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9.4410000000000015E-3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3.0000000000000001E-3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3.0000000000000005E-3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9.4839999999999994E-3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9.5289999999999993E-3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4.2340770000000001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3.0000124999999996E-3</v>
      </c>
      <c r="M255">
        <f>Q66+M66+I66+E66</f>
        <v>30.810874000000002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3.0000999999999999E-3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5.2344270000000002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9.4307499999999982E-3</v>
      </c>
      <c r="H257">
        <f>Q54+M54+I54+E54</f>
        <v>13.162177999999999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9.4629999999999992E-3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3.0007999999999996E-3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3.0027000000000005E-3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9.5319999999999988E-3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9.607000000000001E-3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263"/>
  <sheetViews>
    <sheetView zoomScale="55" zoomScaleNormal="55" workbookViewId="0">
      <selection activeCell="F64" sqref="F64:Q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3" customWidth="1"/>
    <col min="13" max="13" width="12.88671875" customWidth="1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0.664062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9.6640625"/>
    <col min="29" max="29" width="16.77734375" customWidth="1"/>
    <col min="30" max="30" width="11.6640625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134</v>
      </c>
      <c r="C9" s="52"/>
      <c r="D9" s="52"/>
      <c r="E9" s="52"/>
      <c r="F9" s="63" t="s">
        <v>135</v>
      </c>
      <c r="G9" s="63"/>
      <c r="H9" s="63"/>
      <c r="I9" s="63"/>
      <c r="J9" s="63" t="s">
        <v>136</v>
      </c>
      <c r="K9" s="63"/>
      <c r="L9" s="63"/>
      <c r="M9" s="63"/>
      <c r="N9" s="63" t="s">
        <v>137</v>
      </c>
      <c r="O9" s="63"/>
      <c r="P9" s="63"/>
      <c r="Q9" s="63"/>
      <c r="S9" s="59" t="s">
        <v>12</v>
      </c>
      <c r="T9" s="52" t="s">
        <v>134</v>
      </c>
      <c r="U9" s="52"/>
      <c r="V9" s="52"/>
      <c r="W9" s="52"/>
      <c r="X9" s="63" t="s">
        <v>135</v>
      </c>
      <c r="Y9" s="63"/>
      <c r="Z9" s="63"/>
      <c r="AA9" s="63"/>
      <c r="AB9" s="63" t="s">
        <v>136</v>
      </c>
      <c r="AC9" s="63"/>
      <c r="AD9" s="63"/>
      <c r="AE9" s="63"/>
      <c r="AF9" s="63" t="s">
        <v>137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1.6621710000000001</v>
      </c>
      <c r="F11" s="25" t="s">
        <v>20</v>
      </c>
      <c r="G11" s="25">
        <v>0</v>
      </c>
      <c r="H11" s="25">
        <v>2.2800000000000001E-2</v>
      </c>
      <c r="I11" s="25">
        <v>1.0596319999999999</v>
      </c>
      <c r="J11" s="25" t="s">
        <v>20</v>
      </c>
      <c r="K11" s="25">
        <v>0</v>
      </c>
      <c r="L11" s="25">
        <v>2.2800000000000001E-2</v>
      </c>
      <c r="M11" s="25">
        <v>1.0339799999999999</v>
      </c>
      <c r="N11" s="25" t="s">
        <v>20</v>
      </c>
      <c r="O11" s="25">
        <v>0</v>
      </c>
      <c r="P11" s="25">
        <v>2.2800000000000001E-2</v>
      </c>
      <c r="Q11" s="25">
        <v>1.0302199999999999</v>
      </c>
      <c r="S11" s="59"/>
      <c r="T11" t="s">
        <v>20</v>
      </c>
      <c r="U11">
        <v>0</v>
      </c>
      <c r="V11">
        <v>2.2800000000000001E-2</v>
      </c>
      <c r="W11">
        <v>0.97850700000000002</v>
      </c>
      <c r="X11" s="25" t="s">
        <v>20</v>
      </c>
      <c r="Y11" s="25">
        <v>0</v>
      </c>
      <c r="Z11" s="25">
        <v>2.2800000000000001E-2</v>
      </c>
      <c r="AA11" s="25">
        <v>1.0379529999999999</v>
      </c>
      <c r="AB11" s="25" t="s">
        <v>20</v>
      </c>
      <c r="AC11" s="25">
        <v>0</v>
      </c>
      <c r="AD11" s="25">
        <v>2.2800000000000001E-2</v>
      </c>
      <c r="AE11" s="25">
        <v>1.0469349999999999</v>
      </c>
      <c r="AF11" s="25" t="s">
        <v>20</v>
      </c>
      <c r="AG11" s="25">
        <v>0</v>
      </c>
      <c r="AH11" s="25">
        <v>2.2800000000000001E-2</v>
      </c>
      <c r="AI11" s="25">
        <v>1.742912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2.399346</v>
      </c>
      <c r="F12" s="25" t="s">
        <v>21</v>
      </c>
      <c r="G12" s="25">
        <v>0</v>
      </c>
      <c r="H12" s="25">
        <v>8.7180000000000005E-4</v>
      </c>
      <c r="I12" s="25">
        <v>2.204256</v>
      </c>
      <c r="J12" s="25" t="s">
        <v>21</v>
      </c>
      <c r="K12" s="25">
        <v>0</v>
      </c>
      <c r="L12" s="25">
        <v>8.7180000000000005E-4</v>
      </c>
      <c r="M12" s="25">
        <v>2.1456729999999999</v>
      </c>
      <c r="N12" s="25" t="s">
        <v>21</v>
      </c>
      <c r="O12" s="25">
        <v>0</v>
      </c>
      <c r="P12" s="25">
        <v>8.7180000000000005E-4</v>
      </c>
      <c r="Q12" s="25">
        <v>2.317898</v>
      </c>
      <c r="S12" s="59"/>
      <c r="T12" t="s">
        <v>21</v>
      </c>
      <c r="U12">
        <v>0</v>
      </c>
      <c r="V12">
        <v>2E-3</v>
      </c>
      <c r="W12">
        <v>1.9646950000000001</v>
      </c>
      <c r="X12" s="25" t="s">
        <v>21</v>
      </c>
      <c r="Y12" s="25">
        <v>0</v>
      </c>
      <c r="Z12" s="25">
        <v>2E-3</v>
      </c>
      <c r="AA12" s="25">
        <v>1.787485</v>
      </c>
      <c r="AB12" s="25" t="s">
        <v>21</v>
      </c>
      <c r="AC12" s="25">
        <v>0</v>
      </c>
      <c r="AD12" s="25">
        <v>2E-3</v>
      </c>
      <c r="AE12" s="25">
        <v>1.7896300000000001</v>
      </c>
      <c r="AF12" s="25" t="s">
        <v>21</v>
      </c>
      <c r="AG12" s="25">
        <v>0</v>
      </c>
      <c r="AH12" s="25">
        <v>2E-3</v>
      </c>
      <c r="AI12" s="25">
        <v>1.742912</v>
      </c>
    </row>
    <row r="13" spans="1:35" x14ac:dyDescent="0.25">
      <c r="A13" s="59"/>
      <c r="B13" t="s">
        <v>22</v>
      </c>
      <c r="C13">
        <v>0</v>
      </c>
      <c r="D13">
        <v>4.7080000000000003E-5</v>
      </c>
      <c r="E13">
        <v>15.984181</v>
      </c>
      <c r="F13" s="25" t="s">
        <v>22</v>
      </c>
      <c r="G13" s="25">
        <v>0</v>
      </c>
      <c r="H13" s="25">
        <v>4.7080000000000003E-5</v>
      </c>
      <c r="I13" s="25">
        <v>14.764075</v>
      </c>
      <c r="J13" s="25" t="s">
        <v>22</v>
      </c>
      <c r="K13" s="25">
        <v>0</v>
      </c>
      <c r="L13" s="25">
        <v>5.007E-5</v>
      </c>
      <c r="M13" s="25">
        <v>15.120597</v>
      </c>
      <c r="N13" s="25" t="s">
        <v>22</v>
      </c>
      <c r="O13" s="25">
        <v>0</v>
      </c>
      <c r="P13" s="25">
        <v>5.007E-5</v>
      </c>
      <c r="Q13" s="25">
        <v>14.903886</v>
      </c>
      <c r="S13" s="59"/>
      <c r="T13" t="s">
        <v>22</v>
      </c>
      <c r="U13">
        <v>0</v>
      </c>
      <c r="V13">
        <v>2.7129999999999998E-4</v>
      </c>
      <c r="W13">
        <v>12.935473999999999</v>
      </c>
      <c r="X13" s="25" t="s">
        <v>22</v>
      </c>
      <c r="Y13" s="25">
        <v>0</v>
      </c>
      <c r="Z13" s="25">
        <v>2.943E-4</v>
      </c>
      <c r="AA13" s="25">
        <v>12.910413</v>
      </c>
      <c r="AB13" s="25" t="s">
        <v>22</v>
      </c>
      <c r="AC13" s="25">
        <v>0</v>
      </c>
      <c r="AD13" s="25">
        <v>3.19E-4</v>
      </c>
      <c r="AE13" s="25">
        <v>11.659216000000001</v>
      </c>
      <c r="AF13" s="25" t="s">
        <v>22</v>
      </c>
      <c r="AG13" s="25">
        <v>0</v>
      </c>
      <c r="AH13" s="25">
        <v>2.7129999999999998E-4</v>
      </c>
      <c r="AI13" s="25">
        <v>12.113455999999999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134</v>
      </c>
      <c r="C16" s="66"/>
      <c r="D16" s="66"/>
      <c r="E16" s="66"/>
      <c r="F16" s="66" t="s">
        <v>135</v>
      </c>
      <c r="G16" s="66"/>
      <c r="H16" s="66"/>
      <c r="I16" s="66"/>
      <c r="J16" s="66" t="s">
        <v>136</v>
      </c>
      <c r="K16" s="66"/>
      <c r="L16" s="66"/>
      <c r="M16" s="66"/>
      <c r="N16" s="66" t="s">
        <v>137</v>
      </c>
      <c r="O16" s="66"/>
      <c r="P16" s="66"/>
      <c r="Q16" s="66"/>
      <c r="R16" s="27"/>
      <c r="S16" s="68" t="s">
        <v>23</v>
      </c>
      <c r="T16" s="66" t="s">
        <v>134</v>
      </c>
      <c r="U16" s="66"/>
      <c r="V16" s="66"/>
      <c r="W16" s="66"/>
      <c r="X16" s="66" t="s">
        <v>135</v>
      </c>
      <c r="Y16" s="66"/>
      <c r="Z16" s="66"/>
      <c r="AA16" s="66"/>
      <c r="AB16" s="66" t="s">
        <v>136</v>
      </c>
      <c r="AC16" s="66"/>
      <c r="AD16" s="66"/>
      <c r="AE16" s="66"/>
      <c r="AF16" s="66" t="s">
        <v>137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52" t="s">
        <v>134</v>
      </c>
      <c r="C23" s="52"/>
      <c r="D23" s="52"/>
      <c r="E23" s="52"/>
      <c r="F23" s="63" t="s">
        <v>135</v>
      </c>
      <c r="G23" s="63"/>
      <c r="H23" s="63"/>
      <c r="I23" s="63"/>
      <c r="J23" s="63" t="s">
        <v>136</v>
      </c>
      <c r="K23" s="63"/>
      <c r="L23" s="63"/>
      <c r="M23" s="63"/>
      <c r="N23" s="63" t="s">
        <v>137</v>
      </c>
      <c r="O23" s="63"/>
      <c r="P23" s="63"/>
      <c r="Q23" s="63"/>
      <c r="S23" s="60" t="s">
        <v>24</v>
      </c>
      <c r="T23" s="52" t="s">
        <v>134</v>
      </c>
      <c r="U23" s="52"/>
      <c r="V23" s="52"/>
      <c r="W23" s="52"/>
      <c r="X23" s="63" t="s">
        <v>135</v>
      </c>
      <c r="Y23" s="63"/>
      <c r="Z23" s="63"/>
      <c r="AA23" s="63"/>
      <c r="AB23" s="63" t="s">
        <v>136</v>
      </c>
      <c r="AC23" s="63"/>
      <c r="AD23" s="63"/>
      <c r="AE23" s="63"/>
      <c r="AF23" s="63" t="s">
        <v>137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14.556100000000001</v>
      </c>
      <c r="F25" s="25">
        <v>0</v>
      </c>
      <c r="G25" s="25"/>
      <c r="H25" s="25"/>
      <c r="I25" s="25">
        <v>7.4593470000000002</v>
      </c>
      <c r="J25" s="25">
        <v>0</v>
      </c>
      <c r="K25" s="25"/>
      <c r="L25" s="25"/>
      <c r="M25" s="25">
        <v>8.0487249999999992</v>
      </c>
      <c r="N25" s="25">
        <v>0</v>
      </c>
      <c r="O25" s="25"/>
      <c r="P25" s="25"/>
      <c r="Q25" s="25">
        <v>9.3738220000000005</v>
      </c>
      <c r="S25" s="60"/>
      <c r="T25">
        <v>0</v>
      </c>
      <c r="W25">
        <v>8.0538439999999998</v>
      </c>
      <c r="X25" s="25">
        <v>0</v>
      </c>
      <c r="Y25" s="25"/>
      <c r="Z25" s="25"/>
      <c r="AA25" s="25">
        <v>7.889081</v>
      </c>
      <c r="AB25" s="25">
        <v>0</v>
      </c>
      <c r="AC25" s="25"/>
      <c r="AD25" s="25"/>
      <c r="AE25" s="25">
        <v>7.9154689999999999</v>
      </c>
      <c r="AF25" s="25">
        <v>0</v>
      </c>
      <c r="AG25" s="25"/>
      <c r="AH25" s="25"/>
      <c r="AI25" s="25">
        <v>8.0277159999999999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134</v>
      </c>
      <c r="C30" s="52"/>
      <c r="D30" s="52"/>
      <c r="E30" s="52"/>
      <c r="F30" s="63" t="s">
        <v>135</v>
      </c>
      <c r="G30" s="63"/>
      <c r="H30" s="63"/>
      <c r="I30" s="63"/>
      <c r="J30" s="63" t="s">
        <v>136</v>
      </c>
      <c r="K30" s="63"/>
      <c r="L30" s="63"/>
      <c r="M30" s="63"/>
      <c r="N30" s="63" t="s">
        <v>137</v>
      </c>
      <c r="O30" s="63"/>
      <c r="P30" s="63"/>
      <c r="Q30" s="63"/>
      <c r="S30" s="59" t="s">
        <v>12</v>
      </c>
      <c r="T30" s="52" t="s">
        <v>134</v>
      </c>
      <c r="U30" s="52"/>
      <c r="V30" s="52"/>
      <c r="W30" s="52"/>
      <c r="X30" s="63" t="s">
        <v>135</v>
      </c>
      <c r="Y30" s="63"/>
      <c r="Z30" s="63"/>
      <c r="AA30" s="63"/>
      <c r="AB30" s="63" t="s">
        <v>136</v>
      </c>
      <c r="AC30" s="63"/>
      <c r="AD30" s="63"/>
      <c r="AE30" s="63"/>
      <c r="AF30" s="63" t="s">
        <v>137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1.1284350000000001</v>
      </c>
      <c r="F32" s="25" t="s">
        <v>20</v>
      </c>
      <c r="G32" s="25">
        <v>0</v>
      </c>
      <c r="H32" s="25">
        <v>2.2800000000000001E-2</v>
      </c>
      <c r="I32" s="25">
        <v>1.0253540000000001</v>
      </c>
      <c r="J32" s="25" t="s">
        <v>20</v>
      </c>
      <c r="K32" s="25">
        <v>0</v>
      </c>
      <c r="L32" s="25">
        <v>2.2800000000000001E-2</v>
      </c>
      <c r="M32" s="25">
        <v>1.0186200000000001</v>
      </c>
      <c r="N32" s="25" t="s">
        <v>20</v>
      </c>
      <c r="O32" s="25">
        <v>0</v>
      </c>
      <c r="P32" s="25">
        <v>2.2800000000000001E-2</v>
      </c>
      <c r="Q32" s="25">
        <v>1.280176</v>
      </c>
      <c r="S32" s="59"/>
      <c r="T32" t="s">
        <v>20</v>
      </c>
      <c r="U32">
        <v>0</v>
      </c>
      <c r="V32">
        <v>2.2800000000000001E-2</v>
      </c>
      <c r="W32">
        <v>1.0947629999999999</v>
      </c>
      <c r="X32" s="25" t="s">
        <v>20</v>
      </c>
      <c r="Y32" s="25">
        <v>0</v>
      </c>
      <c r="Z32" s="25">
        <v>2.2800000000000001E-2</v>
      </c>
      <c r="AA32" s="25">
        <v>0.92423999999999995</v>
      </c>
      <c r="AB32" s="25" t="s">
        <v>20</v>
      </c>
      <c r="AC32" s="25">
        <v>0</v>
      </c>
      <c r="AD32" s="25">
        <v>2.2800000000000001E-2</v>
      </c>
      <c r="AE32" s="25">
        <v>1.059877</v>
      </c>
      <c r="AF32" s="25" t="s">
        <v>20</v>
      </c>
      <c r="AG32" s="25">
        <v>0</v>
      </c>
      <c r="AH32" s="25">
        <v>2.2800000000000001E-2</v>
      </c>
      <c r="AI32" s="25">
        <v>0.97045899999999996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1.48254</v>
      </c>
      <c r="F33" s="25" t="s">
        <v>21</v>
      </c>
      <c r="G33" s="25">
        <v>0</v>
      </c>
      <c r="H33" s="25">
        <v>4.1000000000000003E-3</v>
      </c>
      <c r="I33" s="25">
        <v>1.3830260000000001</v>
      </c>
      <c r="J33" s="25" t="s">
        <v>21</v>
      </c>
      <c r="K33" s="25">
        <v>0</v>
      </c>
      <c r="L33" s="25">
        <v>4.1000000000000003E-3</v>
      </c>
      <c r="M33" s="25">
        <v>1.326953</v>
      </c>
      <c r="N33" s="25" t="s">
        <v>21</v>
      </c>
      <c r="O33" s="25">
        <v>0</v>
      </c>
      <c r="P33" s="25">
        <v>4.1000000000000003E-3</v>
      </c>
      <c r="Q33" s="25">
        <v>1.280176</v>
      </c>
      <c r="S33" s="59"/>
      <c r="T33" t="s">
        <v>21</v>
      </c>
      <c r="U33">
        <v>0</v>
      </c>
      <c r="V33">
        <v>7.4000000000000003E-3</v>
      </c>
      <c r="W33">
        <v>1.3422769999999999</v>
      </c>
      <c r="X33" s="25" t="s">
        <v>21</v>
      </c>
      <c r="Y33" s="25">
        <v>0</v>
      </c>
      <c r="Z33" s="25">
        <v>7.4000000000000003E-3</v>
      </c>
      <c r="AA33" s="25">
        <v>1.2582180000000001</v>
      </c>
      <c r="AB33" s="25" t="s">
        <v>21</v>
      </c>
      <c r="AC33" s="25">
        <v>0</v>
      </c>
      <c r="AD33" s="25">
        <v>7.4000000000000003E-3</v>
      </c>
      <c r="AE33" s="25">
        <v>1.2755069999999999</v>
      </c>
      <c r="AF33" s="25" t="s">
        <v>21</v>
      </c>
      <c r="AG33" s="25">
        <v>0</v>
      </c>
      <c r="AH33" s="25">
        <v>7.4000000000000003E-3</v>
      </c>
      <c r="AI33" s="25">
        <v>1.270038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9.2683529999999994</v>
      </c>
      <c r="F34" s="25" t="s">
        <v>22</v>
      </c>
      <c r="G34" s="25">
        <v>0</v>
      </c>
      <c r="H34" s="25">
        <v>1.1000000000000001E-3</v>
      </c>
      <c r="I34" s="25">
        <v>8.0539860000000001</v>
      </c>
      <c r="J34" s="25" t="s">
        <v>22</v>
      </c>
      <c r="K34" s="25">
        <v>0</v>
      </c>
      <c r="L34" s="25">
        <v>1.1999999999999999E-3</v>
      </c>
      <c r="M34" s="25">
        <v>8.2627030000000001</v>
      </c>
      <c r="N34" s="25" t="s">
        <v>22</v>
      </c>
      <c r="O34" s="25">
        <v>0</v>
      </c>
      <c r="P34" s="25">
        <v>1.1999999999999999E-3</v>
      </c>
      <c r="Q34" s="25">
        <v>8.3106530000000003</v>
      </c>
      <c r="S34" s="59"/>
      <c r="T34" t="s">
        <v>22</v>
      </c>
      <c r="U34">
        <v>0</v>
      </c>
      <c r="V34">
        <v>3.0999999999999999E-3</v>
      </c>
      <c r="W34">
        <v>4.8245740000000001</v>
      </c>
      <c r="X34" s="25" t="s">
        <v>22</v>
      </c>
      <c r="Y34" s="25">
        <v>0</v>
      </c>
      <c r="Z34" s="25">
        <v>3.2000000000000002E-3</v>
      </c>
      <c r="AA34" s="25">
        <v>4.3121090000000004</v>
      </c>
      <c r="AB34" s="25" t="s">
        <v>22</v>
      </c>
      <c r="AC34" s="25">
        <v>0</v>
      </c>
      <c r="AD34" s="25">
        <v>3.3999999999999998E-3</v>
      </c>
      <c r="AE34" s="25">
        <v>3.9858530000000001</v>
      </c>
      <c r="AF34" s="25" t="s">
        <v>22</v>
      </c>
      <c r="AG34" s="25">
        <v>0</v>
      </c>
      <c r="AH34" s="25">
        <v>3.5000000000000001E-3</v>
      </c>
      <c r="AI34" s="25">
        <v>4.376614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134</v>
      </c>
      <c r="C37" s="66"/>
      <c r="D37" s="66"/>
      <c r="E37" s="66"/>
      <c r="F37" s="66" t="s">
        <v>135</v>
      </c>
      <c r="G37" s="66"/>
      <c r="H37" s="66"/>
      <c r="I37" s="66"/>
      <c r="J37" s="66" t="s">
        <v>136</v>
      </c>
      <c r="K37" s="66"/>
      <c r="L37" s="66"/>
      <c r="M37" s="66"/>
      <c r="N37" s="66" t="s">
        <v>137</v>
      </c>
      <c r="O37" s="66"/>
      <c r="P37" s="66"/>
      <c r="Q37" s="66"/>
      <c r="R37" s="27"/>
      <c r="S37" s="68" t="s">
        <v>23</v>
      </c>
      <c r="T37" s="66" t="s">
        <v>134</v>
      </c>
      <c r="U37" s="66"/>
      <c r="V37" s="66"/>
      <c r="W37" s="66"/>
      <c r="X37" s="66" t="s">
        <v>135</v>
      </c>
      <c r="Y37" s="66"/>
      <c r="Z37" s="66"/>
      <c r="AA37" s="66"/>
      <c r="AB37" s="66" t="s">
        <v>136</v>
      </c>
      <c r="AC37" s="66"/>
      <c r="AD37" s="66"/>
      <c r="AE37" s="66"/>
      <c r="AF37" s="66" t="s">
        <v>137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52" t="s">
        <v>134</v>
      </c>
      <c r="C44" s="52"/>
      <c r="D44" s="52"/>
      <c r="E44" s="52"/>
      <c r="F44" s="63" t="s">
        <v>135</v>
      </c>
      <c r="G44" s="63"/>
      <c r="H44" s="63"/>
      <c r="I44" s="63"/>
      <c r="J44" s="63" t="s">
        <v>136</v>
      </c>
      <c r="K44" s="63"/>
      <c r="L44" s="63"/>
      <c r="M44" s="63"/>
      <c r="N44" s="63" t="s">
        <v>137</v>
      </c>
      <c r="O44" s="63"/>
      <c r="P44" s="63"/>
      <c r="Q44" s="63"/>
      <c r="S44" s="60" t="s">
        <v>24</v>
      </c>
      <c r="T44" s="52" t="s">
        <v>134</v>
      </c>
      <c r="U44" s="52"/>
      <c r="V44" s="52"/>
      <c r="W44" s="52"/>
      <c r="X44" s="63" t="s">
        <v>135</v>
      </c>
      <c r="Y44" s="63"/>
      <c r="Z44" s="63"/>
      <c r="AA44" s="63"/>
      <c r="AB44" s="63" t="s">
        <v>136</v>
      </c>
      <c r="AC44" s="63"/>
      <c r="AD44" s="63"/>
      <c r="AE44" s="63"/>
      <c r="AF44" s="63" t="s">
        <v>137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4.5000000000000001E-6</v>
      </c>
      <c r="E46">
        <v>8.0956899999999994</v>
      </c>
      <c r="F46" s="39">
        <v>4.6E-6</v>
      </c>
      <c r="G46" s="25"/>
      <c r="H46" s="25"/>
      <c r="I46" s="25">
        <v>7.869186</v>
      </c>
      <c r="J46" s="39">
        <v>5.4E-6</v>
      </c>
      <c r="K46" s="25"/>
      <c r="L46" s="25"/>
      <c r="M46" s="25">
        <v>7.8469300000000004</v>
      </c>
      <c r="N46" s="39">
        <v>4.6999999999999999E-6</v>
      </c>
      <c r="O46" s="25"/>
      <c r="P46" s="25"/>
      <c r="Q46" s="25">
        <v>7.8921650000000003</v>
      </c>
      <c r="S46" s="60"/>
      <c r="T46" s="32">
        <v>1.875E-4</v>
      </c>
      <c r="W46">
        <v>8.4559350000000002</v>
      </c>
      <c r="X46" s="39">
        <v>1.8440000000000001E-4</v>
      </c>
      <c r="Y46" s="25"/>
      <c r="Z46" s="25"/>
      <c r="AA46" s="25">
        <v>7.940239</v>
      </c>
      <c r="AB46" s="39">
        <v>1.8489999999999999E-4</v>
      </c>
      <c r="AC46" s="25"/>
      <c r="AD46" s="25"/>
      <c r="AE46" s="25">
        <v>7.8147739999999999</v>
      </c>
      <c r="AF46" s="39">
        <v>2.0689999999999999E-4</v>
      </c>
      <c r="AG46" s="25"/>
      <c r="AH46" s="25"/>
      <c r="AI46" s="25">
        <v>7.9254769999999999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134</v>
      </c>
      <c r="C50" s="52"/>
      <c r="D50" s="52"/>
      <c r="E50" s="52"/>
      <c r="F50" s="63" t="s">
        <v>135</v>
      </c>
      <c r="G50" s="63"/>
      <c r="H50" s="63"/>
      <c r="I50" s="63"/>
      <c r="J50" s="63" t="s">
        <v>136</v>
      </c>
      <c r="K50" s="63"/>
      <c r="L50" s="63"/>
      <c r="M50" s="63"/>
      <c r="N50" s="63" t="s">
        <v>137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1.1141049999999999</v>
      </c>
      <c r="F52" s="25" t="s">
        <v>20</v>
      </c>
      <c r="G52" s="25">
        <v>0</v>
      </c>
      <c r="H52" s="25">
        <v>2.2800000000000001E-2</v>
      </c>
      <c r="I52" s="25">
        <v>1.031023</v>
      </c>
      <c r="J52" s="25" t="s">
        <v>20</v>
      </c>
      <c r="K52" s="25">
        <v>0</v>
      </c>
      <c r="L52" s="25">
        <v>2.2800000000000001E-2</v>
      </c>
      <c r="M52" s="25">
        <v>1.1046009999999999</v>
      </c>
      <c r="N52" s="25" t="s">
        <v>20</v>
      </c>
      <c r="O52" s="25">
        <v>0</v>
      </c>
      <c r="P52" s="25">
        <v>2.2800000000000001E-2</v>
      </c>
      <c r="Q52" s="25">
        <v>1.0464629999999999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1.3861239999999999</v>
      </c>
      <c r="F53" s="25" t="s">
        <v>21</v>
      </c>
      <c r="G53" s="25">
        <v>0</v>
      </c>
      <c r="H53" s="25">
        <v>1.37E-2</v>
      </c>
      <c r="I53" s="25">
        <v>1.269703</v>
      </c>
      <c r="J53" s="25" t="s">
        <v>21</v>
      </c>
      <c r="K53" s="25">
        <v>0</v>
      </c>
      <c r="L53" s="25">
        <v>1.37E-2</v>
      </c>
      <c r="M53" s="25">
        <v>1.2683219999999999</v>
      </c>
      <c r="N53" s="25" t="s">
        <v>21</v>
      </c>
      <c r="O53" s="25">
        <v>0</v>
      </c>
      <c r="P53" s="25">
        <v>1.37E-2</v>
      </c>
      <c r="Q53" s="25">
        <v>1.2790710000000001</v>
      </c>
    </row>
    <row r="54" spans="1:17" x14ac:dyDescent="0.25">
      <c r="A54" s="59"/>
      <c r="B54" t="s">
        <v>22</v>
      </c>
      <c r="C54">
        <v>0</v>
      </c>
      <c r="D54">
        <v>9.4000000000000004E-3</v>
      </c>
      <c r="E54">
        <v>3.783763</v>
      </c>
      <c r="F54" s="25" t="s">
        <v>22</v>
      </c>
      <c r="G54" s="25">
        <v>0</v>
      </c>
      <c r="H54" s="25">
        <v>9.4999999999999998E-3</v>
      </c>
      <c r="I54" s="25">
        <v>3.7260849999999999</v>
      </c>
      <c r="J54" s="25" t="s">
        <v>22</v>
      </c>
      <c r="K54" s="25">
        <v>0</v>
      </c>
      <c r="L54" s="25">
        <v>9.9000000000000008E-3</v>
      </c>
      <c r="M54" s="25">
        <v>3.7315779999999998</v>
      </c>
      <c r="N54" s="25" t="s">
        <v>22</v>
      </c>
      <c r="O54" s="25">
        <v>0</v>
      </c>
      <c r="P54" s="25">
        <v>1.03E-2</v>
      </c>
      <c r="Q54" s="25">
        <v>3.678242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6" t="s">
        <v>134</v>
      </c>
      <c r="C57" s="66"/>
      <c r="D57" s="66"/>
      <c r="E57" s="66"/>
      <c r="F57" s="66" t="s">
        <v>135</v>
      </c>
      <c r="G57" s="66"/>
      <c r="H57" s="66"/>
      <c r="I57" s="66"/>
      <c r="J57" s="66" t="s">
        <v>136</v>
      </c>
      <c r="K57" s="66"/>
      <c r="L57" s="66"/>
      <c r="M57" s="66"/>
      <c r="N57" s="66" t="s">
        <v>137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52" t="s">
        <v>134</v>
      </c>
      <c r="C64" s="52"/>
      <c r="D64" s="52"/>
      <c r="E64" s="52"/>
      <c r="F64" s="63" t="s">
        <v>135</v>
      </c>
      <c r="G64" s="63"/>
      <c r="H64" s="63"/>
      <c r="I64" s="63"/>
      <c r="J64" s="63" t="s">
        <v>136</v>
      </c>
      <c r="K64" s="63"/>
      <c r="L64" s="63"/>
      <c r="M64" s="63"/>
      <c r="N64" s="63" t="s">
        <v>137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3.0000000000000001E-3</v>
      </c>
      <c r="E66">
        <v>7.927219</v>
      </c>
      <c r="F66" s="39"/>
      <c r="G66" s="39">
        <v>3.0000000000000001E-3</v>
      </c>
      <c r="H66" s="25"/>
      <c r="I66" s="25">
        <v>7.5677599999999998</v>
      </c>
      <c r="J66" s="39">
        <v>3.0999999999999999E-3</v>
      </c>
      <c r="K66" s="25"/>
      <c r="L66" s="25"/>
      <c r="M66" s="25">
        <v>7.8127700000000004</v>
      </c>
      <c r="N66" s="25">
        <v>3.0999999999999999E-3</v>
      </c>
      <c r="O66" s="25"/>
      <c r="P66" s="25"/>
      <c r="Q66" s="25">
        <v>7.9774260000000004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2.721803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22.015447000000002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4.6036020000000004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4.7079999999999996E-5</v>
      </c>
      <c r="H75">
        <f>E13+I13</f>
        <v>30.748255999999998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4.708000000000001E-5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4.7080000000000003E-5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4.7080000000000003E-5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3.7557830000000001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30.064171999999999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6.749274999999999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4.7087475000000004E-5</v>
      </c>
      <c r="H88">
        <f>M13+I13+E13</f>
        <v>45.868853000000001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4.7109900000000008E-5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4.7199600000000001E-5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4.7349100000000004E-5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4.7860029999999991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39.437994000000003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9.0671730000000004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4.7101677499999998E-5</v>
      </c>
      <c r="H101">
        <f>Q13+M13+I13+E13</f>
        <v>60.772739000000001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4.7163719999999998E-5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4.7390960000000005E-5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4.7725840000000013E-5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2.0164599999999999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15.942924999999999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3.7521800000000001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2.7244999999999998E-4</v>
      </c>
      <c r="H114">
        <f>AA13+W13</f>
        <v>25.845886999999998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2.7359999999999998E-4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2.7589999999999998E-4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2.7819999999999999E-4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3.0633949999999999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23.858393999999997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5.5418099999999999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2.7360425000000002E-4</v>
      </c>
      <c r="H127">
        <f>AE13+AA13+W13</f>
        <v>37.505102999999998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2.7591699999999998E-4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2.8056799999999997E-4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2.8525299999999996E-4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4.8063070000000003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31.886110000000002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7.2847220000000004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2.7475348749999993E-4</v>
      </c>
      <c r="H140">
        <f>AI13+AE13+AA13+W13</f>
        <v>49.618558999999998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2.7817689999999997E-4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2.8471119999999995E-4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2.9045830000000005E-4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2.1537890000000002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4.5050000000000001E-6</v>
      </c>
      <c r="M151">
        <f>I46+E46</f>
        <v>15.964876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4.51E-6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2.8655660000000003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17.322338999999999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4.5200000000000008E-6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4.5299999999999998E-6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3.1724090000000005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4.5117500000000005E-6</v>
      </c>
      <c r="M164">
        <f>M46+I46+E46</f>
        <v>23.811805999999997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4.527E-6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4.1925189999999999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25.585042000000001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4.5679999999999993E-6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4.6230000000000005E-6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4.4525850000000009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4.5199749999999999E-6</v>
      </c>
      <c r="M177">
        <f>Q46+M46+I46+E46</f>
        <v>31.703971000000003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4.5487999999999995E-6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5.4726949999999999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1.0149874999999999E-3</v>
      </c>
      <c r="H179">
        <f>Q34+M34+I34+E34</f>
        <v>33.895694999999996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4.6263999999999994E-6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4.7196000000000005E-6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1.0591999999999999E-3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1.0873000000000002E-3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2.0190029999999997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1.87345E-4</v>
      </c>
      <c r="M190">
        <f>AA46+W46</f>
        <v>16.396174000000002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1.8719E-4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2.600495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9.1366830000000014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1.8688000000000003E-4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1.8657E-4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3.0788799999999998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1.8719900000000001E-4</v>
      </c>
      <c r="M203">
        <f>AE46+AA46+W46</f>
        <v>24.210948000000002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1.8691600000000002E-4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3.8760019999999997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3.1102500000000002E-3</v>
      </c>
      <c r="H205">
        <f>AE34+AA34+W34</f>
        <v>13.122536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3.1210000000000005E-3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1.8640399999999999E-4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1.8596400000000002E-4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3.1440000000000001E-3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3.1689999999999999E-3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4.0493389999999998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1.870642375E-4</v>
      </c>
      <c r="M216">
        <f>AI46+AE46+AA46+W46</f>
        <v>32.136425000000003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1.866959E-4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5.1460400000000002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3.1157249999999997E-3</v>
      </c>
      <c r="H218">
        <f>AI34+AE34+AA34+W34</f>
        <v>17.49915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3.1327999999999998E-3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1.8621520000000001E-4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1.8616530000000001E-4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3.1703999999999999E-3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3.2116000000000002E-3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2.1451279999999997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3.0000000000000001E-3</v>
      </c>
      <c r="M229">
        <f>I66+E66</f>
        <v>15.494979000000001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3.0000000000000001E-3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2.6558269999999999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9.4050000000000002E-3</v>
      </c>
      <c r="H231">
        <f>I54+E54</f>
        <v>7.5098479999999999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9.41E-3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3.0000000000000001E-3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3.0000000000000001E-3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9.4200000000000013E-3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9.4299999999999991E-3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3.2497289999999999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3.0002500000000003E-3</v>
      </c>
      <c r="M242">
        <f>M66+I66+E66</f>
        <v>23.307749000000001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3.0010000000000002E-3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3.9241489999999999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9.4107500000000007E-3</v>
      </c>
      <c r="H244">
        <f>M54+I54+E54</f>
        <v>11.241426000000001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9.4230000000000008E-3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3.0040000000000002E-3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3.0090000000000004E-3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9.4520000000000003E-3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9.4870000000000006E-3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4.2961919999999996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3.0007249999999997E-3</v>
      </c>
      <c r="M255">
        <f>Q66+M66+I66+E66</f>
        <v>31.285175000000002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3.0027999999999999E-3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5.20322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9.4172124999999992E-3</v>
      </c>
      <c r="H257">
        <f>Q54+M54+I54+E54</f>
        <v>14.919668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9.4386999999999995E-3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3.0103999999999999E-3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3.0216000000000002E-3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9.4935999999999996E-3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9.5629000000000009E-3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263"/>
  <sheetViews>
    <sheetView topLeftCell="A16" zoomScale="55" zoomScaleNormal="55" workbookViewId="0">
      <selection activeCell="N64" sqref="N64:Q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217</v>
      </c>
      <c r="C9" s="52"/>
      <c r="D9" s="52"/>
      <c r="E9" s="52"/>
      <c r="F9" s="63" t="s">
        <v>218</v>
      </c>
      <c r="G9" s="52"/>
      <c r="H9" s="52"/>
      <c r="I9" s="52"/>
      <c r="J9" s="63" t="s">
        <v>219</v>
      </c>
      <c r="K9" s="52"/>
      <c r="L9" s="52"/>
      <c r="M9" s="52"/>
      <c r="N9" s="63" t="s">
        <v>238</v>
      </c>
      <c r="O9" s="63"/>
      <c r="P9" s="63"/>
      <c r="Q9" s="63"/>
      <c r="S9" s="59" t="s">
        <v>12</v>
      </c>
      <c r="T9" s="63" t="s">
        <v>217</v>
      </c>
      <c r="U9" s="52"/>
      <c r="V9" s="52"/>
      <c r="W9" s="52"/>
      <c r="X9" s="63" t="s">
        <v>218</v>
      </c>
      <c r="Y9" s="52"/>
      <c r="Z9" s="52"/>
      <c r="AA9" s="52"/>
      <c r="AB9" s="63" t="s">
        <v>219</v>
      </c>
      <c r="AC9" s="52"/>
      <c r="AD9" s="52"/>
      <c r="AE9" s="52"/>
      <c r="AF9" s="63" t="s">
        <v>238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1.4708680000000001</v>
      </c>
      <c r="F11" t="s">
        <v>20</v>
      </c>
      <c r="G11" s="29">
        <v>0</v>
      </c>
      <c r="H11" s="29">
        <v>2.2800000000000001E-2</v>
      </c>
      <c r="I11" s="29">
        <v>1.1185620000000001</v>
      </c>
      <c r="J11" t="s">
        <v>20</v>
      </c>
      <c r="K11" s="29">
        <v>0</v>
      </c>
      <c r="L11" s="29">
        <v>2.2800000000000001E-2</v>
      </c>
      <c r="M11" s="29">
        <v>1.1168769999999999</v>
      </c>
      <c r="N11" s="25" t="s">
        <v>20</v>
      </c>
      <c r="O11" s="47">
        <v>0</v>
      </c>
      <c r="P11" s="47">
        <v>2.2800000000000001E-2</v>
      </c>
      <c r="Q11" s="25">
        <v>1.381121</v>
      </c>
      <c r="S11" s="59"/>
      <c r="T11" t="s">
        <v>20</v>
      </c>
      <c r="U11" s="29">
        <v>0</v>
      </c>
      <c r="V11" s="29">
        <v>2.2800000000000001E-2</v>
      </c>
      <c r="W11" s="29">
        <v>1.105607</v>
      </c>
      <c r="X11" t="s">
        <v>20</v>
      </c>
      <c r="Y11" s="29">
        <v>0</v>
      </c>
      <c r="Z11" s="29">
        <v>2.2800000000000001E-2</v>
      </c>
      <c r="AA11" s="29">
        <v>1.1258840000000001</v>
      </c>
      <c r="AB11" t="s">
        <v>20</v>
      </c>
      <c r="AC11" s="29">
        <v>0</v>
      </c>
      <c r="AD11" s="29">
        <v>2.2800000000000001E-2</v>
      </c>
      <c r="AE11" s="29">
        <v>1.1028929999999999</v>
      </c>
      <c r="AF11" s="25" t="s">
        <v>20</v>
      </c>
      <c r="AG11" s="47">
        <v>0</v>
      </c>
      <c r="AH11" s="47">
        <v>2.2800000000000001E-2</v>
      </c>
      <c r="AI11" s="25">
        <v>1.1241589999999999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2.734381</v>
      </c>
      <c r="F12" t="s">
        <v>21</v>
      </c>
      <c r="G12" s="29">
        <v>0</v>
      </c>
      <c r="H12" s="29">
        <v>8.7180000000000005E-4</v>
      </c>
      <c r="I12" s="29">
        <v>2.7155109999999998</v>
      </c>
      <c r="J12" t="s">
        <v>21</v>
      </c>
      <c r="K12" s="29">
        <v>0</v>
      </c>
      <c r="L12" s="29">
        <v>8.7180000000000005E-4</v>
      </c>
      <c r="M12" s="29">
        <v>2.6103070000000002</v>
      </c>
      <c r="N12" s="25" t="s">
        <v>21</v>
      </c>
      <c r="O12" s="47">
        <v>0</v>
      </c>
      <c r="P12" s="47">
        <v>8.7180000000000005E-4</v>
      </c>
      <c r="Q12" s="25">
        <v>2.5296310000000002</v>
      </c>
      <c r="S12" s="59"/>
      <c r="T12" t="s">
        <v>21</v>
      </c>
      <c r="U12" s="29">
        <v>0</v>
      </c>
      <c r="V12" s="29">
        <v>2E-3</v>
      </c>
      <c r="W12" s="29">
        <v>2.2125919999999999</v>
      </c>
      <c r="X12" t="s">
        <v>21</v>
      </c>
      <c r="Y12" s="29">
        <v>0</v>
      </c>
      <c r="Z12" s="29">
        <v>2E-3</v>
      </c>
      <c r="AA12" s="29">
        <v>2.1860300000000001</v>
      </c>
      <c r="AB12" t="s">
        <v>21</v>
      </c>
      <c r="AC12" s="29">
        <v>0</v>
      </c>
      <c r="AD12" s="29">
        <v>2E-3</v>
      </c>
      <c r="AE12" s="29">
        <v>2.1305550000000002</v>
      </c>
      <c r="AF12" s="25" t="s">
        <v>21</v>
      </c>
      <c r="AG12" s="47">
        <v>0</v>
      </c>
      <c r="AH12" s="47">
        <v>2E-3</v>
      </c>
      <c r="AI12" s="25">
        <v>2.0161579999999999</v>
      </c>
    </row>
    <row r="13" spans="1:35" x14ac:dyDescent="0.25">
      <c r="A13" s="59"/>
      <c r="B13" t="s">
        <v>22</v>
      </c>
      <c r="C13" s="29">
        <v>0</v>
      </c>
      <c r="D13" s="29">
        <v>4.5269999999999999E-5</v>
      </c>
      <c r="E13" s="29">
        <v>19.939678000000001</v>
      </c>
      <c r="F13" t="s">
        <v>22</v>
      </c>
      <c r="G13" s="29">
        <v>0</v>
      </c>
      <c r="H13" s="29">
        <v>4.9440000000000001E-5</v>
      </c>
      <c r="I13" s="29">
        <v>20.009955999999999</v>
      </c>
      <c r="J13" t="s">
        <v>22</v>
      </c>
      <c r="K13" s="29">
        <v>0</v>
      </c>
      <c r="L13" s="29">
        <v>5.007E-5</v>
      </c>
      <c r="M13" s="29">
        <v>19.098697000000001</v>
      </c>
      <c r="N13" s="25" t="s">
        <v>22</v>
      </c>
      <c r="O13" s="47">
        <v>0</v>
      </c>
      <c r="P13" s="47">
        <v>5.007E-5</v>
      </c>
      <c r="Q13" s="25">
        <v>19.525513</v>
      </c>
      <c r="S13" s="59"/>
      <c r="T13" t="s">
        <v>22</v>
      </c>
      <c r="U13" s="29">
        <v>0</v>
      </c>
      <c r="V13" s="29">
        <v>2.6860000000000002E-4</v>
      </c>
      <c r="W13" s="29">
        <v>16.160471000000001</v>
      </c>
      <c r="X13" t="s">
        <v>22</v>
      </c>
      <c r="Y13" s="29">
        <v>0</v>
      </c>
      <c r="Z13" s="29">
        <v>2.9090000000000002E-4</v>
      </c>
      <c r="AA13" s="29">
        <v>15.855606999999999</v>
      </c>
      <c r="AB13" t="s">
        <v>22</v>
      </c>
      <c r="AC13" s="29">
        <v>0</v>
      </c>
      <c r="AD13" s="29">
        <v>3.1480000000000001E-4</v>
      </c>
      <c r="AE13" s="29">
        <v>15.166489</v>
      </c>
      <c r="AF13" s="25" t="s">
        <v>22</v>
      </c>
      <c r="AG13" s="47">
        <v>0</v>
      </c>
      <c r="AH13" s="47">
        <v>3.1480000000000001E-4</v>
      </c>
      <c r="AI13" s="25">
        <v>14.630379</v>
      </c>
    </row>
    <row r="14" spans="1:35" x14ac:dyDescent="0.25">
      <c r="N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221</v>
      </c>
      <c r="C16" s="66"/>
      <c r="D16" s="66"/>
      <c r="E16" s="66"/>
      <c r="F16" s="66" t="s">
        <v>135</v>
      </c>
      <c r="G16" s="66"/>
      <c r="H16" s="66"/>
      <c r="I16" s="66"/>
      <c r="J16" s="66" t="s">
        <v>136</v>
      </c>
      <c r="K16" s="66"/>
      <c r="L16" s="66"/>
      <c r="M16" s="66"/>
      <c r="N16" s="66" t="s">
        <v>220</v>
      </c>
      <c r="O16" s="66"/>
      <c r="P16" s="66"/>
      <c r="Q16" s="66"/>
      <c r="S16" s="64" t="s">
        <v>23</v>
      </c>
      <c r="T16" s="66" t="s">
        <v>221</v>
      </c>
      <c r="U16" s="66"/>
      <c r="V16" s="66"/>
      <c r="W16" s="66"/>
      <c r="X16" s="66" t="s">
        <v>222</v>
      </c>
      <c r="Y16" s="66"/>
      <c r="Z16" s="66"/>
      <c r="AA16" s="66"/>
      <c r="AB16" s="66" t="s">
        <v>223</v>
      </c>
      <c r="AC16" s="66"/>
      <c r="AD16" s="66"/>
      <c r="AE16" s="66"/>
      <c r="AF16" s="66" t="s">
        <v>220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4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S18" s="64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S19" s="64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S20" s="64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63" t="s">
        <v>217</v>
      </c>
      <c r="C23" s="52"/>
      <c r="D23" s="52"/>
      <c r="E23" s="52"/>
      <c r="F23" s="63" t="s">
        <v>218</v>
      </c>
      <c r="G23" s="52"/>
      <c r="H23" s="52"/>
      <c r="I23" s="52"/>
      <c r="J23" s="63" t="s">
        <v>219</v>
      </c>
      <c r="K23" s="52"/>
      <c r="L23" s="52"/>
      <c r="M23" s="52"/>
      <c r="N23" s="63" t="s">
        <v>238</v>
      </c>
      <c r="O23" s="63"/>
      <c r="P23" s="63"/>
      <c r="Q23" s="63"/>
      <c r="S23" s="60" t="s">
        <v>24</v>
      </c>
      <c r="T23" s="63" t="s">
        <v>217</v>
      </c>
      <c r="U23" s="52"/>
      <c r="V23" s="52"/>
      <c r="W23" s="52"/>
      <c r="X23" s="63" t="s">
        <v>218</v>
      </c>
      <c r="Y23" s="52"/>
      <c r="Z23" s="52"/>
      <c r="AA23" s="52"/>
      <c r="AB23" s="63" t="s">
        <v>219</v>
      </c>
      <c r="AC23" s="52"/>
      <c r="AD23" s="52"/>
      <c r="AE23" s="52"/>
      <c r="AF23" s="63" t="s">
        <v>238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10.204711</v>
      </c>
      <c r="F25">
        <v>0</v>
      </c>
      <c r="I25" s="29">
        <v>8.9709240000000001</v>
      </c>
      <c r="J25">
        <v>0</v>
      </c>
      <c r="M25" s="29">
        <v>8.6060440000000007</v>
      </c>
      <c r="N25" s="25">
        <v>0</v>
      </c>
      <c r="O25" s="25"/>
      <c r="P25" s="25"/>
      <c r="Q25" s="25">
        <v>8.1264470000000006</v>
      </c>
      <c r="S25" s="60"/>
      <c r="T25">
        <v>0</v>
      </c>
      <c r="W25" s="29">
        <v>8.4720969999999998</v>
      </c>
      <c r="X25">
        <v>0</v>
      </c>
      <c r="AA25" s="29">
        <v>8.5734999999999992</v>
      </c>
      <c r="AB25">
        <v>0</v>
      </c>
      <c r="AE25" s="29">
        <v>8.4975620000000003</v>
      </c>
      <c r="AF25" s="25">
        <v>0</v>
      </c>
      <c r="AG25" s="25"/>
      <c r="AH25" s="25"/>
      <c r="AI25" s="25">
        <v>8.0696580000000004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5"/>
      <c r="AG28" s="25"/>
      <c r="AH28" s="25"/>
      <c r="AI28" s="25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217</v>
      </c>
      <c r="C30" s="52"/>
      <c r="D30" s="52"/>
      <c r="E30" s="52"/>
      <c r="F30" s="63" t="s">
        <v>218</v>
      </c>
      <c r="G30" s="52"/>
      <c r="H30" s="52"/>
      <c r="I30" s="52"/>
      <c r="J30" s="63" t="s">
        <v>219</v>
      </c>
      <c r="K30" s="52"/>
      <c r="L30" s="52"/>
      <c r="M30" s="52"/>
      <c r="N30" s="63" t="s">
        <v>238</v>
      </c>
      <c r="O30" s="63"/>
      <c r="P30" s="63"/>
      <c r="Q30" s="63"/>
      <c r="S30" s="59" t="s">
        <v>12</v>
      </c>
      <c r="T30" s="63" t="s">
        <v>217</v>
      </c>
      <c r="U30" s="52"/>
      <c r="V30" s="52"/>
      <c r="W30" s="52"/>
      <c r="X30" s="63" t="s">
        <v>218</v>
      </c>
      <c r="Y30" s="52"/>
      <c r="Z30" s="52"/>
      <c r="AA30" s="52"/>
      <c r="AB30" s="63" t="s">
        <v>219</v>
      </c>
      <c r="AC30" s="52"/>
      <c r="AD30" s="52"/>
      <c r="AE30" s="52"/>
      <c r="AF30" s="63" t="s">
        <v>238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1.1117330000000001</v>
      </c>
      <c r="F32" t="s">
        <v>20</v>
      </c>
      <c r="G32" s="29">
        <v>0</v>
      </c>
      <c r="H32" s="29">
        <v>2.2800000000000001E-2</v>
      </c>
      <c r="I32" s="29">
        <v>1.0212889999999999</v>
      </c>
      <c r="J32" t="s">
        <v>20</v>
      </c>
      <c r="K32" s="29">
        <v>0</v>
      </c>
      <c r="L32" s="29">
        <v>2.2800000000000001E-2</v>
      </c>
      <c r="M32" s="29">
        <v>1.116279</v>
      </c>
      <c r="N32" s="25" t="s">
        <v>20</v>
      </c>
      <c r="O32" s="47">
        <v>0</v>
      </c>
      <c r="P32" s="47">
        <v>2.2800000000000001E-2</v>
      </c>
      <c r="Q32" s="25">
        <v>1.1015760000000001</v>
      </c>
      <c r="S32" s="59"/>
      <c r="T32" t="s">
        <v>20</v>
      </c>
      <c r="U32" s="29">
        <v>0</v>
      </c>
      <c r="V32" s="29">
        <v>2.2800000000000001E-2</v>
      </c>
      <c r="W32" s="29">
        <v>1.038996</v>
      </c>
      <c r="X32" t="s">
        <v>20</v>
      </c>
      <c r="Y32" s="29">
        <v>0</v>
      </c>
      <c r="Z32" s="29">
        <v>2.2800000000000001E-2</v>
      </c>
      <c r="AA32" s="29">
        <v>1.02319</v>
      </c>
      <c r="AB32" t="s">
        <v>20</v>
      </c>
      <c r="AC32" s="29">
        <v>0</v>
      </c>
      <c r="AD32" s="29">
        <v>2.2800000000000001E-2</v>
      </c>
      <c r="AE32" s="29">
        <v>1.1243080000000001</v>
      </c>
      <c r="AF32" s="25" t="s">
        <v>20</v>
      </c>
      <c r="AG32" s="47">
        <v>0</v>
      </c>
      <c r="AH32" s="47">
        <v>2.2800000000000001E-2</v>
      </c>
      <c r="AI32" s="25">
        <v>1.08674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1.9043699999999999</v>
      </c>
      <c r="F33" t="s">
        <v>21</v>
      </c>
      <c r="G33" s="29">
        <v>0</v>
      </c>
      <c r="H33" s="29">
        <v>4.1000000000000003E-3</v>
      </c>
      <c r="I33" s="29">
        <v>1.5827279999999999</v>
      </c>
      <c r="J33" t="s">
        <v>21</v>
      </c>
      <c r="K33" s="29">
        <v>0</v>
      </c>
      <c r="L33" s="29">
        <v>4.1000000000000003E-3</v>
      </c>
      <c r="M33" s="29">
        <v>1.5101</v>
      </c>
      <c r="N33" s="25" t="s">
        <v>21</v>
      </c>
      <c r="O33" s="47">
        <v>0</v>
      </c>
      <c r="P33" s="47">
        <v>4.1000000000000003E-3</v>
      </c>
      <c r="Q33" s="25">
        <v>1.450512</v>
      </c>
      <c r="S33" s="59"/>
      <c r="T33" t="s">
        <v>21</v>
      </c>
      <c r="U33" s="29">
        <v>0</v>
      </c>
      <c r="V33" s="29">
        <v>7.4000000000000003E-3</v>
      </c>
      <c r="W33" s="29">
        <v>1.4287000000000001</v>
      </c>
      <c r="X33" t="s">
        <v>21</v>
      </c>
      <c r="Y33" s="29">
        <v>0</v>
      </c>
      <c r="Z33" s="29">
        <v>7.4000000000000003E-3</v>
      </c>
      <c r="AA33" s="29">
        <v>1.4174100000000001</v>
      </c>
      <c r="AB33" t="s">
        <v>21</v>
      </c>
      <c r="AC33" s="29">
        <v>0</v>
      </c>
      <c r="AD33" s="29">
        <v>7.4000000000000003E-3</v>
      </c>
      <c r="AE33" s="29">
        <v>1.4386220000000001</v>
      </c>
      <c r="AF33" s="25" t="s">
        <v>21</v>
      </c>
      <c r="AG33" s="47">
        <v>0</v>
      </c>
      <c r="AH33" s="47">
        <v>7.4000000000000003E-3</v>
      </c>
      <c r="AI33" s="25">
        <v>1.381766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11.037326</v>
      </c>
      <c r="F34" t="s">
        <v>22</v>
      </c>
      <c r="G34" s="29">
        <v>0</v>
      </c>
      <c r="H34" s="29">
        <v>1.1000000000000001E-3</v>
      </c>
      <c r="I34" s="29">
        <v>11.135052</v>
      </c>
      <c r="J34" t="s">
        <v>22</v>
      </c>
      <c r="K34" s="29">
        <v>0</v>
      </c>
      <c r="L34" s="29">
        <v>1.1999999999999999E-3</v>
      </c>
      <c r="M34" s="29">
        <v>10.377622000000001</v>
      </c>
      <c r="N34" s="25" t="s">
        <v>22</v>
      </c>
      <c r="O34" s="47">
        <v>0</v>
      </c>
      <c r="P34" s="47">
        <v>1.1999999999999999E-3</v>
      </c>
      <c r="Q34" s="25">
        <v>10.653789</v>
      </c>
      <c r="S34" s="59"/>
      <c r="T34" t="s">
        <v>22</v>
      </c>
      <c r="U34" s="29">
        <v>0</v>
      </c>
      <c r="V34" s="29">
        <v>3.0999999999999999E-3</v>
      </c>
      <c r="W34" s="29">
        <v>5.7395589999999999</v>
      </c>
      <c r="X34" t="s">
        <v>22</v>
      </c>
      <c r="Y34" s="29">
        <v>0</v>
      </c>
      <c r="Z34" s="29">
        <v>3.2000000000000002E-3</v>
      </c>
      <c r="AA34" s="29">
        <v>4.2155880000000003</v>
      </c>
      <c r="AB34" t="s">
        <v>22</v>
      </c>
      <c r="AC34" s="29">
        <v>0</v>
      </c>
      <c r="AD34" s="29">
        <v>3.3999999999999998E-3</v>
      </c>
      <c r="AE34" s="29">
        <v>4.2447429999999997</v>
      </c>
      <c r="AF34" s="25" t="s">
        <v>22</v>
      </c>
      <c r="AG34" s="47">
        <v>0</v>
      </c>
      <c r="AH34" s="47">
        <v>3.5000000000000001E-3</v>
      </c>
      <c r="AI34" s="25">
        <v>4.0437799999999999</v>
      </c>
    </row>
    <row r="35" spans="1:35" x14ac:dyDescent="0.25">
      <c r="N35" s="25"/>
      <c r="O35" s="25"/>
      <c r="P35" s="25"/>
      <c r="Q35" s="25"/>
      <c r="AF35" s="25"/>
      <c r="AG35" s="25"/>
      <c r="AH35" s="25"/>
      <c r="AI35" s="25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221</v>
      </c>
      <c r="C37" s="66"/>
      <c r="D37" s="66"/>
      <c r="E37" s="66"/>
      <c r="F37" s="66" t="s">
        <v>222</v>
      </c>
      <c r="G37" s="66"/>
      <c r="H37" s="66"/>
      <c r="I37" s="66"/>
      <c r="J37" s="66" t="s">
        <v>223</v>
      </c>
      <c r="K37" s="66"/>
      <c r="L37" s="66"/>
      <c r="M37" s="66"/>
      <c r="N37" s="66" t="s">
        <v>220</v>
      </c>
      <c r="O37" s="66"/>
      <c r="P37" s="66"/>
      <c r="Q37" s="66"/>
      <c r="S37" s="64" t="s">
        <v>23</v>
      </c>
      <c r="T37" s="66" t="s">
        <v>221</v>
      </c>
      <c r="U37" s="66"/>
      <c r="V37" s="66"/>
      <c r="W37" s="66"/>
      <c r="X37" s="66" t="s">
        <v>222</v>
      </c>
      <c r="Y37" s="66"/>
      <c r="Z37" s="66"/>
      <c r="AA37" s="66"/>
      <c r="AB37" s="66" t="s">
        <v>223</v>
      </c>
      <c r="AC37" s="66"/>
      <c r="AD37" s="66"/>
      <c r="AE37" s="66"/>
      <c r="AF37" s="66" t="s">
        <v>220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4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S39" s="64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S40" s="64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S41" s="64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5"/>
      <c r="O43" s="25"/>
      <c r="P43" s="25"/>
      <c r="Q43" s="25"/>
      <c r="AF43" s="27"/>
      <c r="AG43" s="27"/>
      <c r="AH43" s="27"/>
      <c r="AI43" s="27"/>
    </row>
    <row r="44" spans="1:35" x14ac:dyDescent="0.25">
      <c r="A44" s="60" t="s">
        <v>24</v>
      </c>
      <c r="B44" s="63" t="s">
        <v>217</v>
      </c>
      <c r="C44" s="52"/>
      <c r="D44" s="52"/>
      <c r="E44" s="52"/>
      <c r="F44" s="63" t="s">
        <v>218</v>
      </c>
      <c r="G44" s="52"/>
      <c r="H44" s="52"/>
      <c r="I44" s="52"/>
      <c r="J44" s="63" t="s">
        <v>219</v>
      </c>
      <c r="K44" s="52"/>
      <c r="L44" s="52"/>
      <c r="M44" s="52"/>
      <c r="N44" s="63" t="s">
        <v>238</v>
      </c>
      <c r="O44" s="63"/>
      <c r="P44" s="63"/>
      <c r="Q44" s="63"/>
      <c r="S44" s="60" t="s">
        <v>24</v>
      </c>
      <c r="T44" s="63" t="s">
        <v>217</v>
      </c>
      <c r="U44" s="52"/>
      <c r="V44" s="52"/>
      <c r="W44" s="52"/>
      <c r="X44" s="63" t="s">
        <v>218</v>
      </c>
      <c r="Y44" s="52"/>
      <c r="Z44" s="52"/>
      <c r="AA44" s="52"/>
      <c r="AB44" s="63" t="s">
        <v>219</v>
      </c>
      <c r="AC44" s="52"/>
      <c r="AD44" s="52"/>
      <c r="AE44" s="52"/>
      <c r="AF44" s="63" t="s">
        <v>238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3.0000000000000001E-6</v>
      </c>
      <c r="E46" s="29">
        <v>8.4947199999999992</v>
      </c>
      <c r="F46" s="33">
        <v>3.4999999999999999E-6</v>
      </c>
      <c r="I46" s="29">
        <v>8.4941949999999995</v>
      </c>
      <c r="J46" s="33">
        <v>3.8E-6</v>
      </c>
      <c r="M46" s="29">
        <v>8.7276710000000008</v>
      </c>
      <c r="N46" s="39">
        <v>5.4E-6</v>
      </c>
      <c r="O46" s="25"/>
      <c r="P46" s="25"/>
      <c r="Q46" s="25">
        <v>8.1160110000000003</v>
      </c>
      <c r="S46" s="60"/>
      <c r="T46" s="33">
        <v>1.707E-4</v>
      </c>
      <c r="W46" s="29">
        <v>8.5519859999999994</v>
      </c>
      <c r="X46" s="33">
        <v>1.8239999999999999E-4</v>
      </c>
      <c r="AA46" s="29">
        <v>8.6371199999999995</v>
      </c>
      <c r="AB46" s="33">
        <v>1.853E-4</v>
      </c>
      <c r="AE46" s="29">
        <v>8.6465999999999994</v>
      </c>
      <c r="AF46" s="39">
        <v>2.0249999999999999E-4</v>
      </c>
      <c r="AG46" s="25"/>
      <c r="AH46" s="25"/>
      <c r="AI46" s="25">
        <v>8.216621</v>
      </c>
    </row>
    <row r="47" spans="1:35" x14ac:dyDescent="0.25">
      <c r="N47" s="25"/>
      <c r="O47" s="25"/>
      <c r="P47" s="25"/>
      <c r="Q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217</v>
      </c>
      <c r="C50" s="52"/>
      <c r="D50" s="52"/>
      <c r="E50" s="52"/>
      <c r="F50" s="63" t="s">
        <v>218</v>
      </c>
      <c r="G50" s="52"/>
      <c r="H50" s="52"/>
      <c r="I50" s="52"/>
      <c r="J50" s="63" t="s">
        <v>219</v>
      </c>
      <c r="K50" s="52"/>
      <c r="L50" s="52"/>
      <c r="M50" s="52"/>
      <c r="N50" s="63" t="s">
        <v>238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1.10223</v>
      </c>
      <c r="F52" t="s">
        <v>20</v>
      </c>
      <c r="G52" s="29">
        <v>0</v>
      </c>
      <c r="H52" s="29">
        <v>2.2800000000000001E-2</v>
      </c>
      <c r="I52" s="29">
        <v>1.031147</v>
      </c>
      <c r="J52" t="s">
        <v>20</v>
      </c>
      <c r="K52" s="29">
        <v>0</v>
      </c>
      <c r="L52" s="29">
        <v>2.2800000000000001E-2</v>
      </c>
      <c r="M52" s="29">
        <v>1.121399</v>
      </c>
      <c r="N52" s="25" t="s">
        <v>20</v>
      </c>
      <c r="O52" s="47">
        <v>0</v>
      </c>
      <c r="P52" s="47">
        <v>2.2800000000000001E-2</v>
      </c>
      <c r="Q52" s="25">
        <v>1.0978019999999999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1.4201600000000001</v>
      </c>
      <c r="F53" t="s">
        <v>21</v>
      </c>
      <c r="G53" s="29">
        <v>0</v>
      </c>
      <c r="H53" s="29">
        <v>1.37E-2</v>
      </c>
      <c r="I53" s="29">
        <v>1.7424090000000001</v>
      </c>
      <c r="J53" t="s">
        <v>21</v>
      </c>
      <c r="K53" s="29">
        <v>0</v>
      </c>
      <c r="L53" s="29">
        <v>1.37E-2</v>
      </c>
      <c r="M53" s="29">
        <v>1.421475</v>
      </c>
      <c r="N53" s="25" t="s">
        <v>21</v>
      </c>
      <c r="O53" s="47">
        <v>0</v>
      </c>
      <c r="P53" s="47">
        <v>1.37E-2</v>
      </c>
      <c r="Q53" s="25">
        <v>1.3666389999999999</v>
      </c>
    </row>
    <row r="54" spans="1:17" x14ac:dyDescent="0.25">
      <c r="A54" s="59"/>
      <c r="B54" t="s">
        <v>22</v>
      </c>
      <c r="C54" s="29">
        <v>0</v>
      </c>
      <c r="D54" s="29">
        <v>9.4000000000000004E-3</v>
      </c>
      <c r="E54" s="29">
        <v>4.4113220000000002</v>
      </c>
      <c r="F54" t="s">
        <v>22</v>
      </c>
      <c r="G54" s="29">
        <v>0</v>
      </c>
      <c r="H54" s="29">
        <v>9.4999999999999998E-3</v>
      </c>
      <c r="I54" s="29">
        <v>4.1350179999999996</v>
      </c>
      <c r="J54" t="s">
        <v>22</v>
      </c>
      <c r="K54" s="29">
        <v>0</v>
      </c>
      <c r="L54" s="29">
        <v>9.9000000000000008E-3</v>
      </c>
      <c r="M54" s="29">
        <v>4.1390399999999996</v>
      </c>
      <c r="N54" s="25" t="s">
        <v>22</v>
      </c>
      <c r="O54" s="47">
        <v>0</v>
      </c>
      <c r="P54" s="47">
        <v>1.0200000000000001E-3</v>
      </c>
      <c r="Q54" s="25">
        <v>4.21821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6" t="s">
        <v>221</v>
      </c>
      <c r="C57" s="66"/>
      <c r="D57" s="66"/>
      <c r="E57" s="66"/>
      <c r="F57" s="66" t="s">
        <v>222</v>
      </c>
      <c r="G57" s="66"/>
      <c r="H57" s="66"/>
      <c r="I57" s="66"/>
      <c r="J57" s="66" t="s">
        <v>223</v>
      </c>
      <c r="K57" s="66"/>
      <c r="L57" s="66"/>
      <c r="M57" s="66"/>
      <c r="N57" s="66" t="s">
        <v>220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63" t="s">
        <v>217</v>
      </c>
      <c r="C64" s="52"/>
      <c r="D64" s="52"/>
      <c r="E64" s="52"/>
      <c r="F64" s="63" t="s">
        <v>218</v>
      </c>
      <c r="G64" s="52"/>
      <c r="H64" s="52"/>
      <c r="I64" s="52"/>
      <c r="J64" s="63" t="s">
        <v>219</v>
      </c>
      <c r="K64" s="52"/>
      <c r="L64" s="52"/>
      <c r="M64" s="52"/>
      <c r="N64" s="63" t="s">
        <v>238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2.8999999999999998E-3</v>
      </c>
      <c r="E66" s="29">
        <v>8.4639900000000008</v>
      </c>
      <c r="F66" s="33"/>
      <c r="G66" s="33">
        <v>3.0000000000000001E-3</v>
      </c>
      <c r="I66" s="29">
        <v>8.4925499999999996</v>
      </c>
      <c r="J66" s="33">
        <v>3.0000000000000001E-3</v>
      </c>
      <c r="M66" s="29">
        <v>8.7281379999999995</v>
      </c>
      <c r="N66" s="25">
        <v>3.0000000000000001E-3</v>
      </c>
      <c r="O66" s="25"/>
      <c r="P66" s="25"/>
      <c r="Q66" s="25">
        <v>8.2132690000000004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2.5894300000000001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19.175635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5.4498920000000002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4.5478499999999995E-5</v>
      </c>
      <c r="H75">
        <f>E13+I13</f>
        <v>39.949634000000003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4.5686999999999998E-5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4.6104000000000004E-5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4.6520999999999997E-5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3.7063069999999998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27.781679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8.0601990000000008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4.5678150000000002E-5</v>
      </c>
      <c r="H88">
        <f>M13+I13+E13</f>
        <v>59.048331000000005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4.6068600000000008E-5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4.6796399999999998E-5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4.7453399999999995E-5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5.0874280000000001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35.908126000000003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10.589829999999999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4.5869313749999997E-5</v>
      </c>
      <c r="H101">
        <f>Q13+M13+I13+E13</f>
        <v>78.573844000000008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4.6417709999999995E-5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4.7370479999999995E-5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4.8145770000000007E-5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2.2314910000000001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17.045597000000001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4.3986219999999996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2.6971499999999996E-4</v>
      </c>
      <c r="H114">
        <f>AA13+W13</f>
        <v>32.016078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2.7083000000000001E-4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2.7306000000000005E-4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2.7529000000000003E-4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3.334384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25.543158999999996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6.5291769999999998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2.7083400000000007E-4</v>
      </c>
      <c r="H127">
        <f>AE13+AA13+W13</f>
        <v>47.182566999999999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2.7307600000000003E-4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2.7758399999999999E-4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2.8212400000000002E-4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4.4585429999999997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33.612817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8.5453350000000015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2.7195381249999997E-4</v>
      </c>
      <c r="H140">
        <f>AI13+AE13+AA13+W13</f>
        <v>61.812945999999997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2.7531250000000006E-4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2.8196800000000001E-4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2.8841350000000001E-4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2.133022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3.0249999999999998E-6</v>
      </c>
      <c r="M151">
        <f>I46+E46</f>
        <v>16.988914999999999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3.05E-6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3.4870979999999996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22.172378000000002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3.1000000000000004E-6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3.1499999999999995E-6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3.249301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3.0495000000000002E-6</v>
      </c>
      <c r="M164">
        <f>M46+I46+E46</f>
        <v>25.716586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3.0980000000000002E-6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4.997198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32.549999999999997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3.1920000000000001E-6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3.2820000000000001E-6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4.3508770000000005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3.0736874999999994E-6</v>
      </c>
      <c r="M177">
        <f>Q46+M46+I46+E46</f>
        <v>33.832597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3.1454999999999998E-6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6.4477100000000007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1.0149874999999999E-3</v>
      </c>
      <c r="H179">
        <f>Q34+M34+I34+E34</f>
        <v>43.203789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3.2879999999999997E-6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3.4365E-6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1.0591999999999999E-3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1.0873000000000002E-3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2.0621860000000001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1.71285E-4</v>
      </c>
      <c r="M190">
        <f>AA46+W46</f>
        <v>17.189105999999999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1.7186999999999999E-4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2.8461100000000004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9.9551470000000002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1.7304000000000001E-4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1.7421E-4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3.1864940000000002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1.7184800000000003E-4</v>
      </c>
      <c r="M203">
        <f>AE46+AA46+W46</f>
        <v>25.835705999999998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1.7295200000000003E-4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4.284732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3.1102500000000002E-3</v>
      </c>
      <c r="H205">
        <f>AE34+AA34+W34</f>
        <v>14.19989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3.1210000000000005E-3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1.7502799999999998E-4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1.7692800000000002E-4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3.1440000000000001E-3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3.1689999999999999E-3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4.2732340000000004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1.7239188749999999E-4</v>
      </c>
      <c r="M216">
        <f>AI46+AE46+AA46+W46</f>
        <v>34.052326999999998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1.7396909999999998E-4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5.6664980000000007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3.1157249999999997E-3</v>
      </c>
      <c r="H218">
        <f>AI34+AE34+AA34+W34</f>
        <v>18.243670000000002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3.1327999999999998E-3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1.7684879999999999E-4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1.7947770000000001E-4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3.1703999999999999E-3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3.2116000000000002E-3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2.1333770000000003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2.9049999999999996E-3</v>
      </c>
      <c r="M229">
        <f>I66+E66</f>
        <v>16.95654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2.9099999999999998E-3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3.1625690000000004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9.4050000000000002E-3</v>
      </c>
      <c r="H231">
        <f>I54+E54</f>
        <v>8.5463400000000007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9.41E-3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2.9199999999999999E-3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2.9299999999999994E-3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9.4200000000000013E-3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9.4299999999999991E-3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3.2547760000000001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2.90975E-3</v>
      </c>
      <c r="M242">
        <f>M66+I66+E66</f>
        <v>25.684677999999998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2.9190000000000002E-3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4.5840440000000005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9.4107500000000007E-3</v>
      </c>
      <c r="H244">
        <f>M54+I54+E54</f>
        <v>12.68538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9.4230000000000008E-3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2.9359999999999998E-3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2.9510000000000005E-3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9.4520000000000003E-3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9.4870000000000006E-3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4.3525779999999994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2.9142624999999992E-3</v>
      </c>
      <c r="M255">
        <f>Q66+M66+I66+E66</f>
        <v>33.897947000000002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2.9270999999999998E-3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5.9506830000000006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9.4160524999999991E-3</v>
      </c>
      <c r="H257">
        <f>Q54+M54+I54+E54</f>
        <v>16.903590000000001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9.4294199999999991E-3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2.9487999999999997E-3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2.9656999999999999E-3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9.4193599999999999E-3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9.3123400000000005E-3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topLeftCell="A21" zoomScale="55" zoomScaleNormal="55" workbookViewId="0">
      <selection activeCell="P55" sqref="P5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52" t="s">
        <v>139</v>
      </c>
      <c r="C9" s="52"/>
      <c r="D9" s="52"/>
      <c r="E9" s="52"/>
      <c r="F9" s="63" t="s">
        <v>140</v>
      </c>
      <c r="G9" s="63"/>
      <c r="H9" s="63"/>
      <c r="I9" s="63"/>
      <c r="J9" s="63" t="s">
        <v>141</v>
      </c>
      <c r="K9" s="63"/>
      <c r="L9" s="63"/>
      <c r="M9" s="63"/>
      <c r="N9" s="63" t="s">
        <v>142</v>
      </c>
      <c r="O9" s="63"/>
      <c r="P9" s="63"/>
      <c r="Q9" s="63"/>
      <c r="S9" s="59" t="s">
        <v>12</v>
      </c>
      <c r="T9" s="52" t="s">
        <v>139</v>
      </c>
      <c r="U9" s="52"/>
      <c r="V9" s="52"/>
      <c r="W9" s="52"/>
      <c r="X9" s="63" t="s">
        <v>140</v>
      </c>
      <c r="Y9" s="63"/>
      <c r="Z9" s="63"/>
      <c r="AA9" s="63"/>
      <c r="AB9" s="63" t="s">
        <v>141</v>
      </c>
      <c r="AC9" s="63"/>
      <c r="AD9" s="63"/>
      <c r="AE9" s="63"/>
      <c r="AF9" s="63" t="s">
        <v>142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2.779156</v>
      </c>
      <c r="F11" s="25" t="s">
        <v>20</v>
      </c>
      <c r="G11" s="25">
        <v>0</v>
      </c>
      <c r="H11" s="25">
        <v>2.2800000000000001E-2</v>
      </c>
      <c r="I11" s="25">
        <v>2.513045</v>
      </c>
      <c r="J11" s="25" t="s">
        <v>20</v>
      </c>
      <c r="K11" s="25">
        <v>0</v>
      </c>
      <c r="L11" s="25">
        <v>2.2800000000000001E-2</v>
      </c>
      <c r="M11" s="25">
        <v>1.15777</v>
      </c>
      <c r="N11" s="25" t="s">
        <v>20</v>
      </c>
      <c r="O11" s="25">
        <v>0</v>
      </c>
      <c r="P11" s="25">
        <v>2.2800000000000001E-2</v>
      </c>
      <c r="Q11" s="25">
        <v>1.111524</v>
      </c>
      <c r="S11" s="59"/>
      <c r="T11" t="s">
        <v>20</v>
      </c>
      <c r="U11">
        <v>0</v>
      </c>
      <c r="V11">
        <v>2.2800000000000001E-2</v>
      </c>
      <c r="W11">
        <v>1.153324</v>
      </c>
      <c r="X11" s="25" t="s">
        <v>20</v>
      </c>
      <c r="Y11" s="25">
        <v>0</v>
      </c>
      <c r="Z11" s="25">
        <v>2.2800000000000001E-2</v>
      </c>
      <c r="AA11" s="25">
        <v>1.116293</v>
      </c>
      <c r="AB11" s="25" t="s">
        <v>20</v>
      </c>
      <c r="AC11" s="25">
        <v>0</v>
      </c>
      <c r="AD11" s="25">
        <v>2.2800000000000001E-2</v>
      </c>
      <c r="AE11" s="25">
        <v>1.1309070000000001</v>
      </c>
      <c r="AF11" s="25" t="s">
        <v>20</v>
      </c>
      <c r="AG11" s="25">
        <v>0</v>
      </c>
      <c r="AH11" s="25">
        <v>2.2800000000000001E-2</v>
      </c>
      <c r="AI11" s="25">
        <v>1.1094349999999999</v>
      </c>
    </row>
    <row r="12" spans="1:35" x14ac:dyDescent="0.25">
      <c r="A12" s="59"/>
      <c r="B12" t="s">
        <v>21</v>
      </c>
      <c r="C12">
        <v>0</v>
      </c>
      <c r="D12">
        <v>8.719E-4</v>
      </c>
      <c r="E12">
        <v>3.1292930000000001</v>
      </c>
      <c r="F12" s="25" t="s">
        <v>21</v>
      </c>
      <c r="G12" s="25">
        <v>0</v>
      </c>
      <c r="H12" s="25">
        <v>8.719E-4</v>
      </c>
      <c r="I12" s="25">
        <v>2.963562</v>
      </c>
      <c r="J12" s="25" t="s">
        <v>21</v>
      </c>
      <c r="K12" s="25">
        <v>0</v>
      </c>
      <c r="L12" s="25">
        <v>8.719E-4</v>
      </c>
      <c r="M12" s="25">
        <v>2.9110200000000002</v>
      </c>
      <c r="N12" s="25" t="s">
        <v>21</v>
      </c>
      <c r="O12" s="25">
        <v>0</v>
      </c>
      <c r="P12" s="25">
        <v>8.719E-4</v>
      </c>
      <c r="Q12" s="25">
        <v>2.7969949999999999</v>
      </c>
      <c r="S12" s="59"/>
      <c r="T12" t="s">
        <v>21</v>
      </c>
      <c r="U12">
        <v>0</v>
      </c>
      <c r="V12">
        <v>2E-3</v>
      </c>
      <c r="W12">
        <v>2.542678</v>
      </c>
      <c r="X12" s="25" t="s">
        <v>21</v>
      </c>
      <c r="Y12" s="25">
        <v>0</v>
      </c>
      <c r="Z12" s="25">
        <v>2E-3</v>
      </c>
      <c r="AA12" s="25">
        <v>2.4253360000000002</v>
      </c>
      <c r="AB12" s="25" t="s">
        <v>21</v>
      </c>
      <c r="AC12" s="25">
        <v>0</v>
      </c>
      <c r="AD12" s="25">
        <v>2E-3</v>
      </c>
      <c r="AE12" s="25">
        <v>2.20194</v>
      </c>
      <c r="AF12" s="25" t="s">
        <v>21</v>
      </c>
      <c r="AG12" s="25">
        <v>0</v>
      </c>
      <c r="AH12" s="25">
        <v>2E-3</v>
      </c>
      <c r="AI12" s="25">
        <v>2.203392</v>
      </c>
    </row>
    <row r="13" spans="1:35" x14ac:dyDescent="0.25">
      <c r="A13" s="59"/>
      <c r="B13" t="s">
        <v>22</v>
      </c>
      <c r="C13">
        <v>0</v>
      </c>
      <c r="D13">
        <v>4.3699999999999998E-5</v>
      </c>
      <c r="E13">
        <v>24.780455</v>
      </c>
      <c r="F13" s="25" t="s">
        <v>22</v>
      </c>
      <c r="G13" s="25">
        <v>0</v>
      </c>
      <c r="H13" s="25">
        <v>4.774E-5</v>
      </c>
      <c r="I13" s="25">
        <v>24.345568</v>
      </c>
      <c r="J13" s="25" t="s">
        <v>22</v>
      </c>
      <c r="K13" s="25">
        <v>0</v>
      </c>
      <c r="L13" s="25">
        <v>5.007E-5</v>
      </c>
      <c r="M13" s="25">
        <v>23.148606999999998</v>
      </c>
      <c r="N13" s="25" t="s">
        <v>22</v>
      </c>
      <c r="O13" s="25">
        <v>0</v>
      </c>
      <c r="P13" s="25">
        <v>5.007E-5</v>
      </c>
      <c r="Q13" s="25">
        <v>23.653258999999998</v>
      </c>
      <c r="S13" s="59"/>
      <c r="T13" t="s">
        <v>22</v>
      </c>
      <c r="U13">
        <v>0</v>
      </c>
      <c r="V13">
        <v>2.6640000000000002E-4</v>
      </c>
      <c r="W13">
        <v>20.471578999999998</v>
      </c>
      <c r="X13" s="25" t="s">
        <v>22</v>
      </c>
      <c r="Y13" s="25">
        <v>0</v>
      </c>
      <c r="Z13" s="25">
        <v>2.8810000000000001E-4</v>
      </c>
      <c r="AA13" s="25">
        <v>19.504859</v>
      </c>
      <c r="AB13" s="25" t="s">
        <v>22</v>
      </c>
      <c r="AC13" s="25">
        <v>0</v>
      </c>
      <c r="AD13" s="25">
        <v>3.1129999999999998E-4</v>
      </c>
      <c r="AE13" s="25">
        <v>19.431963</v>
      </c>
      <c r="AF13" s="25" t="s">
        <v>22</v>
      </c>
      <c r="AG13" s="25">
        <v>0</v>
      </c>
      <c r="AH13" s="25">
        <v>3.3619999999999999E-4</v>
      </c>
      <c r="AI13" s="25">
        <v>19.097035999999999</v>
      </c>
    </row>
    <row r="14" spans="1:35" x14ac:dyDescent="0.25">
      <c r="F14" s="27"/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  <c r="X14" s="27"/>
      <c r="Y14" s="27"/>
      <c r="Z14" s="27"/>
      <c r="AA14" s="27"/>
      <c r="AB14" s="27"/>
      <c r="AC14" s="27"/>
      <c r="AD14" s="27"/>
      <c r="AE14" s="27"/>
      <c r="AF14" s="28"/>
      <c r="AG14" s="28"/>
      <c r="AH14" s="28"/>
      <c r="AI14" s="28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8"/>
      <c r="O15" s="28"/>
      <c r="P15" s="28"/>
      <c r="Q15" s="28"/>
      <c r="X15" s="27"/>
      <c r="Y15" s="27"/>
      <c r="Z15" s="27"/>
      <c r="AA15" s="27"/>
      <c r="AB15" s="27"/>
      <c r="AC15" s="27"/>
      <c r="AD15" s="27"/>
      <c r="AE15" s="27"/>
      <c r="AF15" s="28"/>
      <c r="AG15" s="28"/>
      <c r="AH15" s="28"/>
      <c r="AI15" s="28"/>
    </row>
    <row r="16" spans="1:35" x14ac:dyDescent="0.25">
      <c r="A16" s="64" t="s">
        <v>23</v>
      </c>
      <c r="B16" s="69" t="s">
        <v>139</v>
      </c>
      <c r="C16" s="69"/>
      <c r="D16" s="69"/>
      <c r="E16" s="69"/>
      <c r="F16" s="66" t="s">
        <v>140</v>
      </c>
      <c r="G16" s="66"/>
      <c r="H16" s="66"/>
      <c r="I16" s="66"/>
      <c r="J16" s="66" t="s">
        <v>141</v>
      </c>
      <c r="K16" s="66"/>
      <c r="L16" s="66"/>
      <c r="M16" s="66"/>
      <c r="N16" s="69" t="s">
        <v>142</v>
      </c>
      <c r="O16" s="69"/>
      <c r="P16" s="69"/>
      <c r="Q16" s="69"/>
      <c r="R16" s="28"/>
      <c r="S16" s="70" t="s">
        <v>23</v>
      </c>
      <c r="T16" s="69" t="s">
        <v>139</v>
      </c>
      <c r="U16" s="69"/>
      <c r="V16" s="69"/>
      <c r="W16" s="69"/>
      <c r="X16" s="66" t="s">
        <v>140</v>
      </c>
      <c r="Y16" s="66"/>
      <c r="Z16" s="66"/>
      <c r="AA16" s="66"/>
      <c r="AB16" s="66" t="s">
        <v>141</v>
      </c>
      <c r="AC16" s="66"/>
      <c r="AD16" s="66"/>
      <c r="AE16" s="66"/>
      <c r="AF16" s="69" t="s">
        <v>142</v>
      </c>
      <c r="AG16" s="69"/>
      <c r="AH16" s="69"/>
      <c r="AI16" s="69"/>
    </row>
    <row r="17" spans="1:35" x14ac:dyDescent="0.25">
      <c r="A17" s="64"/>
      <c r="B17" s="28"/>
      <c r="C17" s="28" t="s">
        <v>17</v>
      </c>
      <c r="D17" s="28" t="s">
        <v>18</v>
      </c>
      <c r="E17" s="28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8"/>
      <c r="O17" s="28" t="s">
        <v>17</v>
      </c>
      <c r="P17" s="28" t="s">
        <v>18</v>
      </c>
      <c r="Q17" s="28" t="s">
        <v>19</v>
      </c>
      <c r="R17" s="28"/>
      <c r="S17" s="70"/>
      <c r="T17" s="28"/>
      <c r="U17" s="28" t="s">
        <v>17</v>
      </c>
      <c r="V17" s="28" t="s">
        <v>18</v>
      </c>
      <c r="W17" s="28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8"/>
      <c r="AG17" s="28" t="s">
        <v>17</v>
      </c>
      <c r="AH17" s="28" t="s">
        <v>18</v>
      </c>
      <c r="AI17" s="28" t="s">
        <v>19</v>
      </c>
    </row>
    <row r="18" spans="1:35" x14ac:dyDescent="0.25">
      <c r="A18" s="64"/>
      <c r="B18" s="28" t="s">
        <v>20</v>
      </c>
      <c r="C18" s="28">
        <v>1.2999999999999999E-3</v>
      </c>
      <c r="D18" s="28">
        <v>2.0199999999999999E-2</v>
      </c>
      <c r="E18" s="28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8" t="s">
        <v>20</v>
      </c>
      <c r="O18" s="28">
        <v>2.5999999999999999E-3</v>
      </c>
      <c r="P18" s="28">
        <v>2.3900000000000001E-2</v>
      </c>
      <c r="Q18" s="28">
        <v>28.720002000000001</v>
      </c>
      <c r="R18" s="28"/>
      <c r="S18" s="70"/>
      <c r="T18" s="28" t="s">
        <v>20</v>
      </c>
      <c r="U18" s="28">
        <v>1.2999999999999999E-3</v>
      </c>
      <c r="V18" s="28">
        <v>2.0199999999999999E-2</v>
      </c>
      <c r="W18" s="28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8" t="s">
        <v>20</v>
      </c>
      <c r="AG18" s="28">
        <v>2.5999999999999999E-3</v>
      </c>
      <c r="AH18" s="28">
        <v>2.3900000000000001E-2</v>
      </c>
      <c r="AI18" s="28">
        <v>30.236464999999999</v>
      </c>
    </row>
    <row r="19" spans="1:35" x14ac:dyDescent="0.25">
      <c r="A19" s="64"/>
      <c r="B19" s="28" t="s">
        <v>21</v>
      </c>
      <c r="C19" s="28">
        <v>1.9699999999999999E-2</v>
      </c>
      <c r="D19" s="28">
        <v>2.0199999999999999E-2</v>
      </c>
      <c r="E19" s="28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8" t="s">
        <v>21</v>
      </c>
      <c r="O19" s="28">
        <v>2.3199999999999998E-2</v>
      </c>
      <c r="P19" s="28">
        <v>2.3699999999999999E-2</v>
      </c>
      <c r="Q19" s="28">
        <v>76.667008999999993</v>
      </c>
      <c r="R19" s="28"/>
      <c r="S19" s="70"/>
      <c r="T19" s="28" t="s">
        <v>21</v>
      </c>
      <c r="U19" s="28">
        <v>1.77E-2</v>
      </c>
      <c r="V19" s="28">
        <v>1.9900000000000001E-2</v>
      </c>
      <c r="W19" s="28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8" t="s">
        <v>21</v>
      </c>
      <c r="AG19" s="28">
        <v>2.07E-2</v>
      </c>
      <c r="AH19" s="28">
        <v>2.3300000000000001E-2</v>
      </c>
      <c r="AI19" s="28">
        <v>77.369028</v>
      </c>
    </row>
    <row r="20" spans="1:35" x14ac:dyDescent="0.25">
      <c r="A20" s="64"/>
      <c r="B20" s="28" t="s">
        <v>22</v>
      </c>
      <c r="C20" s="28">
        <v>1.9699999999999999E-2</v>
      </c>
      <c r="D20" s="28">
        <v>1.9800000000000002E-2</v>
      </c>
      <c r="E20" s="28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8" t="s">
        <v>22</v>
      </c>
      <c r="O20" s="28">
        <v>2.3199999999999998E-2</v>
      </c>
      <c r="P20" s="28">
        <v>2.3199999999999998E-2</v>
      </c>
      <c r="Q20" s="28">
        <v>378.594853</v>
      </c>
      <c r="R20" s="28"/>
      <c r="S20" s="70"/>
      <c r="T20" s="28" t="s">
        <v>22</v>
      </c>
      <c r="U20" s="28">
        <v>1.7899999999999999E-2</v>
      </c>
      <c r="V20" s="28">
        <v>1.84E-2</v>
      </c>
      <c r="W20" s="28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8" t="s">
        <v>22</v>
      </c>
      <c r="AG20" s="28">
        <v>2.0899999999999998E-2</v>
      </c>
      <c r="AH20" s="28">
        <v>2.1499999999999998E-2</v>
      </c>
      <c r="AI20" s="28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  <c r="X21" s="27"/>
      <c r="Y21" s="27"/>
      <c r="Z21" s="27"/>
      <c r="AA21" s="27"/>
      <c r="AB21" s="27"/>
      <c r="AC21" s="27"/>
      <c r="AD21" s="27"/>
      <c r="AE21" s="27"/>
      <c r="AF21" s="28"/>
      <c r="AG21" s="28"/>
      <c r="AH21" s="28"/>
      <c r="AI21" s="28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  <c r="X22" s="27"/>
      <c r="Y22" s="27"/>
      <c r="Z22" s="27"/>
      <c r="AA22" s="27"/>
      <c r="AB22" s="27"/>
      <c r="AC22" s="27"/>
      <c r="AD22" s="27"/>
      <c r="AE22" s="27"/>
      <c r="AF22" s="28"/>
      <c r="AG22" s="28"/>
      <c r="AH22" s="28"/>
      <c r="AI22" s="28"/>
    </row>
    <row r="23" spans="1:35" x14ac:dyDescent="0.25">
      <c r="A23" s="60" t="s">
        <v>24</v>
      </c>
      <c r="B23" s="52" t="s">
        <v>139</v>
      </c>
      <c r="C23" s="52"/>
      <c r="D23" s="52"/>
      <c r="E23" s="52"/>
      <c r="F23" s="63" t="s">
        <v>140</v>
      </c>
      <c r="G23" s="63"/>
      <c r="H23" s="63"/>
      <c r="I23" s="63"/>
      <c r="J23" s="63" t="s">
        <v>141</v>
      </c>
      <c r="K23" s="63"/>
      <c r="L23" s="63"/>
      <c r="M23" s="63"/>
      <c r="N23" s="63" t="s">
        <v>142</v>
      </c>
      <c r="O23" s="63"/>
      <c r="P23" s="63"/>
      <c r="Q23" s="63"/>
      <c r="S23" s="60" t="s">
        <v>24</v>
      </c>
      <c r="T23" s="52" t="s">
        <v>139</v>
      </c>
      <c r="U23" s="52"/>
      <c r="V23" s="52"/>
      <c r="W23" s="52"/>
      <c r="X23" s="63" t="s">
        <v>140</v>
      </c>
      <c r="Y23" s="63"/>
      <c r="Z23" s="63"/>
      <c r="AA23" s="63"/>
      <c r="AB23" s="63" t="s">
        <v>141</v>
      </c>
      <c r="AC23" s="63"/>
      <c r="AD23" s="63"/>
      <c r="AE23" s="63"/>
      <c r="AF23" s="63" t="s">
        <v>142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9.7337959999999999</v>
      </c>
      <c r="F25" s="25">
        <v>0</v>
      </c>
      <c r="G25" s="25"/>
      <c r="H25" s="25"/>
      <c r="I25" s="25">
        <v>9.4323759999999996</v>
      </c>
      <c r="J25" s="25">
        <v>0</v>
      </c>
      <c r="K25" s="25"/>
      <c r="L25" s="25"/>
      <c r="M25" s="25">
        <v>8.4580590000000004</v>
      </c>
      <c r="N25" s="25">
        <v>0</v>
      </c>
      <c r="O25" s="25"/>
      <c r="P25" s="25"/>
      <c r="Q25" s="25">
        <v>8.8443430000000003</v>
      </c>
      <c r="S25" s="60"/>
      <c r="T25">
        <v>0</v>
      </c>
      <c r="W25">
        <v>8.9669849999999993</v>
      </c>
      <c r="X25" s="25">
        <v>0</v>
      </c>
      <c r="Y25" s="25"/>
      <c r="Z25" s="25"/>
      <c r="AA25" s="25">
        <v>8.6750480000000003</v>
      </c>
      <c r="AB25" s="25">
        <v>0</v>
      </c>
      <c r="AC25" s="25"/>
      <c r="AD25" s="25"/>
      <c r="AE25" s="25">
        <v>8.6133649999999999</v>
      </c>
      <c r="AF25" s="25">
        <v>0</v>
      </c>
      <c r="AG25" s="25"/>
      <c r="AH25" s="25"/>
      <c r="AI25" s="25">
        <v>8.3746369999999999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  <c r="X27" s="27"/>
      <c r="Y27" s="27"/>
      <c r="Z27" s="27"/>
      <c r="AA27" s="27"/>
      <c r="AB27" s="27"/>
      <c r="AC27" s="27"/>
      <c r="AD27" s="27"/>
      <c r="AE27" s="27"/>
      <c r="AF27" s="28"/>
      <c r="AG27" s="28"/>
      <c r="AH27" s="28"/>
      <c r="AI27" s="28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8"/>
      <c r="AG28" s="28"/>
      <c r="AH28" s="28"/>
      <c r="AI28" s="28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52" t="s">
        <v>139</v>
      </c>
      <c r="C30" s="52"/>
      <c r="D30" s="52"/>
      <c r="E30" s="52"/>
      <c r="F30" s="63" t="s">
        <v>140</v>
      </c>
      <c r="G30" s="63"/>
      <c r="H30" s="63"/>
      <c r="I30" s="63"/>
      <c r="J30" s="63" t="s">
        <v>141</v>
      </c>
      <c r="K30" s="63"/>
      <c r="L30" s="63"/>
      <c r="M30" s="63"/>
      <c r="N30" s="63" t="s">
        <v>142</v>
      </c>
      <c r="O30" s="63"/>
      <c r="P30" s="63"/>
      <c r="Q30" s="63"/>
      <c r="S30" s="59" t="s">
        <v>12</v>
      </c>
      <c r="T30" s="52" t="s">
        <v>139</v>
      </c>
      <c r="U30" s="52"/>
      <c r="V30" s="52"/>
      <c r="W30" s="52"/>
      <c r="X30" s="63" t="s">
        <v>140</v>
      </c>
      <c r="Y30" s="63"/>
      <c r="Z30" s="63"/>
      <c r="AA30" s="63"/>
      <c r="AB30" s="63" t="s">
        <v>141</v>
      </c>
      <c r="AC30" s="63"/>
      <c r="AD30" s="63"/>
      <c r="AE30" s="63"/>
      <c r="AF30" s="63" t="s">
        <v>142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1.110357</v>
      </c>
      <c r="F32" s="25" t="s">
        <v>20</v>
      </c>
      <c r="G32" s="25">
        <v>0</v>
      </c>
      <c r="H32" s="25">
        <v>2.2800000000000001E-2</v>
      </c>
      <c r="I32" s="25">
        <v>1.1244670000000001</v>
      </c>
      <c r="J32" s="25" t="s">
        <v>20</v>
      </c>
      <c r="K32" s="25">
        <v>0</v>
      </c>
      <c r="L32" s="25">
        <v>2.2800000000000001E-2</v>
      </c>
      <c r="M32" s="25">
        <v>1.1184350000000001</v>
      </c>
      <c r="N32" s="25" t="s">
        <v>20</v>
      </c>
      <c r="O32" s="25">
        <v>0</v>
      </c>
      <c r="P32" s="25">
        <v>2.2800000000000001E-2</v>
      </c>
      <c r="Q32" s="25">
        <v>1.1090199999999999</v>
      </c>
      <c r="S32" s="59"/>
      <c r="T32" t="s">
        <v>20</v>
      </c>
      <c r="U32">
        <v>0</v>
      </c>
      <c r="V32">
        <v>2.2800000000000001E-2</v>
      </c>
      <c r="W32">
        <v>1.142836</v>
      </c>
      <c r="X32" s="25" t="s">
        <v>20</v>
      </c>
      <c r="Y32" s="25">
        <v>0</v>
      </c>
      <c r="Z32" s="25">
        <v>2.2800000000000001E-2</v>
      </c>
      <c r="AA32" s="25">
        <v>1.107038</v>
      </c>
      <c r="AB32" s="25" t="s">
        <v>20</v>
      </c>
      <c r="AC32" s="25">
        <v>0</v>
      </c>
      <c r="AD32" s="25">
        <v>2.2800000000000001E-2</v>
      </c>
      <c r="AE32" s="25">
        <v>1.113631</v>
      </c>
      <c r="AF32" s="25" t="s">
        <v>20</v>
      </c>
      <c r="AG32" s="25">
        <v>0</v>
      </c>
      <c r="AH32" s="25">
        <v>2.2800000000000001E-2</v>
      </c>
      <c r="AI32" s="25">
        <v>1.1212340000000001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1.6888860000000001</v>
      </c>
      <c r="F33" s="25" t="s">
        <v>21</v>
      </c>
      <c r="G33" s="25">
        <v>0</v>
      </c>
      <c r="H33" s="25">
        <v>4.1000000000000003E-3</v>
      </c>
      <c r="I33" s="25">
        <v>1.612304</v>
      </c>
      <c r="J33" s="25" t="s">
        <v>21</v>
      </c>
      <c r="K33" s="25">
        <v>0</v>
      </c>
      <c r="L33" s="25">
        <v>4.1000000000000003E-3</v>
      </c>
      <c r="M33" s="25">
        <v>1.524939</v>
      </c>
      <c r="N33" s="25" t="s">
        <v>21</v>
      </c>
      <c r="O33" s="25">
        <v>0</v>
      </c>
      <c r="P33" s="25">
        <v>4.1000000000000003E-3</v>
      </c>
      <c r="Q33" s="25">
        <v>1.5205040000000001</v>
      </c>
      <c r="S33" s="59"/>
      <c r="T33" t="s">
        <v>21</v>
      </c>
      <c r="U33">
        <v>0</v>
      </c>
      <c r="V33">
        <v>7.4000000000000003E-3</v>
      </c>
      <c r="W33">
        <v>1.4267069999999999</v>
      </c>
      <c r="X33" s="25" t="s">
        <v>21</v>
      </c>
      <c r="Y33" s="25">
        <v>0</v>
      </c>
      <c r="Z33" s="25">
        <v>7.4000000000000003E-3</v>
      </c>
      <c r="AA33" s="25">
        <v>1.4189259999999999</v>
      </c>
      <c r="AB33" s="25" t="s">
        <v>21</v>
      </c>
      <c r="AC33" s="25">
        <v>0</v>
      </c>
      <c r="AD33" s="25">
        <v>7.4000000000000003E-3</v>
      </c>
      <c r="AE33" s="25">
        <v>1.4140459999999999</v>
      </c>
      <c r="AF33" s="25" t="s">
        <v>21</v>
      </c>
      <c r="AG33" s="25">
        <v>0</v>
      </c>
      <c r="AH33" s="25">
        <v>7.4000000000000003E-3</v>
      </c>
      <c r="AI33" s="25">
        <v>1.45875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12.215297</v>
      </c>
      <c r="F34" s="25" t="s">
        <v>22</v>
      </c>
      <c r="G34" s="25">
        <v>0</v>
      </c>
      <c r="H34" s="25">
        <v>1.1000000000000001E-3</v>
      </c>
      <c r="I34" s="25">
        <v>13.590241000000001</v>
      </c>
      <c r="J34" s="25" t="s">
        <v>22</v>
      </c>
      <c r="K34" s="25">
        <v>0</v>
      </c>
      <c r="L34" s="25">
        <v>1.1999999999999999E-3</v>
      </c>
      <c r="M34" s="25">
        <v>13.749744</v>
      </c>
      <c r="N34" s="25" t="s">
        <v>22</v>
      </c>
      <c r="O34" s="25">
        <v>0</v>
      </c>
      <c r="P34" s="25">
        <v>1.1999999999999999E-3</v>
      </c>
      <c r="Q34" s="25">
        <v>12.855002000000001</v>
      </c>
      <c r="S34" s="59"/>
      <c r="T34" t="s">
        <v>22</v>
      </c>
      <c r="U34">
        <v>0</v>
      </c>
      <c r="V34">
        <v>3.0999999999999999E-3</v>
      </c>
      <c r="W34">
        <v>6.6515610000000001</v>
      </c>
      <c r="X34" s="25" t="s">
        <v>22</v>
      </c>
      <c r="Y34" s="25">
        <v>0</v>
      </c>
      <c r="Z34" s="25">
        <v>3.2000000000000002E-3</v>
      </c>
      <c r="AA34" s="25">
        <v>6.4623400000000002</v>
      </c>
      <c r="AB34" s="25" t="s">
        <v>22</v>
      </c>
      <c r="AC34" s="25">
        <v>0</v>
      </c>
      <c r="AD34" s="25">
        <v>3.3E-3</v>
      </c>
      <c r="AE34" s="25">
        <v>5.6787890000000001</v>
      </c>
      <c r="AF34" s="25" t="s">
        <v>22</v>
      </c>
      <c r="AG34" s="25">
        <v>0</v>
      </c>
      <c r="AH34" s="25">
        <v>3.5000000000000001E-3</v>
      </c>
      <c r="AI34" s="25">
        <v>5.7378980000000004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  <c r="X35" s="27"/>
      <c r="Y35" s="27"/>
      <c r="Z35" s="27"/>
      <c r="AA35" s="27"/>
      <c r="AB35" s="27"/>
      <c r="AC35" s="27"/>
      <c r="AD35" s="27"/>
      <c r="AE35" s="27"/>
      <c r="AF35" s="28"/>
      <c r="AG35" s="28"/>
      <c r="AH35" s="28"/>
      <c r="AI35" s="28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  <c r="X36" s="27"/>
      <c r="Y36" s="27"/>
      <c r="Z36" s="27"/>
      <c r="AA36" s="27"/>
      <c r="AB36" s="27"/>
      <c r="AC36" s="27"/>
      <c r="AD36" s="27"/>
      <c r="AE36" s="27"/>
      <c r="AF36" s="28"/>
      <c r="AG36" s="28"/>
      <c r="AH36" s="28"/>
      <c r="AI36" s="28"/>
    </row>
    <row r="37" spans="1:35" x14ac:dyDescent="0.25">
      <c r="A37" s="64" t="s">
        <v>23</v>
      </c>
      <c r="B37" s="69" t="s">
        <v>139</v>
      </c>
      <c r="C37" s="69"/>
      <c r="D37" s="69"/>
      <c r="E37" s="69"/>
      <c r="F37" s="66" t="s">
        <v>140</v>
      </c>
      <c r="G37" s="66"/>
      <c r="H37" s="66"/>
      <c r="I37" s="66"/>
      <c r="J37" s="66" t="s">
        <v>141</v>
      </c>
      <c r="K37" s="66"/>
      <c r="L37" s="66"/>
      <c r="M37" s="66"/>
      <c r="N37" s="69" t="s">
        <v>142</v>
      </c>
      <c r="O37" s="69"/>
      <c r="P37" s="69"/>
      <c r="Q37" s="69"/>
      <c r="R37" s="28"/>
      <c r="S37" s="70" t="s">
        <v>23</v>
      </c>
      <c r="T37" s="69" t="s">
        <v>139</v>
      </c>
      <c r="U37" s="69"/>
      <c r="V37" s="69"/>
      <c r="W37" s="69"/>
      <c r="X37" s="66" t="s">
        <v>140</v>
      </c>
      <c r="Y37" s="66"/>
      <c r="Z37" s="66"/>
      <c r="AA37" s="66"/>
      <c r="AB37" s="66" t="s">
        <v>141</v>
      </c>
      <c r="AC37" s="66"/>
      <c r="AD37" s="66"/>
      <c r="AE37" s="66"/>
      <c r="AF37" s="69" t="s">
        <v>142</v>
      </c>
      <c r="AG37" s="69"/>
      <c r="AH37" s="69"/>
      <c r="AI37" s="69"/>
    </row>
    <row r="38" spans="1:35" x14ac:dyDescent="0.25">
      <c r="A38" s="64"/>
      <c r="B38" s="28"/>
      <c r="C38" s="28" t="s">
        <v>17</v>
      </c>
      <c r="D38" s="28" t="s">
        <v>18</v>
      </c>
      <c r="E38" s="28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8"/>
      <c r="O38" s="28" t="s">
        <v>17</v>
      </c>
      <c r="P38" s="28" t="s">
        <v>18</v>
      </c>
      <c r="Q38" s="28" t="s">
        <v>19</v>
      </c>
      <c r="R38" s="28"/>
      <c r="S38" s="70"/>
      <c r="T38" s="28"/>
      <c r="U38" s="28" t="s">
        <v>17</v>
      </c>
      <c r="V38" s="28" t="s">
        <v>18</v>
      </c>
      <c r="W38" s="28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8"/>
      <c r="AG38" s="28" t="s">
        <v>17</v>
      </c>
      <c r="AH38" s="28" t="s">
        <v>18</v>
      </c>
      <c r="AI38" s="28" t="s">
        <v>19</v>
      </c>
    </row>
    <row r="39" spans="1:35" x14ac:dyDescent="0.25">
      <c r="A39" s="64"/>
      <c r="B39" s="28" t="s">
        <v>20</v>
      </c>
      <c r="C39" s="28">
        <v>1.2999999999999999E-3</v>
      </c>
      <c r="D39" s="28">
        <v>2.0199999999999999E-2</v>
      </c>
      <c r="E39" s="28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8" t="s">
        <v>20</v>
      </c>
      <c r="O39" s="28">
        <v>2.5999999999999999E-3</v>
      </c>
      <c r="P39" s="28">
        <v>2.3900000000000001E-2</v>
      </c>
      <c r="Q39" s="28">
        <v>29.099378999999999</v>
      </c>
      <c r="R39" s="28"/>
      <c r="S39" s="70"/>
      <c r="T39" s="28" t="s">
        <v>20</v>
      </c>
      <c r="U39" s="28">
        <v>1.2999999999999999E-3</v>
      </c>
      <c r="V39" s="28">
        <v>2.0199999999999999E-2</v>
      </c>
      <c r="W39" s="28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8" t="s">
        <v>20</v>
      </c>
      <c r="AG39" s="28">
        <v>2.5999999999999999E-3</v>
      </c>
      <c r="AH39" s="28">
        <v>2.3900000000000001E-2</v>
      </c>
      <c r="AI39" s="28">
        <v>33.677200999999997</v>
      </c>
    </row>
    <row r="40" spans="1:35" x14ac:dyDescent="0.25">
      <c r="A40" s="64"/>
      <c r="B40" s="28" t="s">
        <v>21</v>
      </c>
      <c r="C40" s="28">
        <v>1.17E-2</v>
      </c>
      <c r="D40" s="28">
        <v>1.9099999999999999E-2</v>
      </c>
      <c r="E40" s="28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8" t="s">
        <v>21</v>
      </c>
      <c r="O40" s="28">
        <v>1.34E-2</v>
      </c>
      <c r="P40" s="28">
        <v>2.1999999999999999E-2</v>
      </c>
      <c r="Q40" s="28">
        <v>79.884422000000001</v>
      </c>
      <c r="R40" s="28"/>
      <c r="S40" s="70"/>
      <c r="T40" s="28" t="s">
        <v>21</v>
      </c>
      <c r="U40" s="28">
        <v>6.1000000000000004E-3</v>
      </c>
      <c r="V40" s="28">
        <v>1.7000000000000001E-2</v>
      </c>
      <c r="W40" s="28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8" t="s">
        <v>21</v>
      </c>
      <c r="AG40" s="28">
        <v>7.3000000000000001E-3</v>
      </c>
      <c r="AH40" s="28">
        <v>1.89E-2</v>
      </c>
      <c r="AI40" s="28">
        <v>78.689691999999994</v>
      </c>
    </row>
    <row r="41" spans="1:35" x14ac:dyDescent="0.25">
      <c r="A41" s="64"/>
      <c r="B41" s="28" t="s">
        <v>22</v>
      </c>
      <c r="C41" s="28">
        <v>1.2999999999999999E-2</v>
      </c>
      <c r="D41" s="28">
        <v>1.6299999999999999E-2</v>
      </c>
      <c r="E41" s="28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8" t="s">
        <v>22</v>
      </c>
      <c r="O41" s="28">
        <v>1.54E-2</v>
      </c>
      <c r="P41" s="28">
        <v>1.9E-2</v>
      </c>
      <c r="Q41" s="28">
        <v>510.50530700000002</v>
      </c>
      <c r="R41" s="28"/>
      <c r="S41" s="70"/>
      <c r="T41" s="28" t="s">
        <v>22</v>
      </c>
      <c r="U41" s="28">
        <v>7.4999999999999997E-3</v>
      </c>
      <c r="V41" s="28">
        <v>1.32E-2</v>
      </c>
      <c r="W41" s="28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8" t="s">
        <v>22</v>
      </c>
      <c r="AG41" s="28">
        <v>9.1999999999999998E-3</v>
      </c>
      <c r="AH41" s="28">
        <v>1.5599999999999999E-2</v>
      </c>
      <c r="AI41" s="28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  <c r="X42" s="27"/>
      <c r="Y42" s="27"/>
      <c r="Z42" s="27"/>
      <c r="AA42" s="27"/>
      <c r="AB42" s="27"/>
      <c r="AC42" s="27"/>
      <c r="AD42" s="27"/>
      <c r="AE42" s="27"/>
      <c r="AF42" s="28"/>
      <c r="AG42" s="28"/>
      <c r="AH42" s="28"/>
      <c r="AI42" s="28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  <c r="X43" s="27"/>
      <c r="Y43" s="27"/>
      <c r="Z43" s="27"/>
      <c r="AA43" s="27"/>
      <c r="AB43" s="27"/>
      <c r="AC43" s="27"/>
      <c r="AD43" s="27"/>
      <c r="AE43" s="27"/>
      <c r="AF43" s="28"/>
      <c r="AG43" s="28"/>
      <c r="AH43" s="28"/>
      <c r="AI43" s="28"/>
    </row>
    <row r="44" spans="1:35" x14ac:dyDescent="0.25">
      <c r="A44" s="60" t="s">
        <v>24</v>
      </c>
      <c r="B44" s="52" t="s">
        <v>139</v>
      </c>
      <c r="C44" s="52"/>
      <c r="D44" s="52"/>
      <c r="E44" s="52"/>
      <c r="F44" s="63" t="s">
        <v>140</v>
      </c>
      <c r="G44" s="63"/>
      <c r="H44" s="63"/>
      <c r="I44" s="63"/>
      <c r="J44" s="63" t="s">
        <v>141</v>
      </c>
      <c r="K44" s="63"/>
      <c r="L44" s="63"/>
      <c r="M44" s="63"/>
      <c r="N44" s="63" t="s">
        <v>142</v>
      </c>
      <c r="O44" s="63"/>
      <c r="P44" s="63"/>
      <c r="Q44" s="63"/>
      <c r="S44" s="60" t="s">
        <v>24</v>
      </c>
      <c r="T44" s="52" t="s">
        <v>139</v>
      </c>
      <c r="U44" s="52"/>
      <c r="V44" s="52"/>
      <c r="W44" s="52"/>
      <c r="X44" s="63" t="s">
        <v>140</v>
      </c>
      <c r="Y44" s="63"/>
      <c r="Z44" s="63"/>
      <c r="AA44" s="63"/>
      <c r="AB44" s="63" t="s">
        <v>141</v>
      </c>
      <c r="AC44" s="63"/>
      <c r="AD44" s="63"/>
      <c r="AE44" s="63"/>
      <c r="AF44" s="63" t="s">
        <v>142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3.4000000000000001E-6</v>
      </c>
      <c r="E46">
        <v>9.9073480000000007</v>
      </c>
      <c r="F46" s="39">
        <v>4.4000000000000002E-6</v>
      </c>
      <c r="G46" s="25"/>
      <c r="H46" s="25"/>
      <c r="I46" s="25">
        <v>8.5526929999999997</v>
      </c>
      <c r="J46" s="39">
        <v>2.9000000000000002E-6</v>
      </c>
      <c r="K46" s="25"/>
      <c r="L46" s="25"/>
      <c r="M46" s="25">
        <v>8.4436359999999997</v>
      </c>
      <c r="N46" s="39">
        <v>3.9999999999999998E-6</v>
      </c>
      <c r="O46" s="25"/>
      <c r="P46" s="25"/>
      <c r="Q46" s="25">
        <v>8.7689710000000005</v>
      </c>
      <c r="S46" s="60"/>
      <c r="T46" s="32">
        <v>1.6119999999999999E-4</v>
      </c>
      <c r="W46">
        <v>8.8195350000000001</v>
      </c>
      <c r="X46" s="39">
        <v>1.7229999999999999E-4</v>
      </c>
      <c r="Y46" s="25"/>
      <c r="Z46" s="25"/>
      <c r="AA46" s="25">
        <v>8.5381520000000002</v>
      </c>
      <c r="AB46" s="39">
        <v>1.7220000000000001E-4</v>
      </c>
      <c r="AC46" s="25"/>
      <c r="AD46" s="25"/>
      <c r="AE46" s="25">
        <v>8.5792199999999994</v>
      </c>
      <c r="AF46" s="39">
        <v>1.7569999999999999E-4</v>
      </c>
      <c r="AG46" s="25"/>
      <c r="AH46" s="25"/>
      <c r="AI46" s="25">
        <v>8.4467820000000007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35" x14ac:dyDescent="0.25">
      <c r="A48" s="1" t="s">
        <v>31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52" t="s">
        <v>139</v>
      </c>
      <c r="C50" s="52"/>
      <c r="D50" s="52"/>
      <c r="E50" s="52"/>
      <c r="F50" s="63" t="s">
        <v>140</v>
      </c>
      <c r="G50" s="63"/>
      <c r="H50" s="63"/>
      <c r="I50" s="63"/>
      <c r="J50" s="63" t="s">
        <v>141</v>
      </c>
      <c r="K50" s="63"/>
      <c r="L50" s="63"/>
      <c r="M50" s="63"/>
      <c r="N50" s="63" t="s">
        <v>142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1.284</v>
      </c>
      <c r="F52" s="25" t="s">
        <v>20</v>
      </c>
      <c r="G52" s="25">
        <v>0</v>
      </c>
      <c r="H52" s="25">
        <v>2.2800000000000001E-2</v>
      </c>
      <c r="I52" s="25">
        <v>1.112975</v>
      </c>
      <c r="J52" s="25" t="s">
        <v>20</v>
      </c>
      <c r="K52" s="25">
        <v>0</v>
      </c>
      <c r="L52" s="25">
        <v>2.2800000000000001E-2</v>
      </c>
      <c r="M52" s="25">
        <v>1.1483730000000001</v>
      </c>
      <c r="N52" s="25" t="s">
        <v>20</v>
      </c>
      <c r="O52" s="25">
        <v>0</v>
      </c>
      <c r="P52" s="25">
        <v>2.2800000000000001E-2</v>
      </c>
      <c r="Q52" s="25">
        <v>1.1798960000000001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1.435297</v>
      </c>
      <c r="F53" s="25" t="s">
        <v>21</v>
      </c>
      <c r="G53" s="25">
        <v>0</v>
      </c>
      <c r="H53" s="25">
        <v>1.37E-2</v>
      </c>
      <c r="I53" s="25">
        <v>1.4256200000000001</v>
      </c>
      <c r="J53" s="25" t="s">
        <v>21</v>
      </c>
      <c r="K53" s="25">
        <v>0</v>
      </c>
      <c r="L53" s="25">
        <v>1.37E-2</v>
      </c>
      <c r="M53" s="25">
        <v>1.4308160000000001</v>
      </c>
      <c r="N53" s="25" t="s">
        <v>21</v>
      </c>
      <c r="O53" s="25">
        <v>0</v>
      </c>
      <c r="P53" s="25">
        <v>1.37E-2</v>
      </c>
      <c r="Q53" s="25">
        <v>1.4336420000000001</v>
      </c>
    </row>
    <row r="54" spans="1:17" x14ac:dyDescent="0.25">
      <c r="A54" s="59"/>
      <c r="B54" t="s">
        <v>22</v>
      </c>
      <c r="C54">
        <v>0</v>
      </c>
      <c r="D54">
        <v>9.4000000000000004E-3</v>
      </c>
      <c r="E54">
        <v>5.0627750000000002</v>
      </c>
      <c r="F54" s="25" t="s">
        <v>22</v>
      </c>
      <c r="G54" s="25">
        <v>0</v>
      </c>
      <c r="H54" s="25">
        <v>9.4999999999999998E-3</v>
      </c>
      <c r="I54" s="25">
        <v>4.8597720000000004</v>
      </c>
      <c r="J54" s="25" t="s">
        <v>22</v>
      </c>
      <c r="K54" s="25">
        <v>0</v>
      </c>
      <c r="L54" s="25">
        <v>9.9000000000000008E-3</v>
      </c>
      <c r="M54" s="25">
        <v>4.7126229999999998</v>
      </c>
      <c r="N54" s="25" t="s">
        <v>22</v>
      </c>
      <c r="O54" s="25">
        <v>0</v>
      </c>
      <c r="P54" s="25">
        <v>1.0200000000000001E-2</v>
      </c>
      <c r="Q54" s="25">
        <v>4.8030629999999999</v>
      </c>
    </row>
    <row r="55" spans="1:17" x14ac:dyDescent="0.25"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x14ac:dyDescent="0.25">
      <c r="A57" s="64" t="s">
        <v>23</v>
      </c>
      <c r="B57" s="69" t="s">
        <v>139</v>
      </c>
      <c r="C57" s="69"/>
      <c r="D57" s="69"/>
      <c r="E57" s="69"/>
      <c r="F57" s="66" t="s">
        <v>140</v>
      </c>
      <c r="G57" s="66"/>
      <c r="H57" s="66"/>
      <c r="I57" s="66"/>
      <c r="J57" s="66" t="s">
        <v>141</v>
      </c>
      <c r="K57" s="66"/>
      <c r="L57" s="66"/>
      <c r="M57" s="66"/>
      <c r="N57" s="69" t="s">
        <v>142</v>
      </c>
      <c r="O57" s="69"/>
      <c r="P57" s="69"/>
      <c r="Q57" s="69"/>
    </row>
    <row r="58" spans="1:17" x14ac:dyDescent="0.25">
      <c r="A58" s="64"/>
      <c r="B58" s="28"/>
      <c r="C58" s="28" t="s">
        <v>17</v>
      </c>
      <c r="D58" s="28" t="s">
        <v>18</v>
      </c>
      <c r="E58" s="28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8"/>
      <c r="O58" s="28" t="s">
        <v>17</v>
      </c>
      <c r="P58" s="28" t="s">
        <v>18</v>
      </c>
      <c r="Q58" s="28" t="s">
        <v>19</v>
      </c>
    </row>
    <row r="59" spans="1:17" x14ac:dyDescent="0.25">
      <c r="A59" s="64"/>
      <c r="B59" s="28" t="s">
        <v>20</v>
      </c>
      <c r="C59" s="28">
        <v>1.2999999999999999E-3</v>
      </c>
      <c r="D59" s="28">
        <v>2.0199999999999999E-2</v>
      </c>
      <c r="E59" s="28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8" t="s">
        <v>20</v>
      </c>
      <c r="O59" s="28">
        <v>2.5999999999999999E-3</v>
      </c>
      <c r="P59" s="28">
        <v>2.3900000000000001E-2</v>
      </c>
      <c r="Q59" s="28">
        <v>29.093415</v>
      </c>
    </row>
    <row r="60" spans="1:17" x14ac:dyDescent="0.25">
      <c r="A60" s="64"/>
      <c r="B60" s="28" t="s">
        <v>21</v>
      </c>
      <c r="C60" s="28">
        <v>2.7000000000000001E-3</v>
      </c>
      <c r="D60" s="28">
        <v>1.15E-2</v>
      </c>
      <c r="E60" s="28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8" t="s">
        <v>21</v>
      </c>
      <c r="O60" s="28">
        <v>3.8999999999999998E-3</v>
      </c>
      <c r="P60" s="28">
        <v>1.0999999999999999E-2</v>
      </c>
      <c r="Q60" s="28">
        <v>72.982151000000002</v>
      </c>
    </row>
    <row r="61" spans="1:17" x14ac:dyDescent="0.25">
      <c r="A61" s="64"/>
      <c r="B61" s="28" t="s">
        <v>22</v>
      </c>
      <c r="C61" s="28">
        <v>3.5999999999999999E-3</v>
      </c>
      <c r="D61" s="28">
        <v>8.2000000000000007E-3</v>
      </c>
      <c r="E61" s="28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8" t="s">
        <v>22</v>
      </c>
      <c r="O61" s="28">
        <v>5.0000000000000001E-3</v>
      </c>
      <c r="P61" s="28">
        <v>8.3000000000000001E-3</v>
      </c>
      <c r="Q61" s="28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8"/>
      <c r="O62" s="28"/>
      <c r="P62" s="28"/>
      <c r="Q62" s="28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x14ac:dyDescent="0.25">
      <c r="A64" s="60" t="s">
        <v>24</v>
      </c>
      <c r="B64" s="52" t="s">
        <v>139</v>
      </c>
      <c r="C64" s="52"/>
      <c r="D64" s="52"/>
      <c r="E64" s="52"/>
      <c r="F64" s="63" t="s">
        <v>140</v>
      </c>
      <c r="G64" s="63"/>
      <c r="H64" s="63"/>
      <c r="I64" s="63"/>
      <c r="J64" s="63" t="s">
        <v>141</v>
      </c>
      <c r="K64" s="63"/>
      <c r="L64" s="63"/>
      <c r="M64" s="63"/>
      <c r="N64" s="63" t="s">
        <v>142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2.8999999999999998E-3</v>
      </c>
      <c r="E66">
        <v>8.6063240000000008</v>
      </c>
      <c r="F66" s="39"/>
      <c r="G66" s="39">
        <v>2.8999999999999998E-3</v>
      </c>
      <c r="H66" s="25"/>
      <c r="I66" s="25">
        <v>9.9091799999999992</v>
      </c>
      <c r="J66" s="39">
        <v>2.8999999999999998E-3</v>
      </c>
      <c r="K66" s="25"/>
      <c r="L66" s="25"/>
      <c r="M66" s="25">
        <v>8.7468090000000007</v>
      </c>
      <c r="N66" s="25">
        <v>3.0000000000000001E-3</v>
      </c>
      <c r="O66" s="25"/>
      <c r="P66" s="25"/>
      <c r="Q66" s="25">
        <v>8.3655659999999994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5.2922010000000004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19.166172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8.719E-4</v>
      </c>
      <c r="H74">
        <f>E12+I12</f>
        <v>6.0928550000000001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8.719E-4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4.3902000000000001E-5</v>
      </c>
      <c r="H75">
        <f>E13+I13</f>
        <v>49.126023000000004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4.4103999999999997E-5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8.7190000000000011E-4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8.7189999999999989E-4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4.4508000000000001E-5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4.4911999999999993E-5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6.4499709999999997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27.624231000000002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8.7190000000000011E-4</v>
      </c>
      <c r="H87">
        <f>M12+I12+E12</f>
        <v>9.0038750000000007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8.719E-4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4.4099725000000002E-5</v>
      </c>
      <c r="H88">
        <f>M13+I13+E13</f>
        <v>72.274630000000002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4.4490899999999998E-5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8.719E-4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8.7190000000000011E-4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4.5247599999999997E-5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4.5970100000000002E-5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7.5614950000000007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36.468573999999997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8.7189999999999989E-4</v>
      </c>
      <c r="H100">
        <f>Q12+M12+I12+E12</f>
        <v>11.80087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8.719E-4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4.4293097499999994E-5</v>
      </c>
      <c r="H101">
        <f>Q13+M13+I13+E13</f>
        <v>95.927889000000008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4.4860079999999993E-5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8.7189999999999989E-4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8.7189999999999989E-4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4.5913839999999997E-5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4.6857560000000007E-5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2.2696170000000002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17.642032999999998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4.9680140000000002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2.6748500000000003E-4</v>
      </c>
      <c r="H114">
        <f>AA13+W13</f>
        <v>39.976438000000002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2.6857000000000004E-4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2.7074E-4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2.7291000000000001E-4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3.4005240000000003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26.255398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7.1699540000000006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2.6857375000000007E-4</v>
      </c>
      <c r="H127">
        <f>AE13+AA13+W13</f>
        <v>59.408400999999998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2.7075500000000002E-4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2.7514E-4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2.7955500000000002E-4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4.5099590000000003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34.630034999999999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9.3733459999999997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2.6966627499999999E-4</v>
      </c>
      <c r="H140">
        <f>AI13+AE13+AA13+W13</f>
        <v>78.505437000000001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2.7295520000000003E-4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2.7960159999999997E-4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2.8634040000000003E-4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2.2348240000000001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3.45E-6</v>
      </c>
      <c r="M151">
        <f>I46+E46</f>
        <v>18.460041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3.4999999999999999E-6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3.3011900000000001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25.805537999999999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3.6000000000000003E-6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3.7000000000000002E-6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3.353259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3.4937500000000002E-6</v>
      </c>
      <c r="M164">
        <f>M46+I46+E46</f>
        <v>26.903677000000002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3.5750000000000005E-6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4.8261289999999999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1.01E-3</v>
      </c>
      <c r="H166">
        <f>M34+I34+E34</f>
        <v>39.555281999999998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1.0200000000000001E-3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3.7000000000000002E-6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3.7750000000000003E-6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1.0400000000000001E-3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1.0600000000000002E-3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4.4622790000000006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3.5318875E-6</v>
      </c>
      <c r="M177">
        <f>Q46+M46+I46+E46</f>
        <v>35.672647999999995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3.6301000000000002E-6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6.3466330000000006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1.0149874999999999E-3</v>
      </c>
      <c r="H179">
        <f>Q34+M34+I34+E34</f>
        <v>52.410283999999997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3.7407999999999998E-6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3.7627000000000004E-6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1.0591999999999999E-3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1.0873000000000002E-3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2.2498740000000002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1.61755E-4</v>
      </c>
      <c r="M190">
        <f>AA46+W46</f>
        <v>17.357686999999999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1.6230999999999998E-4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2.8456329999999999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13.113901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1.6341999999999998E-4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1.6452999999999997E-4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3.363505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1.6228199999999998E-4</v>
      </c>
      <c r="M203">
        <f>AE46+AA46+W46</f>
        <v>25.936906999999998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1.63308E-4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4.2596790000000002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18.79269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1.6519199999999999E-4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1.6685199999999999E-4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4.4847390000000003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1.6278284999999998E-4</v>
      </c>
      <c r="M216">
        <f>AI46+AE46+AA46+W46</f>
        <v>34.383688999999997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1.642088E-4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5.7184290000000004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3.1150124999999996E-3</v>
      </c>
      <c r="H218">
        <f>AI34+AE34+AA34+W34</f>
        <v>24.530588000000002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3.1300999999999998E-3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1.666344E-4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1.6856560000000001E-4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3.1608000000000001E-3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3.1927000000000001E-3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2.3969750000000003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2.8999999999999998E-3</v>
      </c>
      <c r="M229">
        <f>I66+E66</f>
        <v>18.515504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2.8999999999999998E-3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2.8609170000000002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9.4050000000000002E-3</v>
      </c>
      <c r="H231">
        <f>I54+E54</f>
        <v>9.9225470000000016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9.41E-3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2.8999999999999998E-3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2.8999999999999998E-3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9.4200000000000013E-3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9.4299999999999991E-3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3.5453479999999997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2.9000000000000002E-3</v>
      </c>
      <c r="M242">
        <f>M66+I66+E66</f>
        <v>27.262312999999999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2.8999999999999998E-3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4.2917330000000007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9.4107500000000007E-3</v>
      </c>
      <c r="H244">
        <f>M54+I54+E54</f>
        <v>14.63517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9.4230000000000008E-3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2.8999999999999998E-3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2.8999999999999998E-3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9.4520000000000003E-3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9.4870000000000006E-3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4.725244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2.9000124999999993E-3</v>
      </c>
      <c r="M255">
        <f>Q66+M66+I66+E66</f>
        <v>35.627879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2.9000999999999996E-3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5.7253750000000005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9.4171999999999988E-3</v>
      </c>
      <c r="H257">
        <f>Q54+M54+I54+E54</f>
        <v>19.438232999999997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9.4386000000000001E-3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2.9007999999999994E-3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2.9027000000000002E-3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9.4927999999999992E-3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9.5602000000000013E-3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63"/>
  <sheetViews>
    <sheetView zoomScale="55" zoomScaleNormal="55" workbookViewId="0">
      <selection activeCell="O63" sqref="N63:Q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224</v>
      </c>
      <c r="C9" s="52"/>
      <c r="D9" s="52"/>
      <c r="E9" s="52"/>
      <c r="F9" s="63" t="s">
        <v>225</v>
      </c>
      <c r="G9" s="52"/>
      <c r="H9" s="52"/>
      <c r="I9" s="52"/>
      <c r="J9" s="63" t="s">
        <v>226</v>
      </c>
      <c r="K9" s="52"/>
      <c r="L9" s="52"/>
      <c r="M9" s="52"/>
      <c r="N9" s="63" t="s">
        <v>239</v>
      </c>
      <c r="O9" s="63"/>
      <c r="P9" s="63"/>
      <c r="Q9" s="63"/>
      <c r="S9" s="59" t="s">
        <v>12</v>
      </c>
      <c r="T9" s="63" t="s">
        <v>224</v>
      </c>
      <c r="U9" s="52"/>
      <c r="V9" s="52"/>
      <c r="W9" s="52"/>
      <c r="X9" s="63" t="s">
        <v>225</v>
      </c>
      <c r="Y9" s="52"/>
      <c r="Z9" s="52"/>
      <c r="AA9" s="52"/>
      <c r="AB9" s="63" t="s">
        <v>226</v>
      </c>
      <c r="AC9" s="52"/>
      <c r="AD9" s="52"/>
      <c r="AE9" s="52"/>
      <c r="AF9" s="63" t="s">
        <v>239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1.8348800000000001</v>
      </c>
      <c r="F11" t="s">
        <v>20</v>
      </c>
      <c r="G11" s="29">
        <v>0</v>
      </c>
      <c r="H11" s="29">
        <v>2.2800000000000001E-2</v>
      </c>
      <c r="I11" s="29">
        <v>3.3748520000000002</v>
      </c>
      <c r="J11" t="s">
        <v>20</v>
      </c>
      <c r="K11" s="29">
        <v>0</v>
      </c>
      <c r="L11" s="29">
        <v>2.2800000000000001E-2</v>
      </c>
      <c r="M11" s="29">
        <v>1.1359090000000001</v>
      </c>
      <c r="N11" s="25" t="s">
        <v>20</v>
      </c>
      <c r="O11" s="47">
        <v>0</v>
      </c>
      <c r="P11" s="47">
        <v>2.2800000000000001E-2</v>
      </c>
      <c r="Q11" s="25">
        <v>1.754532</v>
      </c>
      <c r="S11" s="59"/>
      <c r="T11" t="s">
        <v>20</v>
      </c>
      <c r="U11" s="29">
        <v>0</v>
      </c>
      <c r="V11" s="29">
        <v>2.2800000000000001E-2</v>
      </c>
      <c r="W11" s="29">
        <v>1.146498</v>
      </c>
      <c r="X11" t="s">
        <v>20</v>
      </c>
      <c r="Y11" s="29">
        <v>0</v>
      </c>
      <c r="Z11" s="29">
        <v>2.2800000000000001E-2</v>
      </c>
      <c r="AA11" s="29">
        <v>1.428653</v>
      </c>
      <c r="AB11" t="s">
        <v>20</v>
      </c>
      <c r="AC11" s="29">
        <v>0</v>
      </c>
      <c r="AD11" s="29">
        <v>2.2800000000000001E-2</v>
      </c>
      <c r="AE11" s="29">
        <v>1.1212899999999999</v>
      </c>
      <c r="AF11" s="25" t="s">
        <v>20</v>
      </c>
      <c r="AG11" s="47">
        <v>0</v>
      </c>
      <c r="AH11" s="47">
        <v>2.2800000000000001E-2</v>
      </c>
      <c r="AI11" s="25">
        <v>1.1232249999999999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3.4822440000000001</v>
      </c>
      <c r="F12" t="s">
        <v>21</v>
      </c>
      <c r="G12" s="29">
        <v>0</v>
      </c>
      <c r="H12" s="29">
        <v>8.7180000000000005E-4</v>
      </c>
      <c r="I12" s="29">
        <v>3.320649</v>
      </c>
      <c r="J12" t="s">
        <v>21</v>
      </c>
      <c r="K12" s="29">
        <v>0</v>
      </c>
      <c r="L12" s="29">
        <v>8.7180000000000005E-4</v>
      </c>
      <c r="M12" s="29">
        <v>3.2300559999999998</v>
      </c>
      <c r="N12" s="25" t="s">
        <v>21</v>
      </c>
      <c r="O12" s="47">
        <v>0</v>
      </c>
      <c r="P12" s="47">
        <v>8.7180000000000005E-4</v>
      </c>
      <c r="Q12" s="25">
        <v>1.754532</v>
      </c>
      <c r="S12" s="59"/>
      <c r="T12" t="s">
        <v>21</v>
      </c>
      <c r="U12" s="29">
        <v>0</v>
      </c>
      <c r="V12" s="29">
        <v>2E-3</v>
      </c>
      <c r="W12" s="29">
        <v>2.8606669999999998</v>
      </c>
      <c r="X12" t="s">
        <v>21</v>
      </c>
      <c r="Y12" s="29">
        <v>0</v>
      </c>
      <c r="Z12" s="29">
        <v>2E-3</v>
      </c>
      <c r="AA12" s="29">
        <v>2.56223</v>
      </c>
      <c r="AB12" t="s">
        <v>21</v>
      </c>
      <c r="AC12" s="29">
        <v>0</v>
      </c>
      <c r="AD12" s="29">
        <v>2E-3</v>
      </c>
      <c r="AE12" s="29">
        <v>2.5334699999999999</v>
      </c>
      <c r="AF12" s="25" t="s">
        <v>21</v>
      </c>
      <c r="AG12" s="47">
        <v>0</v>
      </c>
      <c r="AH12" s="47">
        <v>2E-3</v>
      </c>
      <c r="AI12" s="25">
        <v>2.4474320000000001</v>
      </c>
    </row>
    <row r="13" spans="1:35" x14ac:dyDescent="0.25">
      <c r="A13" s="59"/>
      <c r="B13" t="s">
        <v>22</v>
      </c>
      <c r="C13" s="29">
        <v>0</v>
      </c>
      <c r="D13" s="29">
        <v>4.2339999999999998E-5</v>
      </c>
      <c r="E13" s="29">
        <v>30.601291</v>
      </c>
      <c r="F13" t="s">
        <v>22</v>
      </c>
      <c r="G13" s="29">
        <v>0</v>
      </c>
      <c r="H13" s="29">
        <v>4.6260000000000001E-5</v>
      </c>
      <c r="I13" s="29">
        <v>29.918520000000001</v>
      </c>
      <c r="J13" t="s">
        <v>22</v>
      </c>
      <c r="K13" s="29">
        <v>0</v>
      </c>
      <c r="L13" s="29">
        <v>5.007E-5</v>
      </c>
      <c r="M13" s="29">
        <v>29.294678999999999</v>
      </c>
      <c r="N13" s="25" t="s">
        <v>22</v>
      </c>
      <c r="O13" s="47">
        <v>0</v>
      </c>
      <c r="P13" s="47">
        <v>5.007E-5</v>
      </c>
      <c r="Q13" s="25">
        <v>28.528607999999998</v>
      </c>
      <c r="S13" s="59"/>
      <c r="T13" t="s">
        <v>22</v>
      </c>
      <c r="U13" s="29">
        <v>0</v>
      </c>
      <c r="V13" s="29">
        <v>2.6479999999999999E-4</v>
      </c>
      <c r="W13" s="29">
        <v>23.540011</v>
      </c>
      <c r="X13" t="s">
        <v>22</v>
      </c>
      <c r="Y13" s="29">
        <v>0</v>
      </c>
      <c r="Z13" s="29">
        <v>2.8590000000000001E-4</v>
      </c>
      <c r="AA13" s="29">
        <v>23.818444</v>
      </c>
      <c r="AB13" t="s">
        <v>22</v>
      </c>
      <c r="AC13" s="29">
        <v>0</v>
      </c>
      <c r="AD13" s="29">
        <v>3.0850000000000002E-4</v>
      </c>
      <c r="AE13" s="29">
        <v>22.331157999999999</v>
      </c>
      <c r="AF13" s="25" t="s">
        <v>22</v>
      </c>
      <c r="AG13" s="47">
        <v>0</v>
      </c>
      <c r="AH13" s="47">
        <v>3.3260000000000001E-4</v>
      </c>
      <c r="AI13" s="25">
        <v>23.331516000000001</v>
      </c>
    </row>
    <row r="14" spans="1:35" x14ac:dyDescent="0.25">
      <c r="N14" s="25"/>
      <c r="O14" s="25"/>
      <c r="P14" s="25"/>
      <c r="Q14" s="25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228</v>
      </c>
      <c r="C16" s="66"/>
      <c r="D16" s="66"/>
      <c r="E16" s="66"/>
      <c r="F16" s="66" t="s">
        <v>229</v>
      </c>
      <c r="G16" s="66"/>
      <c r="H16" s="66"/>
      <c r="I16" s="66"/>
      <c r="J16" s="66" t="s">
        <v>230</v>
      </c>
      <c r="K16" s="66"/>
      <c r="L16" s="66"/>
      <c r="M16" s="66"/>
      <c r="N16" s="66" t="s">
        <v>227</v>
      </c>
      <c r="O16" s="66"/>
      <c r="P16" s="66"/>
      <c r="Q16" s="66"/>
      <c r="R16" s="27"/>
      <c r="S16" s="68" t="s">
        <v>23</v>
      </c>
      <c r="T16" s="66" t="s">
        <v>228</v>
      </c>
      <c r="U16" s="66"/>
      <c r="V16" s="66"/>
      <c r="W16" s="66"/>
      <c r="X16" s="66" t="s">
        <v>229</v>
      </c>
      <c r="Y16" s="66"/>
      <c r="Z16" s="66"/>
      <c r="AA16" s="66"/>
      <c r="AB16" s="66" t="s">
        <v>230</v>
      </c>
      <c r="AC16" s="66"/>
      <c r="AD16" s="66"/>
      <c r="AE16" s="66"/>
      <c r="AF16" s="66" t="s">
        <v>227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5"/>
      <c r="AG22" s="25"/>
      <c r="AH22" s="25"/>
      <c r="AI22" s="25"/>
    </row>
    <row r="23" spans="1:35" x14ac:dyDescent="0.25">
      <c r="A23" s="60" t="s">
        <v>24</v>
      </c>
      <c r="B23" s="63" t="s">
        <v>224</v>
      </c>
      <c r="C23" s="52"/>
      <c r="D23" s="52"/>
      <c r="E23" s="52"/>
      <c r="F23" s="63" t="s">
        <v>225</v>
      </c>
      <c r="G23" s="52"/>
      <c r="H23" s="52"/>
      <c r="I23" s="52"/>
      <c r="J23" s="63" t="s">
        <v>226</v>
      </c>
      <c r="K23" s="52"/>
      <c r="L23" s="52"/>
      <c r="M23" s="52"/>
      <c r="N23" s="63" t="s">
        <v>239</v>
      </c>
      <c r="O23" s="63"/>
      <c r="P23" s="63"/>
      <c r="Q23" s="63"/>
      <c r="S23" s="60" t="s">
        <v>24</v>
      </c>
      <c r="T23" s="63" t="s">
        <v>224</v>
      </c>
      <c r="U23" s="52"/>
      <c r="V23" s="52"/>
      <c r="W23" s="52"/>
      <c r="X23" s="63" t="s">
        <v>225</v>
      </c>
      <c r="Y23" s="52"/>
      <c r="Z23" s="52"/>
      <c r="AA23" s="52"/>
      <c r="AB23" s="63" t="s">
        <v>226</v>
      </c>
      <c r="AC23" s="52"/>
      <c r="AD23" s="52"/>
      <c r="AE23" s="52"/>
      <c r="AF23" s="63" t="s">
        <v>239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9.6155530000000002</v>
      </c>
      <c r="F25">
        <v>0</v>
      </c>
      <c r="I25" s="29">
        <v>9.4017189999999999</v>
      </c>
      <c r="J25">
        <v>0</v>
      </c>
      <c r="M25" s="29">
        <v>9.2997899999999998</v>
      </c>
      <c r="N25" s="25">
        <v>0</v>
      </c>
      <c r="O25" s="25"/>
      <c r="P25" s="25"/>
      <c r="Q25" s="25">
        <v>15.942323999999999</v>
      </c>
      <c r="S25" s="60"/>
      <c r="T25">
        <v>0</v>
      </c>
      <c r="W25" s="29">
        <v>9.2271470000000004</v>
      </c>
      <c r="X25">
        <v>0</v>
      </c>
      <c r="AA25" s="29">
        <v>9.3362920000000003</v>
      </c>
      <c r="AB25">
        <v>0</v>
      </c>
      <c r="AE25" s="29">
        <v>9.1069309999999994</v>
      </c>
      <c r="AF25" s="25">
        <v>0</v>
      </c>
      <c r="AG25" s="25"/>
      <c r="AH25" s="25"/>
      <c r="AI25" s="25">
        <v>12.17282</v>
      </c>
    </row>
    <row r="26" spans="1:35" x14ac:dyDescent="0.25">
      <c r="N26" s="25"/>
      <c r="O26" s="25"/>
      <c r="P26" s="25"/>
      <c r="Q26" s="25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224</v>
      </c>
      <c r="C30" s="52"/>
      <c r="D30" s="52"/>
      <c r="E30" s="52"/>
      <c r="F30" s="63" t="s">
        <v>225</v>
      </c>
      <c r="G30" s="52"/>
      <c r="H30" s="52"/>
      <c r="I30" s="52"/>
      <c r="J30" s="63" t="s">
        <v>226</v>
      </c>
      <c r="K30" s="52"/>
      <c r="L30" s="52"/>
      <c r="M30" s="52"/>
      <c r="N30" s="63" t="s">
        <v>239</v>
      </c>
      <c r="O30" s="63"/>
      <c r="P30" s="63"/>
      <c r="Q30" s="63"/>
      <c r="S30" s="59" t="s">
        <v>12</v>
      </c>
      <c r="T30" s="63" t="s">
        <v>224</v>
      </c>
      <c r="U30" s="52"/>
      <c r="V30" s="52"/>
      <c r="W30" s="52"/>
      <c r="X30" s="63" t="s">
        <v>225</v>
      </c>
      <c r="Y30" s="52"/>
      <c r="Z30" s="52"/>
      <c r="AA30" s="52"/>
      <c r="AB30" s="63" t="s">
        <v>226</v>
      </c>
      <c r="AC30" s="52"/>
      <c r="AD30" s="52"/>
      <c r="AE30" s="52"/>
      <c r="AF30" s="63" t="s">
        <v>239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1.2924880000000001</v>
      </c>
      <c r="F32" t="s">
        <v>20</v>
      </c>
      <c r="G32" s="29">
        <v>0</v>
      </c>
      <c r="H32" s="29">
        <v>2.2800000000000001E-2</v>
      </c>
      <c r="I32" s="29">
        <v>1.0055400000000001</v>
      </c>
      <c r="J32" t="s">
        <v>20</v>
      </c>
      <c r="K32" s="29">
        <v>0</v>
      </c>
      <c r="L32" s="29">
        <v>2.2800000000000001E-2</v>
      </c>
      <c r="M32" s="29">
        <v>0.998645</v>
      </c>
      <c r="N32" s="25" t="s">
        <v>20</v>
      </c>
      <c r="O32" s="47">
        <v>0</v>
      </c>
      <c r="P32" s="47">
        <v>2.2800000000000001E-2</v>
      </c>
      <c r="Q32" s="25">
        <v>1.121745</v>
      </c>
      <c r="S32" s="59"/>
      <c r="T32" t="s">
        <v>20</v>
      </c>
      <c r="U32" s="29">
        <v>0</v>
      </c>
      <c r="V32" s="29">
        <v>2.2800000000000001E-2</v>
      </c>
      <c r="W32" s="29">
        <v>1.1493150000000001</v>
      </c>
      <c r="X32" t="s">
        <v>20</v>
      </c>
      <c r="Y32" s="29">
        <v>0</v>
      </c>
      <c r="Z32" s="29">
        <v>2.2800000000000001E-2</v>
      </c>
      <c r="AA32" s="29">
        <v>1.1197379999999999</v>
      </c>
      <c r="AB32" t="s">
        <v>20</v>
      </c>
      <c r="AC32" s="29">
        <v>0</v>
      </c>
      <c r="AD32" s="29">
        <v>2.2800000000000001E-2</v>
      </c>
      <c r="AE32" s="29">
        <v>1.327496</v>
      </c>
      <c r="AF32" s="25" t="s">
        <v>20</v>
      </c>
      <c r="AG32" s="47">
        <v>0</v>
      </c>
      <c r="AH32" s="47">
        <v>2.2800000000000001E-2</v>
      </c>
      <c r="AI32" s="25">
        <v>1.127275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1.8389930000000001</v>
      </c>
      <c r="F33" t="s">
        <v>21</v>
      </c>
      <c r="G33" s="29">
        <v>0</v>
      </c>
      <c r="H33" s="29">
        <v>4.1000000000000003E-3</v>
      </c>
      <c r="I33" s="29">
        <v>1.7191479999999999</v>
      </c>
      <c r="J33" t="s">
        <v>21</v>
      </c>
      <c r="K33" s="29">
        <v>0</v>
      </c>
      <c r="L33" s="29">
        <v>4.1000000000000003E-3</v>
      </c>
      <c r="M33" s="29">
        <v>1.572233</v>
      </c>
      <c r="N33" s="25" t="s">
        <v>21</v>
      </c>
      <c r="O33" s="47">
        <v>0</v>
      </c>
      <c r="P33" s="47">
        <v>4.1000000000000003E-3</v>
      </c>
      <c r="Q33" s="25">
        <v>1.6180099999999999</v>
      </c>
      <c r="S33" s="59"/>
      <c r="T33" t="s">
        <v>21</v>
      </c>
      <c r="U33" s="29">
        <v>0</v>
      </c>
      <c r="V33" s="29">
        <v>7.4000000000000003E-3</v>
      </c>
      <c r="W33" s="29">
        <v>1.550538</v>
      </c>
      <c r="X33" t="s">
        <v>21</v>
      </c>
      <c r="Y33" s="29">
        <v>0</v>
      </c>
      <c r="Z33" s="29">
        <v>7.4000000000000003E-3</v>
      </c>
      <c r="AA33" s="29">
        <v>1.4966660000000001</v>
      </c>
      <c r="AB33" t="s">
        <v>21</v>
      </c>
      <c r="AC33" s="29">
        <v>0</v>
      </c>
      <c r="AD33" s="29">
        <v>7.4000000000000003E-3</v>
      </c>
      <c r="AE33" s="29">
        <v>1.5187900000000001</v>
      </c>
      <c r="AF33" s="25" t="s">
        <v>21</v>
      </c>
      <c r="AG33" s="47">
        <v>0</v>
      </c>
      <c r="AH33" s="47">
        <v>7.4000000000000003E-3</v>
      </c>
      <c r="AI33" s="25">
        <v>1.501277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16.539942</v>
      </c>
      <c r="F34" t="s">
        <v>22</v>
      </c>
      <c r="G34" s="29">
        <v>0</v>
      </c>
      <c r="H34" s="29">
        <v>1.1000000000000001E-3</v>
      </c>
      <c r="I34" s="29">
        <v>15.608427000000001</v>
      </c>
      <c r="J34" t="s">
        <v>22</v>
      </c>
      <c r="K34" s="29">
        <v>0</v>
      </c>
      <c r="L34" s="29">
        <v>1.1000000000000001E-3</v>
      </c>
      <c r="M34" s="29">
        <v>15.55236</v>
      </c>
      <c r="N34" s="25" t="s">
        <v>22</v>
      </c>
      <c r="O34" s="47">
        <v>0</v>
      </c>
      <c r="P34" s="47">
        <v>1.1999999999999999E-3</v>
      </c>
      <c r="Q34" s="25">
        <v>15.270393</v>
      </c>
      <c r="S34" s="59"/>
      <c r="T34" t="s">
        <v>22</v>
      </c>
      <c r="U34" s="29">
        <v>0</v>
      </c>
      <c r="V34" s="29">
        <v>3.0999999999999999E-3</v>
      </c>
      <c r="W34" s="29">
        <v>7.3647819999999999</v>
      </c>
      <c r="X34" t="s">
        <v>22</v>
      </c>
      <c r="Y34" s="29">
        <v>0</v>
      </c>
      <c r="Z34" s="29">
        <v>3.2000000000000002E-3</v>
      </c>
      <c r="AA34" s="29">
        <v>7.2485390000000001</v>
      </c>
      <c r="AB34" t="s">
        <v>22</v>
      </c>
      <c r="AC34" s="29">
        <v>0</v>
      </c>
      <c r="AD34" s="29">
        <v>3.3E-3</v>
      </c>
      <c r="AE34" s="29">
        <v>6.3820589999999999</v>
      </c>
      <c r="AF34" s="25" t="s">
        <v>22</v>
      </c>
      <c r="AG34" s="47">
        <v>0</v>
      </c>
      <c r="AH34" s="47">
        <v>3.5000000000000001E-3</v>
      </c>
      <c r="AI34" s="25">
        <v>6.4188660000000004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6" t="s">
        <v>228</v>
      </c>
      <c r="C37" s="66"/>
      <c r="D37" s="66"/>
      <c r="E37" s="66"/>
      <c r="F37" s="66" t="s">
        <v>229</v>
      </c>
      <c r="G37" s="66"/>
      <c r="H37" s="66"/>
      <c r="I37" s="66"/>
      <c r="J37" s="66" t="s">
        <v>230</v>
      </c>
      <c r="K37" s="66"/>
      <c r="L37" s="66"/>
      <c r="M37" s="66"/>
      <c r="N37" s="66" t="s">
        <v>227</v>
      </c>
      <c r="O37" s="66"/>
      <c r="P37" s="66"/>
      <c r="Q37" s="66"/>
      <c r="R37" s="27"/>
      <c r="S37" s="68" t="s">
        <v>23</v>
      </c>
      <c r="T37" s="66" t="s">
        <v>228</v>
      </c>
      <c r="U37" s="66"/>
      <c r="V37" s="66"/>
      <c r="W37" s="66"/>
      <c r="X37" s="66" t="s">
        <v>229</v>
      </c>
      <c r="Y37" s="66"/>
      <c r="Z37" s="66"/>
      <c r="AA37" s="66"/>
      <c r="AB37" s="66" t="s">
        <v>230</v>
      </c>
      <c r="AC37" s="66"/>
      <c r="AD37" s="66"/>
      <c r="AE37" s="66"/>
      <c r="AF37" s="66" t="s">
        <v>227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224</v>
      </c>
      <c r="C44" s="52"/>
      <c r="D44" s="52"/>
      <c r="E44" s="52"/>
      <c r="F44" s="63" t="s">
        <v>225</v>
      </c>
      <c r="G44" s="52"/>
      <c r="H44" s="52"/>
      <c r="I44" s="52"/>
      <c r="J44" s="63" t="s">
        <v>226</v>
      </c>
      <c r="K44" s="52"/>
      <c r="L44" s="52"/>
      <c r="M44" s="52"/>
      <c r="N44" s="63" t="s">
        <v>239</v>
      </c>
      <c r="O44" s="63"/>
      <c r="P44" s="63"/>
      <c r="Q44" s="63"/>
      <c r="S44" s="60" t="s">
        <v>24</v>
      </c>
      <c r="T44" s="63" t="s">
        <v>224</v>
      </c>
      <c r="U44" s="52"/>
      <c r="V44" s="52"/>
      <c r="W44" s="52"/>
      <c r="X44" s="63" t="s">
        <v>225</v>
      </c>
      <c r="Y44" s="52"/>
      <c r="Z44" s="52"/>
      <c r="AA44" s="52"/>
      <c r="AB44" s="63" t="s">
        <v>226</v>
      </c>
      <c r="AC44" s="52"/>
      <c r="AD44" s="52"/>
      <c r="AE44" s="52"/>
      <c r="AF44" s="63" t="s">
        <v>239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3.1E-6</v>
      </c>
      <c r="E46" s="29">
        <v>9.0870960000000007</v>
      </c>
      <c r="F46" s="33">
        <v>3.0000000000000001E-6</v>
      </c>
      <c r="I46" s="29">
        <v>9.1149170000000002</v>
      </c>
      <c r="J46" s="33">
        <v>3.9999999999999998E-6</v>
      </c>
      <c r="M46" s="29">
        <v>9.0813419999999994</v>
      </c>
      <c r="N46" s="39">
        <v>3.5999999999999998E-6</v>
      </c>
      <c r="O46" s="25"/>
      <c r="P46" s="25"/>
      <c r="Q46" s="25">
        <v>9.3586880000000008</v>
      </c>
      <c r="S46" s="60"/>
      <c r="T46" s="33">
        <v>1.693E-4</v>
      </c>
      <c r="W46" s="29">
        <v>9.0716059999999992</v>
      </c>
      <c r="X46" s="33">
        <v>1.517E-4</v>
      </c>
      <c r="AA46" s="29">
        <v>9.260275</v>
      </c>
      <c r="AB46" s="33">
        <v>1.7110000000000001E-4</v>
      </c>
      <c r="AE46" s="29">
        <v>9.0247799999999998</v>
      </c>
      <c r="AF46" s="39">
        <v>1.7469999999999999E-4</v>
      </c>
      <c r="AG46" s="25"/>
      <c r="AH46" s="25"/>
      <c r="AI46" s="25">
        <v>9.2026590000000006</v>
      </c>
    </row>
    <row r="47" spans="1:35" x14ac:dyDescent="0.25">
      <c r="N47" s="25"/>
      <c r="O47" s="25"/>
      <c r="P47" s="25"/>
      <c r="Q47" s="25"/>
    </row>
    <row r="48" spans="1:35" x14ac:dyDescent="0.25">
      <c r="A48" s="1" t="s">
        <v>31</v>
      </c>
      <c r="N48" s="27"/>
      <c r="O48" s="27"/>
      <c r="P48" s="27"/>
      <c r="Q48" s="27"/>
    </row>
    <row r="49" spans="1:29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29" x14ac:dyDescent="0.25">
      <c r="A50" s="59" t="s">
        <v>12</v>
      </c>
      <c r="B50" s="63" t="s">
        <v>224</v>
      </c>
      <c r="C50" s="52"/>
      <c r="D50" s="52"/>
      <c r="E50" s="52"/>
      <c r="F50" s="63" t="s">
        <v>225</v>
      </c>
      <c r="G50" s="52"/>
      <c r="H50" s="52"/>
      <c r="I50" s="52"/>
      <c r="J50" s="63" t="s">
        <v>226</v>
      </c>
      <c r="K50" s="52"/>
      <c r="L50" s="52"/>
      <c r="M50" s="52"/>
      <c r="N50" s="63" t="s">
        <v>239</v>
      </c>
      <c r="O50" s="63"/>
      <c r="P50" s="63"/>
      <c r="Q50" s="63"/>
    </row>
    <row r="51" spans="1:29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  <c r="AC51" s="25" t="s">
        <v>231</v>
      </c>
    </row>
    <row r="52" spans="1:29" x14ac:dyDescent="0.25">
      <c r="A52" s="59"/>
      <c r="B52" t="s">
        <v>20</v>
      </c>
      <c r="C52" s="29">
        <v>0</v>
      </c>
      <c r="D52" s="29">
        <v>2.2800000000000001E-2</v>
      </c>
      <c r="E52" s="29">
        <v>1.1523190000000001</v>
      </c>
      <c r="F52" t="s">
        <v>20</v>
      </c>
      <c r="G52" s="29">
        <v>0</v>
      </c>
      <c r="H52" s="29">
        <v>2.2800000000000001E-2</v>
      </c>
      <c r="I52" s="29">
        <v>1.223115</v>
      </c>
      <c r="J52" t="s">
        <v>20</v>
      </c>
      <c r="K52" s="29">
        <v>0</v>
      </c>
      <c r="L52" s="29">
        <v>2.2800000000000001E-2</v>
      </c>
      <c r="M52" s="29">
        <v>0.99994499999999997</v>
      </c>
      <c r="N52" s="25" t="s">
        <v>20</v>
      </c>
      <c r="O52" s="47">
        <v>0</v>
      </c>
      <c r="P52" s="47">
        <v>2.2800000000000001E-2</v>
      </c>
      <c r="Q52" s="25">
        <v>1.4979199999999999</v>
      </c>
    </row>
    <row r="53" spans="1:29" x14ac:dyDescent="0.25">
      <c r="A53" s="59"/>
      <c r="B53" t="s">
        <v>21</v>
      </c>
      <c r="C53" s="29">
        <v>0</v>
      </c>
      <c r="D53" s="29">
        <v>1.37E-2</v>
      </c>
      <c r="E53" s="29">
        <v>1.5000519999999999</v>
      </c>
      <c r="F53" t="s">
        <v>21</v>
      </c>
      <c r="G53" s="29">
        <v>0</v>
      </c>
      <c r="H53" s="29">
        <v>1.37E-2</v>
      </c>
      <c r="I53" s="29">
        <v>1.4764390000000001</v>
      </c>
      <c r="J53" t="s">
        <v>21</v>
      </c>
      <c r="K53" s="29">
        <v>0</v>
      </c>
      <c r="L53" s="29">
        <v>1.37E-2</v>
      </c>
      <c r="M53" s="29">
        <v>1.4616389999999999</v>
      </c>
      <c r="N53" s="25" t="s">
        <v>21</v>
      </c>
      <c r="O53" s="47">
        <v>0</v>
      </c>
      <c r="P53" s="47">
        <v>1.37E-2</v>
      </c>
      <c r="Q53" s="25">
        <v>1.4941709999999999</v>
      </c>
    </row>
    <row r="54" spans="1:29" x14ac:dyDescent="0.25">
      <c r="A54" s="59"/>
      <c r="B54" t="s">
        <v>22</v>
      </c>
      <c r="C54" s="29">
        <v>0</v>
      </c>
      <c r="D54" s="29">
        <v>9.4000000000000004E-3</v>
      </c>
      <c r="E54" s="29">
        <v>5.3418760000000001</v>
      </c>
      <c r="F54" t="s">
        <v>22</v>
      </c>
      <c r="G54" s="29">
        <v>0</v>
      </c>
      <c r="H54" s="29">
        <v>9.4999999999999998E-3</v>
      </c>
      <c r="I54" s="29">
        <v>5.3455599999999999</v>
      </c>
      <c r="J54" t="s">
        <v>22</v>
      </c>
      <c r="K54" s="29">
        <v>0</v>
      </c>
      <c r="L54" s="29">
        <v>9.7999999999999997E-3</v>
      </c>
      <c r="M54" s="29">
        <v>5.2345040000000003</v>
      </c>
      <c r="N54" s="25" t="s">
        <v>22</v>
      </c>
      <c r="O54" s="47">
        <v>0</v>
      </c>
      <c r="P54" s="47">
        <v>1.01E-2</v>
      </c>
      <c r="Q54" s="25">
        <v>5.6243670000000003</v>
      </c>
    </row>
    <row r="55" spans="1:29" x14ac:dyDescent="0.25">
      <c r="N55" s="27"/>
      <c r="O55" s="27"/>
      <c r="P55" s="27"/>
      <c r="Q55" s="27"/>
    </row>
    <row r="56" spans="1:29" x14ac:dyDescent="0.25">
      <c r="N56" s="27"/>
      <c r="O56" s="27"/>
      <c r="P56" s="27"/>
      <c r="Q56" s="27"/>
    </row>
    <row r="57" spans="1:29" x14ac:dyDescent="0.25">
      <c r="A57" s="64" t="s">
        <v>23</v>
      </c>
      <c r="B57" s="66" t="s">
        <v>228</v>
      </c>
      <c r="C57" s="66"/>
      <c r="D57" s="66"/>
      <c r="E57" s="66"/>
      <c r="F57" s="66" t="s">
        <v>232</v>
      </c>
      <c r="G57" s="66"/>
      <c r="H57" s="66"/>
      <c r="I57" s="66"/>
      <c r="J57" s="66" t="s">
        <v>230</v>
      </c>
      <c r="K57" s="66"/>
      <c r="L57" s="66"/>
      <c r="M57" s="66"/>
      <c r="N57" s="66" t="s">
        <v>227</v>
      </c>
      <c r="O57" s="66"/>
      <c r="P57" s="66"/>
      <c r="Q57" s="66"/>
    </row>
    <row r="58" spans="1:29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29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29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29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29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29" x14ac:dyDescent="0.25">
      <c r="N63" s="25"/>
      <c r="O63" s="25"/>
      <c r="P63" s="25"/>
      <c r="Q63" s="25"/>
    </row>
    <row r="64" spans="1:29" x14ac:dyDescent="0.25">
      <c r="A64" s="60" t="s">
        <v>24</v>
      </c>
      <c r="B64" s="63" t="s">
        <v>224</v>
      </c>
      <c r="C64" s="52"/>
      <c r="D64" s="52"/>
      <c r="E64" s="52"/>
      <c r="F64" s="63" t="s">
        <v>225</v>
      </c>
      <c r="G64" s="52"/>
      <c r="H64" s="52"/>
      <c r="I64" s="52"/>
      <c r="J64" s="63" t="s">
        <v>226</v>
      </c>
      <c r="K64" s="52"/>
      <c r="L64" s="52"/>
      <c r="M64" s="52"/>
      <c r="N64" s="63" t="s">
        <v>239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2.8E-3</v>
      </c>
      <c r="E66" s="29">
        <v>9.3891600000000004</v>
      </c>
      <c r="F66" s="33"/>
      <c r="G66" s="33">
        <v>2.8E-3</v>
      </c>
      <c r="I66" s="29">
        <v>9.1745210000000004</v>
      </c>
      <c r="J66" s="33">
        <v>2.8999999999999998E-3</v>
      </c>
      <c r="M66" s="29">
        <v>9.129391</v>
      </c>
      <c r="N66" s="25">
        <v>2.8999999999999998E-3</v>
      </c>
      <c r="O66" s="25"/>
      <c r="P66" s="25"/>
      <c r="Q66" s="25">
        <v>9.3312200000000001</v>
      </c>
    </row>
    <row r="67" spans="1:27" x14ac:dyDescent="0.25">
      <c r="B67" s="26"/>
      <c r="C67" s="26"/>
      <c r="D67" s="26"/>
      <c r="E67" s="26"/>
      <c r="F67" s="26"/>
      <c r="G67" s="26"/>
      <c r="H67" s="26"/>
      <c r="I67" s="26"/>
      <c r="J67" s="26" t="s">
        <v>138</v>
      </c>
      <c r="K67" s="26"/>
      <c r="L67" s="26"/>
      <c r="M67" s="26"/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5.2097320000000007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19.017271999999998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6.8028930000000001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4.2536000000000001E-5</v>
      </c>
      <c r="H75">
        <f>E13+I13</f>
        <v>60.519811000000004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4.2731999999999997E-5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4.3123999999999996E-5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4.3515999999999995E-5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6.3456410000000005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28.317062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10.032949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4.2731725000000005E-5</v>
      </c>
      <c r="H88">
        <f>M13+I13+E13</f>
        <v>89.814490000000006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4.3122900000000007E-5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4.3903599999999991E-5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4.4682100000000004E-5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8.1001729999999998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44.259385999999999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11.787481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4.2926712499999994E-5</v>
      </c>
      <c r="H101">
        <f>Q13+M13+I13+E13</f>
        <v>118.343098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4.3509E-5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4.4649199999999999E-5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4.5738400000000002E-5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2.575151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18.563439000000002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5.4228969999999999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2.6585499999999995E-4</v>
      </c>
      <c r="H114">
        <f>AA13+W13</f>
        <v>47.358454999999999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2.6690999999999998E-4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2.6902000000000002E-4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2.7112999999999996E-4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3.6964410000000001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27.670369999999998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7.9563670000000002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2.6691375000000001E-4</v>
      </c>
      <c r="H127">
        <f>AE13+AA13+W13</f>
        <v>69.689613000000008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2.6903500000000004E-4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2.7329999999999998E-4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2.77595E-4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4.8196659999999998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39.84319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10.403798999999999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2.6797624999999993E-4</v>
      </c>
      <c r="H140">
        <f>AI13+AE13+AA13+W13</f>
        <v>93.021129000000002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2.7117499999999996E-4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2.7764E-4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2.84195E-4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2.2980280000000004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3.0949999999999996E-6</v>
      </c>
      <c r="M151">
        <f>I46+E46</f>
        <v>18.202013000000001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3.0900000000000001E-6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3.558141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32.148369000000002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3.0800000000000002E-6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3.0699999999999998E-6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3.2966730000000002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3.0927500000000002E-6</v>
      </c>
      <c r="M164">
        <f>M46+I46+E46</f>
        <v>27.283355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3.0910000000000006E-6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5.1303739999999998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47.700728999999995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3.1039999999999994E-6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3.1389999999999999E-6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4.4184180000000008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3.0929374999999997E-6</v>
      </c>
      <c r="M177">
        <f>Q46+M46+I46+E46</f>
        <v>36.642043000000001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3.1005000000000002E-6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6.7483839999999997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62.971121999999994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3.1519999999999996E-6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3.2395000000000001E-6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2.269053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1.6841999999999999E-4</v>
      </c>
      <c r="M190">
        <f>AA46+W46</f>
        <v>18.331880999999999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1.6754000000000001E-4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3.0472039999999998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14.613320999999999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1.6578E-4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1.6401999999999999E-4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3.596549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1.676325E-4</v>
      </c>
      <c r="M203">
        <f>AE46+AA46+W46</f>
        <v>27.356660999999999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1.6615E-4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4.5659939999999999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20.995379999999997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1.6374E-4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1.6207E-4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4.7238240000000005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1.6693089999999998E-4</v>
      </c>
      <c r="M216">
        <f>AI46+AE46+AA46+W46</f>
        <v>36.55932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1.6507719999999998E-4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6.0672709999999999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3.1150124999999996E-3</v>
      </c>
      <c r="H218">
        <f>AI34+AE34+AA34+W34</f>
        <v>27.414245999999999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3.1300999999999998E-3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1.6275760000000002E-4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1.6202440000000001E-4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3.1608000000000001E-3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3.1927000000000001E-3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2.3754340000000003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2.8E-3</v>
      </c>
      <c r="M229">
        <f>I66+E66</f>
        <v>18.563681000000003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2.9764910000000002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9.4050000000000002E-3</v>
      </c>
      <c r="H231">
        <f>I54+E54</f>
        <v>10.687436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9.41E-3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2.8000000000000004E-3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9.4200000000000013E-3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9.4299999999999991E-3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3.3753789999999997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2.8002500000000002E-3</v>
      </c>
      <c r="M242">
        <f>M66+I66+E66</f>
        <v>27.693072000000001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2.8010000000000001E-3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4.4381300000000001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9.4105000000000022E-3</v>
      </c>
      <c r="H244">
        <f>M54+I54+E54</f>
        <v>15.921939999999999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9.4220000000000016E-3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2.8040000000000001E-3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2.8089999999999999E-3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9.4479999999999998E-3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9.4780000000000003E-3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4.8732990000000003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2.800725E-3</v>
      </c>
      <c r="M255">
        <f>Q66+M66+I66+E66</f>
        <v>37.024292000000003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2.8027999999999998E-3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5.9323009999999998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9.4164749999999988E-3</v>
      </c>
      <c r="H257">
        <f>Q54+M54+I54+E54</f>
        <v>21.546306999999999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9.4357999999999994E-3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2.8103999999999998E-3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2.8216000000000001E-3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9.4823999999999985E-3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9.5386000000000012E-3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263"/>
  <sheetViews>
    <sheetView topLeftCell="A58" zoomScale="55" zoomScaleNormal="55" workbookViewId="0">
      <selection activeCell="A71" sqref="A71:Y10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1.44140625" customWidth="1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233</v>
      </c>
      <c r="C9" s="52"/>
      <c r="D9" s="52"/>
      <c r="E9" s="52"/>
      <c r="F9" s="63" t="s">
        <v>234</v>
      </c>
      <c r="G9" s="63"/>
      <c r="H9" s="63"/>
      <c r="I9" s="63"/>
      <c r="J9" s="63" t="s">
        <v>235</v>
      </c>
      <c r="K9" s="63"/>
      <c r="L9" s="63"/>
      <c r="M9" s="63"/>
      <c r="N9" s="63" t="s">
        <v>240</v>
      </c>
      <c r="O9" s="63"/>
      <c r="P9" s="63"/>
      <c r="Q9" s="63"/>
      <c r="S9" s="59" t="s">
        <v>12</v>
      </c>
      <c r="T9" s="63" t="s">
        <v>233</v>
      </c>
      <c r="U9" s="52"/>
      <c r="V9" s="52"/>
      <c r="W9" s="52"/>
      <c r="X9" s="63" t="s">
        <v>234</v>
      </c>
      <c r="Y9" s="63"/>
      <c r="Z9" s="63"/>
      <c r="AA9" s="63"/>
      <c r="AB9" s="63" t="s">
        <v>235</v>
      </c>
      <c r="AC9" s="63"/>
      <c r="AD9" s="63"/>
      <c r="AE9" s="63"/>
      <c r="AF9" s="63" t="s">
        <v>240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1.097021</v>
      </c>
      <c r="F11" s="25" t="s">
        <v>20</v>
      </c>
      <c r="G11" s="25">
        <v>0</v>
      </c>
      <c r="H11" s="25">
        <v>2.2800000000000001E-2</v>
      </c>
      <c r="I11" s="25">
        <v>1.1847289999999999</v>
      </c>
      <c r="J11" s="25" t="s">
        <v>20</v>
      </c>
      <c r="K11" s="25">
        <v>0</v>
      </c>
      <c r="L11" s="25">
        <v>2.2800000000000001E-2</v>
      </c>
      <c r="M11" s="25">
        <v>1.171943</v>
      </c>
      <c r="N11" s="25" t="s">
        <v>20</v>
      </c>
      <c r="O11" s="25">
        <v>0</v>
      </c>
      <c r="P11" s="25">
        <v>2.2800000000000001E-2</v>
      </c>
      <c r="Q11" s="25">
        <v>2.5587240000000002</v>
      </c>
      <c r="S11" s="59"/>
      <c r="T11" t="s">
        <v>20</v>
      </c>
      <c r="U11" s="29">
        <v>0</v>
      </c>
      <c r="V11" s="29">
        <v>2.2800000000000001E-2</v>
      </c>
      <c r="W11" s="29">
        <v>1.1175980000000001</v>
      </c>
      <c r="X11" s="25" t="s">
        <v>20</v>
      </c>
      <c r="Y11" s="47">
        <v>0</v>
      </c>
      <c r="Z11" s="47">
        <v>2.2800000000000001E-2</v>
      </c>
      <c r="AA11" s="25">
        <v>1.1469419999999999</v>
      </c>
      <c r="AB11" s="25" t="s">
        <v>20</v>
      </c>
      <c r="AC11" s="47">
        <v>0</v>
      </c>
      <c r="AD11" s="47">
        <v>2.2800000000000001E-2</v>
      </c>
      <c r="AE11" s="25">
        <v>1.1333</v>
      </c>
      <c r="AF11" s="25" t="s">
        <v>20</v>
      </c>
      <c r="AG11" s="47">
        <v>0</v>
      </c>
      <c r="AH11" s="47">
        <v>2.2800000000000001E-2</v>
      </c>
      <c r="AI11" s="25">
        <v>1.1520619999999999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3.9947650000000001</v>
      </c>
      <c r="F12" s="25" t="s">
        <v>21</v>
      </c>
      <c r="G12" s="25">
        <v>0</v>
      </c>
      <c r="H12" s="25">
        <v>8.7180000000000005E-4</v>
      </c>
      <c r="I12" s="25">
        <v>3.775855</v>
      </c>
      <c r="J12" s="25" t="s">
        <v>21</v>
      </c>
      <c r="K12" s="25">
        <v>0</v>
      </c>
      <c r="L12" s="25">
        <v>8.7180000000000005E-4</v>
      </c>
      <c r="M12" s="25">
        <v>3.7460830000000001</v>
      </c>
      <c r="N12" s="25" t="s">
        <v>21</v>
      </c>
      <c r="O12" s="25">
        <v>0</v>
      </c>
      <c r="P12" s="25">
        <v>8.7180000000000005E-4</v>
      </c>
      <c r="Q12" s="25">
        <v>3.6720999999999999</v>
      </c>
      <c r="S12" s="59"/>
      <c r="T12" t="s">
        <v>21</v>
      </c>
      <c r="U12" s="29">
        <v>0</v>
      </c>
      <c r="V12" s="29">
        <v>2E-3</v>
      </c>
      <c r="W12" s="29">
        <v>2.9950519999999998</v>
      </c>
      <c r="X12" s="25" t="s">
        <v>21</v>
      </c>
      <c r="Y12" s="47">
        <v>0</v>
      </c>
      <c r="Z12" s="47">
        <v>2E-3</v>
      </c>
      <c r="AA12" s="25">
        <v>2.8985189999999998</v>
      </c>
      <c r="AB12" s="25" t="s">
        <v>21</v>
      </c>
      <c r="AC12" s="47">
        <v>0</v>
      </c>
      <c r="AD12" s="47">
        <v>2E-3</v>
      </c>
      <c r="AE12" s="25">
        <v>2.9384109999999999</v>
      </c>
      <c r="AF12" s="25" t="s">
        <v>21</v>
      </c>
      <c r="AG12" s="47">
        <v>0</v>
      </c>
      <c r="AH12" s="47">
        <v>2E-3</v>
      </c>
      <c r="AI12" s="25">
        <v>2.6426020000000001</v>
      </c>
    </row>
    <row r="13" spans="1:35" x14ac:dyDescent="0.25">
      <c r="A13" s="59"/>
      <c r="B13" t="s">
        <v>22</v>
      </c>
      <c r="C13">
        <v>0</v>
      </c>
      <c r="D13">
        <v>4.1170000000000001E-5</v>
      </c>
      <c r="E13">
        <v>36.127960999999999</v>
      </c>
      <c r="F13" s="25" t="s">
        <v>22</v>
      </c>
      <c r="G13" s="25">
        <v>0</v>
      </c>
      <c r="H13" s="25">
        <v>5.007E-5</v>
      </c>
      <c r="I13" s="25">
        <v>37.264780000000002</v>
      </c>
      <c r="J13" s="25" t="s">
        <v>22</v>
      </c>
      <c r="K13" s="25">
        <v>0</v>
      </c>
      <c r="L13" s="25">
        <v>5.007E-5</v>
      </c>
      <c r="M13" s="25">
        <v>38.375779000000001</v>
      </c>
      <c r="N13" s="25" t="s">
        <v>22</v>
      </c>
      <c r="O13" s="25">
        <v>0</v>
      </c>
      <c r="P13" s="25">
        <v>5.007E-5</v>
      </c>
      <c r="Q13" s="25">
        <v>36.254097000000002</v>
      </c>
      <c r="S13" s="59"/>
      <c r="T13" t="s">
        <v>22</v>
      </c>
      <c r="U13" s="29">
        <v>0</v>
      </c>
      <c r="V13" s="29">
        <v>2.6360000000000001E-4</v>
      </c>
      <c r="W13" s="29">
        <v>30.171044999999999</v>
      </c>
      <c r="X13" s="25" t="s">
        <v>22</v>
      </c>
      <c r="Y13" s="47">
        <v>0</v>
      </c>
      <c r="Z13" s="47">
        <v>2.8420000000000002E-4</v>
      </c>
      <c r="AA13" s="25">
        <v>29.091211000000001</v>
      </c>
      <c r="AB13" s="25" t="s">
        <v>22</v>
      </c>
      <c r="AC13" s="47">
        <v>0</v>
      </c>
      <c r="AD13" s="47">
        <v>3.0610000000000001E-4</v>
      </c>
      <c r="AE13" s="25">
        <v>28.337012999999999</v>
      </c>
      <c r="AF13" s="25" t="s">
        <v>22</v>
      </c>
      <c r="AG13" s="47">
        <v>0</v>
      </c>
      <c r="AH13" s="47">
        <v>3.2959999999999999E-4</v>
      </c>
      <c r="AI13" s="25">
        <v>28.973279000000002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233</v>
      </c>
      <c r="C16" s="52"/>
      <c r="D16" s="52"/>
      <c r="E16" s="52"/>
      <c r="F16" s="66" t="s">
        <v>234</v>
      </c>
      <c r="G16" s="66"/>
      <c r="H16" s="66"/>
      <c r="I16" s="66"/>
      <c r="J16" s="66" t="s">
        <v>235</v>
      </c>
      <c r="K16" s="66"/>
      <c r="L16" s="66"/>
      <c r="M16" s="66"/>
      <c r="N16" s="66" t="s">
        <v>236</v>
      </c>
      <c r="O16" s="66"/>
      <c r="P16" s="66"/>
      <c r="Q16" s="66"/>
      <c r="R16" s="27"/>
      <c r="S16" s="68" t="s">
        <v>23</v>
      </c>
      <c r="T16" s="63" t="s">
        <v>233</v>
      </c>
      <c r="U16" s="52"/>
      <c r="V16" s="52"/>
      <c r="W16" s="52"/>
      <c r="X16" s="66" t="s">
        <v>234</v>
      </c>
      <c r="Y16" s="66"/>
      <c r="Z16" s="66"/>
      <c r="AA16" s="66"/>
      <c r="AB16" s="66" t="s">
        <v>235</v>
      </c>
      <c r="AC16" s="66"/>
      <c r="AD16" s="66"/>
      <c r="AE16" s="66"/>
      <c r="AF16" s="66" t="s">
        <v>236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x14ac:dyDescent="0.25">
      <c r="A23" s="60" t="s">
        <v>24</v>
      </c>
      <c r="B23" s="63" t="s">
        <v>233</v>
      </c>
      <c r="C23" s="52"/>
      <c r="D23" s="52"/>
      <c r="E23" s="52"/>
      <c r="F23" s="63" t="s">
        <v>234</v>
      </c>
      <c r="G23" s="63"/>
      <c r="H23" s="63"/>
      <c r="I23" s="63"/>
      <c r="J23" s="63" t="s">
        <v>235</v>
      </c>
      <c r="K23" s="63"/>
      <c r="L23" s="63"/>
      <c r="M23" s="63"/>
      <c r="N23" s="63" t="s">
        <v>240</v>
      </c>
      <c r="O23" s="63"/>
      <c r="P23" s="63"/>
      <c r="Q23" s="63"/>
      <c r="S23" s="60" t="s">
        <v>24</v>
      </c>
      <c r="T23" s="63" t="s">
        <v>233</v>
      </c>
      <c r="U23" s="52"/>
      <c r="V23" s="52"/>
      <c r="W23" s="52"/>
      <c r="X23" s="63" t="s">
        <v>234</v>
      </c>
      <c r="Y23" s="63"/>
      <c r="Z23" s="63"/>
      <c r="AA23" s="63"/>
      <c r="AB23" s="63" t="s">
        <v>235</v>
      </c>
      <c r="AC23" s="63"/>
      <c r="AD23" s="63"/>
      <c r="AE23" s="63"/>
      <c r="AF23" s="63" t="s">
        <v>240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10.222530000000001</v>
      </c>
      <c r="F25" s="25">
        <v>0</v>
      </c>
      <c r="G25" s="25"/>
      <c r="H25" s="25"/>
      <c r="I25" s="25">
        <v>9.4510149999999999</v>
      </c>
      <c r="J25" s="25">
        <v>0</v>
      </c>
      <c r="K25" s="25"/>
      <c r="L25" s="25"/>
      <c r="M25" s="25">
        <v>9.5569869999999995</v>
      </c>
      <c r="N25" s="25">
        <v>0</v>
      </c>
      <c r="O25" s="25"/>
      <c r="P25" s="25"/>
      <c r="Q25" s="25">
        <v>9.8880269999999992</v>
      </c>
      <c r="S25" s="60"/>
      <c r="T25">
        <v>0</v>
      </c>
      <c r="W25">
        <v>12.179945999999999</v>
      </c>
      <c r="X25" s="25">
        <v>0</v>
      </c>
      <c r="Y25" s="25"/>
      <c r="Z25" s="25"/>
      <c r="AA25" s="25">
        <v>11.914445000000001</v>
      </c>
      <c r="AB25" s="25">
        <v>0</v>
      </c>
      <c r="AC25" s="25"/>
      <c r="AD25" s="25"/>
      <c r="AE25" s="25">
        <v>12.264113999999999</v>
      </c>
      <c r="AF25" s="25">
        <v>0</v>
      </c>
      <c r="AG25" s="25"/>
      <c r="AH25" s="25"/>
      <c r="AI25" s="25">
        <v>13.283403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233</v>
      </c>
      <c r="C30" s="52"/>
      <c r="D30" s="52"/>
      <c r="E30" s="52"/>
      <c r="F30" s="63" t="s">
        <v>234</v>
      </c>
      <c r="G30" s="63"/>
      <c r="H30" s="63"/>
      <c r="I30" s="63"/>
      <c r="J30" s="63" t="s">
        <v>235</v>
      </c>
      <c r="K30" s="63"/>
      <c r="L30" s="63"/>
      <c r="M30" s="63"/>
      <c r="N30" s="63" t="s">
        <v>240</v>
      </c>
      <c r="O30" s="63"/>
      <c r="P30" s="63"/>
      <c r="Q30" s="63"/>
      <c r="S30" s="59" t="s">
        <v>12</v>
      </c>
      <c r="T30" s="63" t="s">
        <v>233</v>
      </c>
      <c r="U30" s="52"/>
      <c r="V30" s="52"/>
      <c r="W30" s="52"/>
      <c r="X30" s="63" t="s">
        <v>234</v>
      </c>
      <c r="Y30" s="63"/>
      <c r="Z30" s="63"/>
      <c r="AA30" s="63"/>
      <c r="AB30" s="63" t="s">
        <v>235</v>
      </c>
      <c r="AC30" s="63"/>
      <c r="AD30" s="63"/>
      <c r="AE30" s="63"/>
      <c r="AF30" s="63" t="s">
        <v>240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1.1127499999999999</v>
      </c>
      <c r="F32" s="25" t="s">
        <v>20</v>
      </c>
      <c r="G32" s="25">
        <v>0</v>
      </c>
      <c r="H32" s="25">
        <v>2.2800000000000001E-2</v>
      </c>
      <c r="I32" s="25">
        <v>1.1384259999999999</v>
      </c>
      <c r="J32" s="25" t="s">
        <v>20</v>
      </c>
      <c r="K32" s="25">
        <v>0</v>
      </c>
      <c r="L32" s="25">
        <v>2.2800000000000001E-2</v>
      </c>
      <c r="M32" s="25">
        <v>1.1428179999999999</v>
      </c>
      <c r="N32" s="25" t="s">
        <v>20</v>
      </c>
      <c r="O32" s="25">
        <v>0</v>
      </c>
      <c r="P32" s="25">
        <v>2.2800000000000001E-2</v>
      </c>
      <c r="Q32" s="25">
        <v>1.1259189999999999</v>
      </c>
      <c r="S32" s="59"/>
      <c r="T32" t="s">
        <v>20</v>
      </c>
      <c r="U32">
        <v>0</v>
      </c>
      <c r="V32">
        <v>2.2800000000000001E-2</v>
      </c>
      <c r="W32">
        <v>1.0895189999999999</v>
      </c>
      <c r="X32" s="25" t="s">
        <v>20</v>
      </c>
      <c r="Y32" s="25">
        <v>0</v>
      </c>
      <c r="Z32" s="25">
        <v>2.2800000000000001E-2</v>
      </c>
      <c r="AA32" s="25">
        <v>1.1376900000000001</v>
      </c>
      <c r="AB32" s="25" t="s">
        <v>20</v>
      </c>
      <c r="AC32" s="25">
        <v>0</v>
      </c>
      <c r="AD32" s="25">
        <v>2.2800000000000001E-2</v>
      </c>
      <c r="AE32" s="25">
        <v>1.150765</v>
      </c>
      <c r="AF32" s="25" t="s">
        <v>20</v>
      </c>
      <c r="AG32" s="25">
        <v>0</v>
      </c>
      <c r="AH32" s="25">
        <v>2.2800000000000001E-2</v>
      </c>
      <c r="AI32" s="25">
        <v>1.154568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2.117518</v>
      </c>
      <c r="F33" s="25" t="s">
        <v>21</v>
      </c>
      <c r="G33" s="25">
        <v>0</v>
      </c>
      <c r="H33" s="25">
        <v>4.1000000000000003E-3</v>
      </c>
      <c r="I33" s="25">
        <v>1.810211</v>
      </c>
      <c r="J33" s="25" t="s">
        <v>21</v>
      </c>
      <c r="K33" s="25">
        <v>0</v>
      </c>
      <c r="L33" s="25">
        <v>4.1000000000000003E-3</v>
      </c>
      <c r="M33" s="25">
        <v>1.5586340000000001</v>
      </c>
      <c r="N33" s="25" t="s">
        <v>21</v>
      </c>
      <c r="O33" s="25">
        <v>0</v>
      </c>
      <c r="P33" s="25">
        <v>4.1000000000000003E-3</v>
      </c>
      <c r="Q33" s="25">
        <v>1.540645</v>
      </c>
      <c r="S33" s="59"/>
      <c r="T33" t="s">
        <v>21</v>
      </c>
      <c r="U33">
        <v>0</v>
      </c>
      <c r="V33">
        <v>7.4000000000000003E-3</v>
      </c>
      <c r="W33">
        <v>1.49823</v>
      </c>
      <c r="X33" s="25" t="s">
        <v>21</v>
      </c>
      <c r="Y33" s="25">
        <v>0</v>
      </c>
      <c r="Z33" s="25">
        <v>7.4000000000000003E-3</v>
      </c>
      <c r="AA33" s="25">
        <v>1.5786420000000001</v>
      </c>
      <c r="AB33" s="25" t="s">
        <v>21</v>
      </c>
      <c r="AC33" s="25">
        <v>0</v>
      </c>
      <c r="AD33" s="25">
        <v>7.4000000000000003E-3</v>
      </c>
      <c r="AE33" s="25">
        <v>1.534843</v>
      </c>
      <c r="AF33" s="25" t="s">
        <v>21</v>
      </c>
      <c r="AG33" s="25">
        <v>0</v>
      </c>
      <c r="AH33" s="25">
        <v>7.4000000000000003E-3</v>
      </c>
      <c r="AI33" s="25">
        <v>1.580282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19.989079</v>
      </c>
      <c r="F34" s="25" t="s">
        <v>22</v>
      </c>
      <c r="G34" s="25">
        <v>0</v>
      </c>
      <c r="H34" s="25">
        <v>1.1000000000000001E-3</v>
      </c>
      <c r="I34" s="25">
        <v>20.076708</v>
      </c>
      <c r="J34" s="25" t="s">
        <v>22</v>
      </c>
      <c r="K34" s="25">
        <v>0</v>
      </c>
      <c r="L34" s="25">
        <v>1.1000000000000001E-3</v>
      </c>
      <c r="M34" s="25">
        <v>17.016728000000001</v>
      </c>
      <c r="N34" s="25" t="s">
        <v>22</v>
      </c>
      <c r="O34" s="25">
        <v>0</v>
      </c>
      <c r="P34" s="25">
        <v>1.1999999999999999E-3</v>
      </c>
      <c r="Q34" s="25">
        <v>19.08399</v>
      </c>
      <c r="S34" s="59"/>
      <c r="T34" t="s">
        <v>22</v>
      </c>
      <c r="U34">
        <v>0</v>
      </c>
      <c r="V34">
        <v>3.0999999999999999E-3</v>
      </c>
      <c r="W34">
        <v>8.6329460000000005</v>
      </c>
      <c r="X34" s="25" t="s">
        <v>22</v>
      </c>
      <c r="Y34" s="25">
        <v>0</v>
      </c>
      <c r="Z34" s="25">
        <v>3.2000000000000002E-3</v>
      </c>
      <c r="AA34" s="25">
        <v>8.7954299999999996</v>
      </c>
      <c r="AB34" s="25" t="s">
        <v>22</v>
      </c>
      <c r="AC34" s="25">
        <v>0</v>
      </c>
      <c r="AD34" s="25">
        <v>3.3E-3</v>
      </c>
      <c r="AE34" s="25">
        <v>7.4781620000000002</v>
      </c>
      <c r="AF34" s="25" t="s">
        <v>22</v>
      </c>
      <c r="AG34" s="25">
        <v>0</v>
      </c>
      <c r="AH34" s="25">
        <v>3.5000000000000001E-3</v>
      </c>
      <c r="AI34" s="25">
        <v>7.3036519999999996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233</v>
      </c>
      <c r="C37" s="52"/>
      <c r="D37" s="52"/>
      <c r="E37" s="52"/>
      <c r="F37" s="66" t="s">
        <v>234</v>
      </c>
      <c r="G37" s="66"/>
      <c r="H37" s="66"/>
      <c r="I37" s="66"/>
      <c r="J37" s="66" t="s">
        <v>235</v>
      </c>
      <c r="K37" s="66"/>
      <c r="L37" s="66"/>
      <c r="M37" s="66"/>
      <c r="N37" s="66" t="s">
        <v>236</v>
      </c>
      <c r="O37" s="66"/>
      <c r="P37" s="66"/>
      <c r="Q37" s="66"/>
      <c r="R37" s="27"/>
      <c r="S37" s="68" t="s">
        <v>23</v>
      </c>
      <c r="T37" s="63" t="s">
        <v>233</v>
      </c>
      <c r="U37" s="52"/>
      <c r="V37" s="52"/>
      <c r="W37" s="52"/>
      <c r="X37" s="66" t="s">
        <v>234</v>
      </c>
      <c r="Y37" s="66"/>
      <c r="Z37" s="66"/>
      <c r="AA37" s="66"/>
      <c r="AB37" s="66" t="s">
        <v>235</v>
      </c>
      <c r="AC37" s="66"/>
      <c r="AD37" s="66"/>
      <c r="AE37" s="66"/>
      <c r="AF37" s="66" t="s">
        <v>236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60" t="s">
        <v>24</v>
      </c>
      <c r="B44" s="63" t="s">
        <v>233</v>
      </c>
      <c r="C44" s="52"/>
      <c r="D44" s="52"/>
      <c r="E44" s="52"/>
      <c r="F44" s="63" t="s">
        <v>234</v>
      </c>
      <c r="G44" s="63"/>
      <c r="H44" s="63"/>
      <c r="I44" s="63"/>
      <c r="J44" s="63" t="s">
        <v>235</v>
      </c>
      <c r="K44" s="63"/>
      <c r="L44" s="63"/>
      <c r="M44" s="63"/>
      <c r="N44" s="63" t="s">
        <v>240</v>
      </c>
      <c r="O44" s="63"/>
      <c r="P44" s="63"/>
      <c r="Q44" s="63"/>
      <c r="S44" s="60" t="s">
        <v>24</v>
      </c>
      <c r="T44" s="63" t="s">
        <v>233</v>
      </c>
      <c r="U44" s="52"/>
      <c r="V44" s="52"/>
      <c r="W44" s="52"/>
      <c r="X44" s="63" t="s">
        <v>234</v>
      </c>
      <c r="Y44" s="63"/>
      <c r="Z44" s="63"/>
      <c r="AA44" s="63"/>
      <c r="AB44" s="63" t="s">
        <v>235</v>
      </c>
      <c r="AC44" s="63"/>
      <c r="AD44" s="63"/>
      <c r="AE44" s="63"/>
      <c r="AF44" s="63" t="s">
        <v>240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3.4999999999999999E-6</v>
      </c>
      <c r="E46">
        <v>10.017542000000001</v>
      </c>
      <c r="F46" s="39">
        <v>2.5000000000000002E-6</v>
      </c>
      <c r="G46" s="25"/>
      <c r="H46" s="25"/>
      <c r="I46" s="25">
        <v>10.876454000000001</v>
      </c>
      <c r="J46" s="39">
        <v>3.5999999999999998E-6</v>
      </c>
      <c r="K46" s="25"/>
      <c r="L46" s="25"/>
      <c r="M46" s="25">
        <v>12.769748999999999</v>
      </c>
      <c r="N46" s="39">
        <v>3.1999999999999999E-6</v>
      </c>
      <c r="O46" s="25"/>
      <c r="P46" s="25"/>
      <c r="Q46" s="25">
        <v>10.095573999999999</v>
      </c>
      <c r="S46" s="60"/>
      <c r="T46" s="32">
        <v>1.537E-4</v>
      </c>
      <c r="W46">
        <v>10.439525</v>
      </c>
      <c r="X46" s="39">
        <v>1.562E-4</v>
      </c>
      <c r="Y46" s="25"/>
      <c r="Z46" s="25"/>
      <c r="AA46" s="25">
        <v>11.219277999999999</v>
      </c>
      <c r="AB46" s="39">
        <v>1.6640000000000001E-4</v>
      </c>
      <c r="AC46" s="25"/>
      <c r="AD46" s="25"/>
      <c r="AE46" s="25">
        <v>9.9347370000000002</v>
      </c>
      <c r="AF46" s="39">
        <v>1.6229999999999999E-4</v>
      </c>
      <c r="AG46" s="25"/>
      <c r="AH46" s="25"/>
      <c r="AI46" s="25">
        <v>9.8313620000000004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233</v>
      </c>
      <c r="C50" s="52"/>
      <c r="D50" s="52"/>
      <c r="E50" s="52"/>
      <c r="F50" s="63" t="s">
        <v>234</v>
      </c>
      <c r="G50" s="63"/>
      <c r="H50" s="63"/>
      <c r="I50" s="63"/>
      <c r="J50" s="63" t="s">
        <v>235</v>
      </c>
      <c r="K50" s="63"/>
      <c r="L50" s="63"/>
      <c r="M50" s="63"/>
      <c r="N50" s="63" t="s">
        <v>240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1.108241</v>
      </c>
      <c r="F52" s="25" t="s">
        <v>20</v>
      </c>
      <c r="G52" s="25">
        <v>0</v>
      </c>
      <c r="H52" s="25">
        <v>2.2800000000000001E-2</v>
      </c>
      <c r="I52" s="25">
        <v>1.160323</v>
      </c>
      <c r="J52" s="25" t="s">
        <v>20</v>
      </c>
      <c r="K52" s="25">
        <v>0</v>
      </c>
      <c r="L52" s="25">
        <v>2.2800000000000001E-2</v>
      </c>
      <c r="M52" s="25">
        <v>1.1239730000000001</v>
      </c>
      <c r="N52" s="25" t="s">
        <v>20</v>
      </c>
      <c r="O52" s="25">
        <v>0</v>
      </c>
      <c r="P52" s="25">
        <v>2.2800000000000001E-2</v>
      </c>
      <c r="Q52" s="25">
        <v>1.1700109999999999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1.515317</v>
      </c>
      <c r="F53" s="25" t="s">
        <v>21</v>
      </c>
      <c r="G53" s="25">
        <v>0</v>
      </c>
      <c r="H53" s="25">
        <v>1.37E-2</v>
      </c>
      <c r="I53" s="25">
        <v>1.5680000000000001</v>
      </c>
      <c r="J53" s="25" t="s">
        <v>21</v>
      </c>
      <c r="K53" s="25">
        <v>0</v>
      </c>
      <c r="L53" s="25">
        <v>1.37E-2</v>
      </c>
      <c r="M53" s="25">
        <v>1.571412</v>
      </c>
      <c r="N53" s="25" t="s">
        <v>21</v>
      </c>
      <c r="O53" s="25">
        <v>0</v>
      </c>
      <c r="P53" s="25">
        <v>1.37E-2</v>
      </c>
      <c r="Q53" s="25">
        <v>1.536402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6.0073129999999999</v>
      </c>
      <c r="F54" s="25" t="s">
        <v>22</v>
      </c>
      <c r="G54" s="25">
        <v>0</v>
      </c>
      <c r="H54" s="25">
        <v>9.4999999999999998E-3</v>
      </c>
      <c r="I54" s="25">
        <v>6.2945770000000003</v>
      </c>
      <c r="J54" s="25" t="s">
        <v>22</v>
      </c>
      <c r="K54" s="25">
        <v>0</v>
      </c>
      <c r="L54" s="25">
        <v>9.7999999999999997E-3</v>
      </c>
      <c r="M54" s="25">
        <v>6.1099050000000004</v>
      </c>
      <c r="N54" s="25" t="s">
        <v>22</v>
      </c>
      <c r="O54" s="25">
        <v>0</v>
      </c>
      <c r="P54" s="25">
        <v>1.01E-2</v>
      </c>
      <c r="Q54" s="25">
        <v>6.1425489999999998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233</v>
      </c>
      <c r="C57" s="52"/>
      <c r="D57" s="52"/>
      <c r="E57" s="52"/>
      <c r="F57" s="66" t="s">
        <v>234</v>
      </c>
      <c r="G57" s="66"/>
      <c r="H57" s="66"/>
      <c r="I57" s="66"/>
      <c r="J57" s="66" t="s">
        <v>235</v>
      </c>
      <c r="K57" s="66"/>
      <c r="L57" s="66"/>
      <c r="M57" s="66"/>
      <c r="N57" s="66" t="s">
        <v>236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233</v>
      </c>
      <c r="C64" s="52"/>
      <c r="D64" s="52"/>
      <c r="E64" s="52"/>
      <c r="F64" s="63" t="s">
        <v>234</v>
      </c>
      <c r="G64" s="63"/>
      <c r="H64" s="63"/>
      <c r="I64" s="63"/>
      <c r="J64" s="63" t="s">
        <v>235</v>
      </c>
      <c r="K64" s="63"/>
      <c r="L64" s="63"/>
      <c r="M64" s="63"/>
      <c r="N64" s="63" t="s">
        <v>240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2.8E-3</v>
      </c>
      <c r="E66">
        <v>10.106199</v>
      </c>
      <c r="F66" s="39"/>
      <c r="G66" s="39">
        <v>2.8E-3</v>
      </c>
      <c r="H66" s="25"/>
      <c r="I66" s="25">
        <v>9.4725830000000002</v>
      </c>
      <c r="J66" s="39">
        <v>2.8E-3</v>
      </c>
      <c r="K66" s="25"/>
      <c r="L66" s="25"/>
      <c r="M66" s="25">
        <v>9.3466830000000005</v>
      </c>
      <c r="N66" s="25">
        <v>2.8999999999999998E-3</v>
      </c>
      <c r="O66" s="25"/>
      <c r="P66" s="25"/>
      <c r="Q66" s="25">
        <v>9.3907600000000002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2.2817499999999997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19.673545000000001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7.7706200000000001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4.1615000000000001E-5</v>
      </c>
      <c r="H75">
        <f>E13+I13</f>
        <v>73.392741000000001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4.206E-5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4.2950000000000007E-5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4.384E-5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3.4536929999999995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29.230531999999997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11.516703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4.2037750000000003E-5</v>
      </c>
      <c r="H88">
        <f>M13+I13+E13</f>
        <v>111.76852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4.2861000000000009E-5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4.4374000000000006E-5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4.5709000000000006E-5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6.0124170000000001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39.118558999999998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15.188803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4.2439362499999993E-5</v>
      </c>
      <c r="H101">
        <f>Q13+M13+I13+E13</f>
        <v>148.022617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4.3581899999999997E-5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4.5513199999999996E-5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4.7017300000000008E-5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2.2645400000000002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24.094391000000002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5.8935709999999997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2.6463000000000002E-4</v>
      </c>
      <c r="H114">
        <f>AA13+W13</f>
        <v>59.262256000000001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2.6566000000000003E-4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2.6772000000000005E-4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2.6978000000000001E-4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3.39784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36.358505000000001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8.831982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2.6566325000000005E-4</v>
      </c>
      <c r="H127">
        <f>AE13+AA13+W13</f>
        <v>87.599268999999993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2.6773300000000003E-4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2.7189200000000003E-4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2.7607700000000001E-4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4.5499020000000003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49.641908000000001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11.474584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2.6669978750000001E-4</v>
      </c>
      <c r="H140">
        <f>AI13+AE13+AA13+W13</f>
        <v>116.57254800000001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2.6981930000000002E-4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2.7611840000000003E-4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2.824991E-4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2.2511760000000001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3.45E-6</v>
      </c>
      <c r="M151">
        <f>I46+E46</f>
        <v>20.893996000000001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3.4000000000000001E-6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3.9277290000000002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40.065787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3.3000000000000006E-6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3.1999999999999999E-6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3.3939940000000002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3.4052500000000001E-6</v>
      </c>
      <c r="M164">
        <f>M46+I46+E46</f>
        <v>33.663744999999999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3.3210000000000001E-6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5.4863630000000008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57.082515000000001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3.1839999999999999E-6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3.0890000000000004E-6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4.5199129999999998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3.3652999999999998E-6</v>
      </c>
      <c r="M177">
        <f>Q46+M46+I46+E46</f>
        <v>43.759318999999998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3.2593999999999997E-6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7.0270080000000004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76.166505000000001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3.1232E-6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3.0698000000000002E-6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2.2272090000000002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1.5382499999999998E-4</v>
      </c>
      <c r="M190">
        <f>AA46+W46</f>
        <v>21.658802999999999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1.5395E-4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3.0768719999999998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17.428376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1.5420000000000001E-4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1.5444999999999999E-4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3.377974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1.5396925000000001E-4</v>
      </c>
      <c r="M203">
        <f>AE46+AA46+W46</f>
        <v>31.593540000000001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1.54277E-4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4.6117150000000002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24.906538000000001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1.5500799999999999E-4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1.5589300000000002E-4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4.5325420000000003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1.5412999999999999E-4</v>
      </c>
      <c r="M216">
        <f>AI46+AE46+AA46+W46</f>
        <v>41.424902000000003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1.5465899999999997E-4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6.1919970000000006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3.1150124999999996E-3</v>
      </c>
      <c r="H218">
        <f>AI34+AE34+AA34+W34</f>
        <v>32.210189999999997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3.1300999999999998E-3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1.5594799999999999E-4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1.5743499999999999E-4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3.1608000000000001E-3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3.1927000000000001E-3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2.268564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2.8E-3</v>
      </c>
      <c r="M229">
        <f>I66+E66</f>
        <v>19.578782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3.0833170000000001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12.30189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2.8000000000000004E-3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3.3925370000000004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2.8000000000000004E-3</v>
      </c>
      <c r="M242">
        <f>M66+I66+E66</f>
        <v>28.925464999999999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2.8000000000000004E-3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4.6547289999999997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9.3202500000000004E-3</v>
      </c>
      <c r="H244">
        <f>M54+I54+E54</f>
        <v>18.411795000000001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9.3410000000000003E-3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2.8000000000000004E-3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9.384E-3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9.4289999999999999E-3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4.5625479999999996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2.8000124999999999E-3</v>
      </c>
      <c r="M255">
        <f>Q66+M66+I66+E66</f>
        <v>38.316225000000003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2.8000999999999998E-3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6.1911310000000004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9.3307374999999984E-3</v>
      </c>
      <c r="H257">
        <f>Q54+M54+I54+E54</f>
        <v>24.554344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9.3628999999999987E-3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2.8008E-3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2.8027E-3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9.431199999999999E-3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9.5043000000000002E-3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263"/>
  <sheetViews>
    <sheetView zoomScale="55" zoomScaleNormal="55" workbookViewId="0">
      <selection activeCell="N64" sqref="N64:Q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5"/>
      <c r="O7" s="25"/>
      <c r="P7" s="25"/>
      <c r="Q7" s="25"/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147</v>
      </c>
      <c r="C9" s="52"/>
      <c r="D9" s="52"/>
      <c r="E9" s="52"/>
      <c r="F9" s="63" t="s">
        <v>148</v>
      </c>
      <c r="G9" s="52"/>
      <c r="H9" s="52"/>
      <c r="I9" s="52"/>
      <c r="J9" s="63" t="s">
        <v>149</v>
      </c>
      <c r="K9" s="52"/>
      <c r="L9" s="52"/>
      <c r="M9" s="52"/>
      <c r="N9" s="63" t="s">
        <v>241</v>
      </c>
      <c r="O9" s="63"/>
      <c r="P9" s="63"/>
      <c r="Q9" s="63"/>
      <c r="S9" s="59" t="s">
        <v>12</v>
      </c>
      <c r="T9" s="63" t="s">
        <v>147</v>
      </c>
      <c r="U9" s="52"/>
      <c r="V9" s="52"/>
      <c r="W9" s="52"/>
      <c r="X9" s="63" t="s">
        <v>148</v>
      </c>
      <c r="Y9" s="52"/>
      <c r="Z9" s="52"/>
      <c r="AA9" s="52"/>
      <c r="AB9" s="63" t="s">
        <v>149</v>
      </c>
      <c r="AC9" s="52"/>
      <c r="AD9" s="52"/>
      <c r="AE9" s="52"/>
      <c r="AF9" s="63" t="s">
        <v>241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1.019026</v>
      </c>
      <c r="F11" t="s">
        <v>20</v>
      </c>
      <c r="G11" s="29">
        <v>0</v>
      </c>
      <c r="H11" s="29">
        <v>2.2800000000000001E-2</v>
      </c>
      <c r="I11" s="29">
        <v>1.2525949999999999</v>
      </c>
      <c r="J11" t="s">
        <v>20</v>
      </c>
      <c r="K11" s="29">
        <v>0</v>
      </c>
      <c r="L11" s="29">
        <v>2.2800000000000001E-2</v>
      </c>
      <c r="M11" s="29">
        <v>1.06552</v>
      </c>
      <c r="N11" s="25" t="s">
        <v>20</v>
      </c>
      <c r="O11" s="49">
        <v>0</v>
      </c>
      <c r="P11" s="49">
        <v>2.2800000000000001E-2</v>
      </c>
      <c r="Q11" s="25">
        <v>1.032165</v>
      </c>
      <c r="S11" s="59"/>
      <c r="T11" t="s">
        <v>20</v>
      </c>
      <c r="U11" s="29">
        <v>0</v>
      </c>
      <c r="V11" s="29">
        <v>2.2800000000000001E-2</v>
      </c>
      <c r="W11" s="29">
        <v>1.251916</v>
      </c>
      <c r="X11" t="s">
        <v>20</v>
      </c>
      <c r="Y11" s="29">
        <v>0</v>
      </c>
      <c r="Z11" s="29">
        <v>2.2800000000000001E-2</v>
      </c>
      <c r="AA11" s="29">
        <v>1.1237889999999999</v>
      </c>
      <c r="AB11" t="s">
        <v>20</v>
      </c>
      <c r="AC11" s="29">
        <v>0</v>
      </c>
      <c r="AD11" s="29">
        <v>2.2800000000000001E-2</v>
      </c>
      <c r="AE11" s="29">
        <v>1.105259</v>
      </c>
      <c r="AF11" s="25" t="s">
        <v>20</v>
      </c>
      <c r="AG11" s="49">
        <v>0</v>
      </c>
      <c r="AH11" s="49">
        <v>2.2800000000000001E-2</v>
      </c>
      <c r="AI11" s="25">
        <v>1.048422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4.6623089999999996</v>
      </c>
      <c r="F12" t="s">
        <v>21</v>
      </c>
      <c r="G12" s="29">
        <v>0</v>
      </c>
      <c r="H12" s="29">
        <v>8.7180000000000005E-4</v>
      </c>
      <c r="I12" s="29">
        <v>4.3209590000000002</v>
      </c>
      <c r="J12" t="s">
        <v>21</v>
      </c>
      <c r="K12" s="29">
        <v>0</v>
      </c>
      <c r="L12" s="29">
        <v>8.7180000000000005E-4</v>
      </c>
      <c r="M12" s="29">
        <v>4.1489640000000003</v>
      </c>
      <c r="N12" s="25" t="s">
        <v>21</v>
      </c>
      <c r="O12" s="49">
        <v>0</v>
      </c>
      <c r="P12" s="49">
        <v>8.7180000000000005E-4</v>
      </c>
      <c r="Q12" s="25">
        <v>3.8036910000000002</v>
      </c>
      <c r="S12" s="59"/>
      <c r="T12" t="s">
        <v>21</v>
      </c>
      <c r="U12" s="29">
        <v>0</v>
      </c>
      <c r="V12" s="29">
        <v>2E-3</v>
      </c>
      <c r="W12" s="29">
        <v>3.3325849999999999</v>
      </c>
      <c r="X12" t="s">
        <v>21</v>
      </c>
      <c r="Y12" s="29">
        <v>0</v>
      </c>
      <c r="Z12" s="29">
        <v>2E-3</v>
      </c>
      <c r="AA12" s="29">
        <v>3.1170049999999998</v>
      </c>
      <c r="AB12" t="s">
        <v>21</v>
      </c>
      <c r="AC12" s="29">
        <v>0</v>
      </c>
      <c r="AD12" s="29">
        <v>2E-3</v>
      </c>
      <c r="AE12" s="29">
        <v>3.0138020000000001</v>
      </c>
      <c r="AF12" s="25" t="s">
        <v>21</v>
      </c>
      <c r="AG12" s="49">
        <v>0</v>
      </c>
      <c r="AH12" s="49">
        <v>2E-3</v>
      </c>
      <c r="AI12" s="25">
        <v>2.7525170000000001</v>
      </c>
    </row>
    <row r="13" spans="1:35" x14ac:dyDescent="0.25">
      <c r="A13" s="59"/>
      <c r="B13" t="s">
        <v>22</v>
      </c>
      <c r="C13" s="29">
        <v>0</v>
      </c>
      <c r="D13" s="29">
        <v>4.015E-5</v>
      </c>
      <c r="E13" s="29">
        <v>44.671033999999999</v>
      </c>
      <c r="F13" t="s">
        <v>22</v>
      </c>
      <c r="G13" s="29">
        <v>0</v>
      </c>
      <c r="H13" s="29">
        <v>4.3859999999999997E-5</v>
      </c>
      <c r="I13" s="29">
        <v>44.357059999999997</v>
      </c>
      <c r="J13" t="s">
        <v>22</v>
      </c>
      <c r="K13" s="29">
        <v>0</v>
      </c>
      <c r="L13" s="29">
        <v>4.791E-5</v>
      </c>
      <c r="M13" s="29">
        <v>43.890050000000002</v>
      </c>
      <c r="N13" s="25" t="s">
        <v>22</v>
      </c>
      <c r="O13" s="49">
        <v>0</v>
      </c>
      <c r="P13" s="49">
        <v>5.007E-5</v>
      </c>
      <c r="Q13" s="25">
        <v>42.123480000000001</v>
      </c>
      <c r="S13" s="59"/>
      <c r="T13" t="s">
        <v>22</v>
      </c>
      <c r="U13" s="29">
        <v>0</v>
      </c>
      <c r="V13" s="29">
        <v>2.6269999999999999E-4</v>
      </c>
      <c r="W13" s="29">
        <v>34.010955000000003</v>
      </c>
      <c r="X13" t="s">
        <v>22</v>
      </c>
      <c r="Y13" s="29">
        <v>0</v>
      </c>
      <c r="Z13" s="29">
        <v>2.8279999999999999E-4</v>
      </c>
      <c r="AA13" s="29">
        <v>33.916134</v>
      </c>
      <c r="AB13" t="s">
        <v>22</v>
      </c>
      <c r="AC13" s="29">
        <v>0</v>
      </c>
      <c r="AD13" s="29">
        <v>3.0420000000000002E-4</v>
      </c>
      <c r="AE13" s="29">
        <v>34.236446999999998</v>
      </c>
      <c r="AF13" s="25" t="s">
        <v>22</v>
      </c>
      <c r="AG13" s="49">
        <v>0</v>
      </c>
      <c r="AH13" s="49">
        <v>3.2699999999999998E-4</v>
      </c>
      <c r="AI13" s="25">
        <v>32.171464999999998</v>
      </c>
    </row>
    <row r="14" spans="1:35" x14ac:dyDescent="0.25">
      <c r="G14" t="s">
        <v>138</v>
      </c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147</v>
      </c>
      <c r="C16" s="52"/>
      <c r="D16" s="52"/>
      <c r="E16" s="52"/>
      <c r="F16" s="63" t="s">
        <v>148</v>
      </c>
      <c r="G16" s="52"/>
      <c r="H16" s="52"/>
      <c r="I16" s="52"/>
      <c r="J16" s="63" t="s">
        <v>149</v>
      </c>
      <c r="K16" s="52"/>
      <c r="L16" s="52"/>
      <c r="M16" s="52"/>
      <c r="N16" s="66" t="s">
        <v>150</v>
      </c>
      <c r="O16" s="66"/>
      <c r="P16" s="66"/>
      <c r="Q16" s="66"/>
      <c r="R16" s="27"/>
      <c r="S16" s="68" t="s">
        <v>23</v>
      </c>
      <c r="T16" s="63" t="s">
        <v>147</v>
      </c>
      <c r="U16" s="52"/>
      <c r="V16" s="52"/>
      <c r="W16" s="52"/>
      <c r="X16" s="63" t="s">
        <v>148</v>
      </c>
      <c r="Y16" s="52"/>
      <c r="Z16" s="52"/>
      <c r="AA16" s="52"/>
      <c r="AB16" s="63" t="s">
        <v>149</v>
      </c>
      <c r="AC16" s="52"/>
      <c r="AD16" s="52"/>
      <c r="AE16" s="52"/>
      <c r="AF16" s="66" t="s">
        <v>150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5"/>
      <c r="O22" s="25"/>
      <c r="P22" s="25"/>
      <c r="Q22" s="25"/>
      <c r="AF22" s="27"/>
      <c r="AG22" s="27"/>
      <c r="AH22" s="27"/>
      <c r="AI22" s="27"/>
    </row>
    <row r="23" spans="1:35" x14ac:dyDescent="0.25">
      <c r="A23" s="60" t="s">
        <v>24</v>
      </c>
      <c r="B23" s="63" t="s">
        <v>147</v>
      </c>
      <c r="C23" s="52"/>
      <c r="D23" s="52"/>
      <c r="E23" s="52"/>
      <c r="F23" s="63" t="s">
        <v>148</v>
      </c>
      <c r="G23" s="52"/>
      <c r="H23" s="52"/>
      <c r="I23" s="52"/>
      <c r="J23" s="63" t="s">
        <v>149</v>
      </c>
      <c r="K23" s="52"/>
      <c r="L23" s="52"/>
      <c r="M23" s="52"/>
      <c r="N23" s="63" t="s">
        <v>241</v>
      </c>
      <c r="O23" s="63"/>
      <c r="P23" s="63"/>
      <c r="Q23" s="63"/>
      <c r="S23" s="60" t="s">
        <v>24</v>
      </c>
      <c r="T23" s="63" t="s">
        <v>147</v>
      </c>
      <c r="U23" s="52"/>
      <c r="V23" s="52"/>
      <c r="W23" s="52"/>
      <c r="X23" s="63" t="s">
        <v>148</v>
      </c>
      <c r="Y23" s="52"/>
      <c r="Z23" s="52"/>
      <c r="AA23" s="52"/>
      <c r="AB23" s="63" t="s">
        <v>149</v>
      </c>
      <c r="AC23" s="52"/>
      <c r="AD23" s="52"/>
      <c r="AE23" s="52"/>
      <c r="AF23" s="63" t="s">
        <v>241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10.464758</v>
      </c>
      <c r="F25">
        <v>0</v>
      </c>
      <c r="I25" s="29">
        <v>9.9451339999999995</v>
      </c>
      <c r="J25">
        <v>0</v>
      </c>
      <c r="M25" s="29">
        <v>9.7900799999999997</v>
      </c>
      <c r="N25" s="25">
        <v>0</v>
      </c>
      <c r="O25" s="25"/>
      <c r="P25" s="25"/>
      <c r="Q25" s="25">
        <v>9.5192230000000002</v>
      </c>
      <c r="S25" s="60"/>
      <c r="T25">
        <v>0</v>
      </c>
      <c r="W25" s="29">
        <v>10.241903000000001</v>
      </c>
      <c r="X25">
        <v>0</v>
      </c>
      <c r="AA25" s="29">
        <v>9.6719519999999992</v>
      </c>
      <c r="AB25">
        <v>0</v>
      </c>
      <c r="AE25" s="29">
        <v>9.8030139999999992</v>
      </c>
      <c r="AF25" s="25">
        <v>0</v>
      </c>
      <c r="AG25" s="25"/>
      <c r="AH25" s="25"/>
      <c r="AI25" s="25">
        <v>9.5619479999999992</v>
      </c>
    </row>
    <row r="26" spans="1:35" x14ac:dyDescent="0.25">
      <c r="N26" s="27"/>
      <c r="O26" s="27"/>
      <c r="P26" s="27"/>
      <c r="Q26" s="27"/>
      <c r="AF26" s="25"/>
      <c r="AG26" s="25"/>
      <c r="AH26" s="25"/>
      <c r="AI26" s="25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147</v>
      </c>
      <c r="C30" s="52"/>
      <c r="D30" s="52"/>
      <c r="E30" s="52"/>
      <c r="F30" s="63" t="s">
        <v>148</v>
      </c>
      <c r="G30" s="52"/>
      <c r="H30" s="52"/>
      <c r="I30" s="52"/>
      <c r="J30" s="63" t="s">
        <v>149</v>
      </c>
      <c r="K30" s="52"/>
      <c r="L30" s="52"/>
      <c r="M30" s="52"/>
      <c r="N30" s="63" t="s">
        <v>241</v>
      </c>
      <c r="O30" s="63"/>
      <c r="P30" s="63"/>
      <c r="Q30" s="63"/>
      <c r="S30" s="59" t="s">
        <v>12</v>
      </c>
      <c r="T30" s="63" t="s">
        <v>147</v>
      </c>
      <c r="U30" s="52"/>
      <c r="V30" s="52"/>
      <c r="W30" s="52"/>
      <c r="X30" s="63" t="s">
        <v>148</v>
      </c>
      <c r="Y30" s="52"/>
      <c r="Z30" s="52"/>
      <c r="AA30" s="52"/>
      <c r="AB30" s="63" t="s">
        <v>149</v>
      </c>
      <c r="AC30" s="52"/>
      <c r="AD30" s="52"/>
      <c r="AE30" s="52"/>
      <c r="AF30" s="63" t="s">
        <v>241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1.148425</v>
      </c>
      <c r="F32" t="s">
        <v>20</v>
      </c>
      <c r="G32" s="29">
        <v>0</v>
      </c>
      <c r="H32" s="29">
        <v>2.2800000000000001E-2</v>
      </c>
      <c r="I32" s="29">
        <v>1.005371</v>
      </c>
      <c r="J32" t="s">
        <v>20</v>
      </c>
      <c r="K32" s="29">
        <v>0</v>
      </c>
      <c r="L32" s="29">
        <v>2.2800000000000001E-2</v>
      </c>
      <c r="M32" s="29">
        <v>1.0107660000000001</v>
      </c>
      <c r="N32" s="25" t="s">
        <v>20</v>
      </c>
      <c r="O32" s="49">
        <v>0</v>
      </c>
      <c r="P32" s="49">
        <v>2.2800000000000001E-2</v>
      </c>
      <c r="Q32" s="25">
        <v>1.037439</v>
      </c>
      <c r="S32" s="59"/>
      <c r="T32" t="s">
        <v>20</v>
      </c>
      <c r="U32" s="29">
        <v>0</v>
      </c>
      <c r="V32" s="29">
        <v>2.2800000000000001E-2</v>
      </c>
      <c r="W32" s="29">
        <v>1.008219</v>
      </c>
      <c r="X32" t="s">
        <v>20</v>
      </c>
      <c r="Y32" s="29">
        <v>0</v>
      </c>
      <c r="Z32" s="29">
        <v>2.2800000000000001E-2</v>
      </c>
      <c r="AA32" s="29">
        <v>1.01634</v>
      </c>
      <c r="AB32" t="s">
        <v>20</v>
      </c>
      <c r="AC32" s="29">
        <v>0</v>
      </c>
      <c r="AD32" s="29">
        <v>2.2800000000000001E-2</v>
      </c>
      <c r="AE32" s="29">
        <v>1.1246419999999999</v>
      </c>
      <c r="AF32" s="25" t="s">
        <v>20</v>
      </c>
      <c r="AG32" s="49">
        <v>0</v>
      </c>
      <c r="AH32" s="49">
        <v>2.2800000000000001E-2</v>
      </c>
      <c r="AI32" s="25">
        <v>1.0213129999999999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2.0255770000000002</v>
      </c>
      <c r="F33" t="s">
        <v>21</v>
      </c>
      <c r="G33" s="29">
        <v>0</v>
      </c>
      <c r="H33" s="29">
        <v>4.1000000000000003E-3</v>
      </c>
      <c r="I33" s="29">
        <v>1.8884339999999999</v>
      </c>
      <c r="J33" t="s">
        <v>21</v>
      </c>
      <c r="K33" s="29">
        <v>0</v>
      </c>
      <c r="L33" s="29">
        <v>4.1000000000000003E-3</v>
      </c>
      <c r="M33" s="29">
        <v>1.7321120000000001</v>
      </c>
      <c r="N33" s="25" t="s">
        <v>21</v>
      </c>
      <c r="O33" s="49">
        <v>0</v>
      </c>
      <c r="P33" s="49">
        <v>4.1000000000000003E-3</v>
      </c>
      <c r="Q33" s="25">
        <v>1.5690569999999999</v>
      </c>
      <c r="S33" s="59"/>
      <c r="T33" t="s">
        <v>21</v>
      </c>
      <c r="U33" s="29">
        <v>0</v>
      </c>
      <c r="V33" s="29">
        <v>7.4000000000000003E-3</v>
      </c>
      <c r="W33" s="29">
        <v>1.581143</v>
      </c>
      <c r="X33" t="s">
        <v>21</v>
      </c>
      <c r="Y33" s="29">
        <v>0</v>
      </c>
      <c r="Z33" s="29">
        <v>7.4000000000000003E-3</v>
      </c>
      <c r="AA33" s="29">
        <v>1.5987020000000001</v>
      </c>
      <c r="AB33" t="s">
        <v>21</v>
      </c>
      <c r="AC33" s="29">
        <v>0</v>
      </c>
      <c r="AD33" s="29">
        <v>7.4000000000000003E-3</v>
      </c>
      <c r="AE33" s="29">
        <v>1.598136</v>
      </c>
      <c r="AF33" s="25" t="s">
        <v>21</v>
      </c>
      <c r="AG33" s="49">
        <v>0</v>
      </c>
      <c r="AH33" s="49">
        <v>7.4000000000000003E-3</v>
      </c>
      <c r="AI33" s="25">
        <v>1.433322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22.855464000000001</v>
      </c>
      <c r="F34" t="s">
        <v>22</v>
      </c>
      <c r="G34" s="29">
        <v>0</v>
      </c>
      <c r="H34" s="29">
        <v>1.1000000000000001E-3</v>
      </c>
      <c r="I34" s="29">
        <v>22.996649000000001</v>
      </c>
      <c r="J34" t="s">
        <v>22</v>
      </c>
      <c r="K34" s="29">
        <v>0</v>
      </c>
      <c r="L34" s="29">
        <v>1.1000000000000001E-3</v>
      </c>
      <c r="M34" s="29">
        <v>22.717528000000001</v>
      </c>
      <c r="N34" s="25" t="s">
        <v>22</v>
      </c>
      <c r="O34" s="49">
        <v>0</v>
      </c>
      <c r="P34" s="49">
        <v>1.1999999999999999E-3</v>
      </c>
      <c r="Q34" s="25">
        <v>21.088246000000002</v>
      </c>
      <c r="S34" s="59"/>
      <c r="T34" t="s">
        <v>22</v>
      </c>
      <c r="U34" s="29">
        <v>0</v>
      </c>
      <c r="V34" s="29">
        <v>3.0999999999999999E-3</v>
      </c>
      <c r="W34" s="29">
        <v>9.5676459999999999</v>
      </c>
      <c r="X34" t="s">
        <v>22</v>
      </c>
      <c r="Y34" s="29">
        <v>0</v>
      </c>
      <c r="Z34" s="29">
        <v>3.2000000000000002E-3</v>
      </c>
      <c r="AA34" s="29">
        <v>9.6524400000000004</v>
      </c>
      <c r="AB34" t="s">
        <v>22</v>
      </c>
      <c r="AC34" s="29">
        <v>0</v>
      </c>
      <c r="AD34" s="29">
        <v>3.3E-3</v>
      </c>
      <c r="AE34" s="29">
        <v>8.3186099999999996</v>
      </c>
      <c r="AF34" s="25" t="s">
        <v>22</v>
      </c>
      <c r="AG34" s="49">
        <v>0</v>
      </c>
      <c r="AH34" s="49">
        <v>3.3999999999999998E-3</v>
      </c>
      <c r="AI34" s="25">
        <v>6.820252</v>
      </c>
    </row>
    <row r="35" spans="1:35" x14ac:dyDescent="0.25"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147</v>
      </c>
      <c r="C37" s="52"/>
      <c r="D37" s="52"/>
      <c r="E37" s="52"/>
      <c r="F37" s="63" t="s">
        <v>148</v>
      </c>
      <c r="G37" s="52"/>
      <c r="H37" s="52"/>
      <c r="I37" s="52"/>
      <c r="J37" s="63" t="s">
        <v>149</v>
      </c>
      <c r="K37" s="52"/>
      <c r="L37" s="52"/>
      <c r="M37" s="52"/>
      <c r="N37" s="66" t="s">
        <v>150</v>
      </c>
      <c r="O37" s="66"/>
      <c r="P37" s="66"/>
      <c r="Q37" s="66"/>
      <c r="R37" s="27"/>
      <c r="S37" s="68" t="s">
        <v>23</v>
      </c>
      <c r="T37" s="63" t="s">
        <v>147</v>
      </c>
      <c r="U37" s="52"/>
      <c r="V37" s="52"/>
      <c r="W37" s="52"/>
      <c r="X37" s="63" t="s">
        <v>148</v>
      </c>
      <c r="Y37" s="52"/>
      <c r="Z37" s="52"/>
      <c r="AA37" s="52"/>
      <c r="AB37" s="63" t="s">
        <v>149</v>
      </c>
      <c r="AC37" s="52"/>
      <c r="AD37" s="52"/>
      <c r="AE37" s="52"/>
      <c r="AF37" s="66" t="s">
        <v>150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147</v>
      </c>
      <c r="C44" s="52"/>
      <c r="D44" s="52"/>
      <c r="E44" s="52"/>
      <c r="F44" s="63" t="s">
        <v>148</v>
      </c>
      <c r="G44" s="52"/>
      <c r="H44" s="52"/>
      <c r="I44" s="52"/>
      <c r="J44" s="63" t="s">
        <v>149</v>
      </c>
      <c r="K44" s="52"/>
      <c r="L44" s="52"/>
      <c r="M44" s="52"/>
      <c r="N44" s="63" t="s">
        <v>241</v>
      </c>
      <c r="O44" s="63"/>
      <c r="P44" s="63"/>
      <c r="Q44" s="63"/>
      <c r="S44" s="60" t="s">
        <v>24</v>
      </c>
      <c r="T44" s="63" t="s">
        <v>147</v>
      </c>
      <c r="U44" s="52"/>
      <c r="V44" s="52"/>
      <c r="W44" s="52"/>
      <c r="X44" s="63" t="s">
        <v>148</v>
      </c>
      <c r="Y44" s="52"/>
      <c r="Z44" s="52"/>
      <c r="AA44" s="52"/>
      <c r="AB44" s="63" t="s">
        <v>149</v>
      </c>
      <c r="AC44" s="52"/>
      <c r="AD44" s="52"/>
      <c r="AE44" s="52"/>
      <c r="AF44" s="63" t="s">
        <v>241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1.5999999999999999E-6</v>
      </c>
      <c r="E46" s="29">
        <v>9.8518329999999992</v>
      </c>
      <c r="F46" s="33">
        <v>3.1E-6</v>
      </c>
      <c r="I46" s="29">
        <v>9.6502510000000008</v>
      </c>
      <c r="J46" s="33">
        <v>3.1E-6</v>
      </c>
      <c r="M46" s="29">
        <v>9.7188689999999998</v>
      </c>
      <c r="N46" s="39">
        <v>2.7E-6</v>
      </c>
      <c r="O46" s="25"/>
      <c r="P46" s="25"/>
      <c r="Q46" s="25">
        <v>9.4035390000000003</v>
      </c>
      <c r="S46" s="60"/>
      <c r="T46" s="33">
        <v>1.539E-4</v>
      </c>
      <c r="W46" s="29">
        <v>9.7840100000000003</v>
      </c>
      <c r="X46" s="33">
        <v>1.5249999999999999E-4</v>
      </c>
      <c r="AA46" s="29">
        <v>10.096538000000001</v>
      </c>
      <c r="AB46" s="33">
        <v>1.5909999999999999E-4</v>
      </c>
      <c r="AE46" s="29">
        <v>9.7176790000000004</v>
      </c>
      <c r="AF46" s="39">
        <v>1.6579999999999999E-4</v>
      </c>
      <c r="AG46" s="25"/>
      <c r="AH46" s="25"/>
      <c r="AI46" s="25">
        <v>9.5696549999999991</v>
      </c>
    </row>
    <row r="47" spans="1:35" x14ac:dyDescent="0.25">
      <c r="N47" s="27"/>
      <c r="O47" s="27"/>
      <c r="P47" s="27"/>
      <c r="Q47" s="27"/>
    </row>
    <row r="48" spans="1:35" x14ac:dyDescent="0.25">
      <c r="A48" s="1" t="s">
        <v>31</v>
      </c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147</v>
      </c>
      <c r="C50" s="52"/>
      <c r="D50" s="52"/>
      <c r="E50" s="52"/>
      <c r="F50" s="63" t="s">
        <v>148</v>
      </c>
      <c r="G50" s="52"/>
      <c r="H50" s="52"/>
      <c r="I50" s="52"/>
      <c r="J50" s="63" t="s">
        <v>149</v>
      </c>
      <c r="K50" s="52"/>
      <c r="L50" s="52"/>
      <c r="M50" s="52"/>
      <c r="N50" s="63" t="s">
        <v>241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1.151241</v>
      </c>
      <c r="F52" t="s">
        <v>20</v>
      </c>
      <c r="G52" s="29">
        <v>0</v>
      </c>
      <c r="H52" s="29">
        <v>2.2800000000000001E-2</v>
      </c>
      <c r="I52" s="29">
        <v>2.153775</v>
      </c>
      <c r="J52" t="s">
        <v>20</v>
      </c>
      <c r="K52" s="29">
        <v>0</v>
      </c>
      <c r="L52" s="29">
        <v>2.2800000000000001E-2</v>
      </c>
      <c r="M52" s="29">
        <v>1.115238</v>
      </c>
      <c r="N52" s="25" t="s">
        <v>20</v>
      </c>
      <c r="O52" s="49">
        <v>0</v>
      </c>
      <c r="P52" s="49">
        <v>2.2800000000000001E-2</v>
      </c>
      <c r="Q52" s="25">
        <v>1.079413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1.569861</v>
      </c>
      <c r="F53" t="s">
        <v>21</v>
      </c>
      <c r="G53" s="29">
        <v>0</v>
      </c>
      <c r="H53" s="29">
        <v>1.37E-2</v>
      </c>
      <c r="I53" s="29">
        <v>1.5857250000000001</v>
      </c>
      <c r="J53" t="s">
        <v>21</v>
      </c>
      <c r="K53" s="29">
        <v>0</v>
      </c>
      <c r="L53" s="29">
        <v>1.37E-2</v>
      </c>
      <c r="M53" s="29">
        <v>1.585369</v>
      </c>
      <c r="N53" s="25" t="s">
        <v>21</v>
      </c>
      <c r="O53" s="49">
        <v>0</v>
      </c>
      <c r="P53" s="49">
        <v>1.37E-2</v>
      </c>
      <c r="Q53" s="25">
        <v>1.4300029999999999</v>
      </c>
    </row>
    <row r="54" spans="1:17" x14ac:dyDescent="0.25">
      <c r="A54" s="59"/>
      <c r="B54" t="s">
        <v>22</v>
      </c>
      <c r="C54" s="29">
        <v>0</v>
      </c>
      <c r="D54" s="29">
        <v>9.2999999999999992E-3</v>
      </c>
      <c r="E54" s="29">
        <v>6.8587360000000004</v>
      </c>
      <c r="F54" t="s">
        <v>22</v>
      </c>
      <c r="G54" s="29">
        <v>0</v>
      </c>
      <c r="H54" s="29">
        <v>9.4999999999999998E-3</v>
      </c>
      <c r="I54" s="29">
        <v>6.6910429999999996</v>
      </c>
      <c r="J54" t="s">
        <v>22</v>
      </c>
      <c r="K54" s="29">
        <v>0</v>
      </c>
      <c r="L54" s="29">
        <v>9.4999999999999998E-3</v>
      </c>
      <c r="M54" s="29">
        <v>6.6755129999999996</v>
      </c>
      <c r="N54" s="25" t="s">
        <v>22</v>
      </c>
      <c r="O54" s="49">
        <v>0</v>
      </c>
      <c r="P54" s="49">
        <v>1.01E-2</v>
      </c>
      <c r="Q54" s="25">
        <v>6.0319339999999997</v>
      </c>
    </row>
    <row r="55" spans="1:17" x14ac:dyDescent="0.25">
      <c r="N55" s="25"/>
      <c r="O55" s="25"/>
      <c r="P55" s="25"/>
      <c r="Q55" s="25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3" t="s">
        <v>147</v>
      </c>
      <c r="C57" s="52"/>
      <c r="D57" s="52"/>
      <c r="E57" s="52"/>
      <c r="F57" s="63" t="s">
        <v>148</v>
      </c>
      <c r="G57" s="52"/>
      <c r="H57" s="52"/>
      <c r="I57" s="52"/>
      <c r="J57" s="63" t="s">
        <v>149</v>
      </c>
      <c r="K57" s="52"/>
      <c r="L57" s="52"/>
      <c r="M57" s="52"/>
      <c r="N57" s="66" t="s">
        <v>150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63" t="s">
        <v>147</v>
      </c>
      <c r="C64" s="52"/>
      <c r="D64" s="52"/>
      <c r="E64" s="52"/>
      <c r="F64" s="63" t="s">
        <v>148</v>
      </c>
      <c r="G64" s="52"/>
      <c r="H64" s="52"/>
      <c r="I64" s="52"/>
      <c r="J64" s="63" t="s">
        <v>149</v>
      </c>
      <c r="K64" s="52"/>
      <c r="L64" s="52"/>
      <c r="M64" s="52"/>
      <c r="N64" s="63" t="s">
        <v>241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2.8E-3</v>
      </c>
      <c r="E66" s="29">
        <v>9.6907580000000006</v>
      </c>
      <c r="F66" s="33"/>
      <c r="G66" s="33">
        <v>2.8E-3</v>
      </c>
      <c r="I66" s="29">
        <v>9.710108</v>
      </c>
      <c r="J66" s="33">
        <v>2.8E-3</v>
      </c>
      <c r="M66" s="29">
        <v>9.6374429999999993</v>
      </c>
      <c r="N66" s="25">
        <v>2.8999999999999998E-3</v>
      </c>
      <c r="O66" s="25"/>
      <c r="P66" s="25"/>
      <c r="Q66" s="25">
        <v>9.8156800000000004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2.2716209999999997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20.409891999999999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8.9832679999999989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4.0335499999999994E-5</v>
      </c>
      <c r="H75">
        <f>E13+I13</f>
        <v>89.028093999999996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4.0521E-5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4.0892000000000001E-5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4.1263000000000001E-5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3.3371409999999999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30.199971999999999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13.132232000000002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4.0521849999999999E-5</v>
      </c>
      <c r="H88">
        <f>M13+I13+E13</f>
        <v>132.91814399999998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4.0895400000000008E-5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4.1647599999999997E-5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4.2406600000000002E-5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4.3693059999999999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39.719194999999999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16.935922999999999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4.0708771249999999E-5</v>
      </c>
      <c r="H101">
        <f>Q13+M13+I13+E13</f>
        <v>175.04162399999998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4.1270969999999996E-5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4.2398960000000002E-5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4.3520589999999997E-5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2.375705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19.913854999999998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6.4495899999999997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2.6370499999999998E-4</v>
      </c>
      <c r="H114">
        <f>AA13+W13</f>
        <v>67.927088999999995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2.6470999999999998E-4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2.6672000000000002E-4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2.6872999999999996E-4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3.4809639999999997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29.716868999999999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9.4633919999999989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2.6471325E-4</v>
      </c>
      <c r="H127">
        <f>AE13+AA13+W13</f>
        <v>102.16353599999999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2.6673300000000001E-4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2.7079199999999995E-4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2.7487699999999998E-4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4.5293859999999997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39.278816999999997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12.215909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2.6572476249999994E-4</v>
      </c>
      <c r="H140">
        <f>AI13+AE13+AA13+W13</f>
        <v>134.33500100000001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2.6876909999999995E-4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2.749168E-4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2.811437E-4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2.1537959999999998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1.6749999999999998E-6</v>
      </c>
      <c r="M151">
        <f>I46+E46</f>
        <v>19.502084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1.75E-6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3.9140110000000004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45.852113000000003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1.9E-6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2.0499999999999999E-6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3.1645620000000001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1.74625E-6</v>
      </c>
      <c r="M164">
        <f>M46+I46+E46</f>
        <v>29.220953000000002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1.8850000000000002E-6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5.6461230000000002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68.569641000000004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2.1399999999999998E-6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2.3650000000000002E-6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4.202001000000001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1.8138874999999997E-6</v>
      </c>
      <c r="M177">
        <f>Q46+M46+I46+E46</f>
        <v>38.624492000000004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2.0061000000000002E-6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7.2151800000000001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89.657887000000002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2.3288E-6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2.5746999999999997E-6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2.024559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1.5383000000000001E-4</v>
      </c>
      <c r="M190">
        <f>AA46+W46</f>
        <v>19.880548000000001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1.5375999999999999E-4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3.1798450000000003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19.220086000000002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1.5362000000000001E-4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1.5347999999999997E-4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3.1492010000000001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1.5378000000000001E-4</v>
      </c>
      <c r="M203">
        <f>AE46+AA46+W46</f>
        <v>29.598227000000001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1.537E-4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4.7779810000000005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27.538695999999998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1.5365999999999999E-4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1.5378000000000001E-4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4.1705139999999998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1.5374901249999999E-4</v>
      </c>
      <c r="M216">
        <f>AI46+AE46+AA46+W46</f>
        <v>39.167882000000006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1.537121E-4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6.211303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3.1149999999999997E-3</v>
      </c>
      <c r="H218">
        <f>AI34+AE34+AA34+W34</f>
        <v>34.358947999999998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1.5395679999999999E-4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1.5458670000000001E-4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3.1599999999999996E-3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3.1900000000000001E-3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3.3050160000000002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2.8E-3</v>
      </c>
      <c r="M229">
        <f>I66+E66</f>
        <v>19.400866000000001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2.8E-3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3.155586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13.549779000000001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2.8000000000000004E-3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4.4202539999999999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2.8000000000000004E-3</v>
      </c>
      <c r="M242">
        <f>M66+I66+E66</f>
        <v>29.038308999999998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2.8000000000000004E-3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4.7409549999999996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9.3194999999999997E-3</v>
      </c>
      <c r="H244">
        <f>M54+I54+E54</f>
        <v>20.225292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9.3379999999999991E-3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2.8000000000000004E-3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9.3720000000000001E-3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9.4020000000000006E-3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5.4996669999999996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2.8000124999999999E-3</v>
      </c>
      <c r="M255">
        <f>Q66+M66+I66+E66</f>
        <v>38.853988999999999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2.8000999999999998E-3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6.1709580000000006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9.3285999999999994E-3</v>
      </c>
      <c r="H257">
        <f>Q54+M54+I54+E54</f>
        <v>26.257225999999999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9.3547999999999982E-3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2.8008E-3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2.8027E-3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9.4023999999999983E-3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9.4476000000000004E-3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I263"/>
  <sheetViews>
    <sheetView zoomScale="55" zoomScaleNormal="55" workbookViewId="0">
      <selection activeCell="F49" sqref="F49:Q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151</v>
      </c>
      <c r="C9" s="63"/>
      <c r="D9" s="63"/>
      <c r="E9" s="63"/>
      <c r="F9" s="63" t="s">
        <v>152</v>
      </c>
      <c r="G9" s="63"/>
      <c r="H9" s="63"/>
      <c r="I9" s="63"/>
      <c r="J9" s="63" t="s">
        <v>153</v>
      </c>
      <c r="K9" s="63"/>
      <c r="L9" s="63"/>
      <c r="M9" s="63"/>
      <c r="N9" s="63" t="s">
        <v>154</v>
      </c>
      <c r="O9" s="63"/>
      <c r="P9" s="63"/>
      <c r="Q9" s="63"/>
      <c r="S9" s="59" t="s">
        <v>12</v>
      </c>
      <c r="T9" s="63" t="s">
        <v>151</v>
      </c>
      <c r="U9" s="63"/>
      <c r="V9" s="63"/>
      <c r="W9" s="63"/>
      <c r="X9" s="63" t="s">
        <v>152</v>
      </c>
      <c r="Y9" s="63"/>
      <c r="Z9" s="63"/>
      <c r="AA9" s="63"/>
      <c r="AB9" s="63" t="s">
        <v>153</v>
      </c>
      <c r="AC9" s="63"/>
      <c r="AD9" s="63"/>
      <c r="AE9" s="63"/>
      <c r="AF9" s="63" t="s">
        <v>154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2.4708899999999998</v>
      </c>
      <c r="F11" s="25" t="s">
        <v>20</v>
      </c>
      <c r="G11" s="25">
        <v>0</v>
      </c>
      <c r="H11" s="25">
        <v>2.2800000000000001E-2</v>
      </c>
      <c r="I11" s="25">
        <v>1.194269</v>
      </c>
      <c r="J11" s="25" t="s">
        <v>20</v>
      </c>
      <c r="K11" s="25">
        <v>0</v>
      </c>
      <c r="L11" s="25">
        <v>2.2800000000000001E-2</v>
      </c>
      <c r="M11" s="25">
        <v>1.1704019999999999</v>
      </c>
      <c r="N11" s="25" t="s">
        <v>20</v>
      </c>
      <c r="O11" s="25">
        <v>0</v>
      </c>
      <c r="P11" s="25">
        <v>2.2800000000000001E-2</v>
      </c>
      <c r="Q11" s="25">
        <v>1.164455</v>
      </c>
      <c r="S11" s="59"/>
      <c r="T11" t="s">
        <v>20</v>
      </c>
      <c r="U11">
        <v>0</v>
      </c>
      <c r="V11">
        <v>2.2800000000000001E-2</v>
      </c>
      <c r="W11">
        <v>1.120101</v>
      </c>
      <c r="X11" s="25" t="s">
        <v>20</v>
      </c>
      <c r="Y11" s="25">
        <v>0</v>
      </c>
      <c r="Z11" s="25">
        <v>2.2800000000000001E-2</v>
      </c>
      <c r="AA11" s="25">
        <v>1.152407</v>
      </c>
      <c r="AB11" s="25" t="s">
        <v>20</v>
      </c>
      <c r="AC11" s="25">
        <v>0</v>
      </c>
      <c r="AD11" s="25">
        <v>2.2800000000000001E-2</v>
      </c>
      <c r="AE11" s="25">
        <v>1.178256</v>
      </c>
      <c r="AF11" s="25" t="s">
        <v>20</v>
      </c>
      <c r="AG11" s="25">
        <v>0</v>
      </c>
      <c r="AH11" s="25">
        <v>2.2800000000000001E-2</v>
      </c>
      <c r="AI11" s="25">
        <v>1.3528849999999999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4.9156250000000004</v>
      </c>
      <c r="F12" s="25" t="s">
        <v>21</v>
      </c>
      <c r="G12" s="25">
        <v>0</v>
      </c>
      <c r="H12" s="25">
        <v>8.7180000000000005E-4</v>
      </c>
      <c r="I12" s="25">
        <v>4.9805999999999999</v>
      </c>
      <c r="J12" s="25" t="s">
        <v>21</v>
      </c>
      <c r="K12" s="25">
        <v>0</v>
      </c>
      <c r="L12" s="25">
        <v>8.7180000000000005E-4</v>
      </c>
      <c r="M12" s="25">
        <v>4.800465</v>
      </c>
      <c r="N12" s="25" t="s">
        <v>21</v>
      </c>
      <c r="O12" s="25">
        <v>0</v>
      </c>
      <c r="P12" s="25">
        <v>8.7180000000000005E-4</v>
      </c>
      <c r="Q12" s="25">
        <v>4.6574619999999998</v>
      </c>
      <c r="S12" s="59"/>
      <c r="T12" t="s">
        <v>21</v>
      </c>
      <c r="U12">
        <v>0</v>
      </c>
      <c r="V12">
        <v>2E-3</v>
      </c>
      <c r="W12">
        <v>3.5155729999999998</v>
      </c>
      <c r="X12" s="25" t="s">
        <v>21</v>
      </c>
      <c r="Y12" s="25">
        <v>0</v>
      </c>
      <c r="Z12" s="25">
        <v>2E-3</v>
      </c>
      <c r="AA12" s="25">
        <v>3.614309</v>
      </c>
      <c r="AB12" s="25" t="s">
        <v>21</v>
      </c>
      <c r="AC12" s="25">
        <v>0</v>
      </c>
      <c r="AD12" s="25">
        <v>2E-3</v>
      </c>
      <c r="AE12" s="25">
        <v>3.457786</v>
      </c>
      <c r="AF12" s="25" t="s">
        <v>21</v>
      </c>
      <c r="AG12" s="25">
        <v>0</v>
      </c>
      <c r="AH12" s="25">
        <v>2E-3</v>
      </c>
      <c r="AI12" s="25">
        <v>3.278912</v>
      </c>
    </row>
    <row r="13" spans="1:35" x14ac:dyDescent="0.25">
      <c r="A13" s="59"/>
      <c r="B13" t="s">
        <v>22</v>
      </c>
      <c r="C13">
        <v>0</v>
      </c>
      <c r="D13">
        <v>3.9270000000000002E-5</v>
      </c>
      <c r="E13">
        <v>56.247422999999998</v>
      </c>
      <c r="F13" s="25" t="s">
        <v>22</v>
      </c>
      <c r="G13" s="25">
        <v>0</v>
      </c>
      <c r="H13" s="25">
        <v>4.2889999999999998E-5</v>
      </c>
      <c r="I13" s="25">
        <v>54.484225000000002</v>
      </c>
      <c r="J13" s="25" t="s">
        <v>22</v>
      </c>
      <c r="K13" s="25">
        <v>0</v>
      </c>
      <c r="L13" s="25">
        <v>4.6839999999999999E-5</v>
      </c>
      <c r="M13" s="25">
        <v>53.364913999999999</v>
      </c>
      <c r="N13" s="25" t="s">
        <v>22</v>
      </c>
      <c r="O13" s="25">
        <v>0</v>
      </c>
      <c r="P13" s="25">
        <v>5.007E-5</v>
      </c>
      <c r="Q13" s="25">
        <v>53.751151999999998</v>
      </c>
      <c r="S13" s="59"/>
      <c r="T13" t="s">
        <v>22</v>
      </c>
      <c r="U13">
        <v>0</v>
      </c>
      <c r="V13">
        <v>2.6209999999999997E-4</v>
      </c>
      <c r="W13">
        <v>42.770822000000003</v>
      </c>
      <c r="X13" s="25" t="s">
        <v>22</v>
      </c>
      <c r="Y13" s="25">
        <v>0</v>
      </c>
      <c r="Z13" s="25">
        <v>2.8170000000000002E-4</v>
      </c>
      <c r="AA13" s="25">
        <v>43.460135999999999</v>
      </c>
      <c r="AB13" s="25" t="s">
        <v>22</v>
      </c>
      <c r="AC13" s="25">
        <v>0</v>
      </c>
      <c r="AD13" s="25">
        <v>3.0259999999999998E-4</v>
      </c>
      <c r="AE13" s="25">
        <v>41.429637</v>
      </c>
      <c r="AF13" s="25" t="s">
        <v>22</v>
      </c>
      <c r="AG13" s="25">
        <v>0</v>
      </c>
      <c r="AH13" s="25">
        <v>3.2489999999999998E-4</v>
      </c>
      <c r="AI13" s="25">
        <v>41.725721999999998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151</v>
      </c>
      <c r="C16" s="63"/>
      <c r="D16" s="63"/>
      <c r="E16" s="63"/>
      <c r="F16" s="66" t="s">
        <v>152</v>
      </c>
      <c r="G16" s="66"/>
      <c r="H16" s="66"/>
      <c r="I16" s="66"/>
      <c r="J16" s="66" t="s">
        <v>153</v>
      </c>
      <c r="K16" s="66"/>
      <c r="L16" s="66"/>
      <c r="M16" s="66"/>
      <c r="N16" s="66" t="s">
        <v>154</v>
      </c>
      <c r="O16" s="66"/>
      <c r="P16" s="66"/>
      <c r="Q16" s="66"/>
      <c r="R16" s="27"/>
      <c r="S16" s="68" t="s">
        <v>23</v>
      </c>
      <c r="T16" s="63" t="s">
        <v>151</v>
      </c>
      <c r="U16" s="63"/>
      <c r="V16" s="63"/>
      <c r="W16" s="63"/>
      <c r="X16" s="66" t="s">
        <v>152</v>
      </c>
      <c r="Y16" s="66"/>
      <c r="Z16" s="66"/>
      <c r="AA16" s="66"/>
      <c r="AB16" s="66" t="s">
        <v>153</v>
      </c>
      <c r="AC16" s="66"/>
      <c r="AD16" s="66"/>
      <c r="AE16" s="66"/>
      <c r="AF16" s="66" t="s">
        <v>154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151</v>
      </c>
      <c r="C23" s="63"/>
      <c r="D23" s="63"/>
      <c r="E23" s="63"/>
      <c r="F23" s="63" t="s">
        <v>152</v>
      </c>
      <c r="G23" s="63"/>
      <c r="H23" s="63"/>
      <c r="I23" s="63"/>
      <c r="J23" s="63" t="s">
        <v>153</v>
      </c>
      <c r="K23" s="63"/>
      <c r="L23" s="63"/>
      <c r="M23" s="63"/>
      <c r="N23" s="63" t="s">
        <v>154</v>
      </c>
      <c r="O23" s="63"/>
      <c r="P23" s="63"/>
      <c r="Q23" s="63"/>
      <c r="S23" s="60" t="s">
        <v>24</v>
      </c>
      <c r="T23" s="63" t="s">
        <v>151</v>
      </c>
      <c r="U23" s="63"/>
      <c r="V23" s="63"/>
      <c r="W23" s="63"/>
      <c r="X23" s="63" t="s">
        <v>152</v>
      </c>
      <c r="Y23" s="63"/>
      <c r="Z23" s="63"/>
      <c r="AA23" s="63"/>
      <c r="AB23" s="63" t="s">
        <v>153</v>
      </c>
      <c r="AC23" s="63"/>
      <c r="AD23" s="63"/>
      <c r="AE23" s="63"/>
      <c r="AF23" s="63" t="s">
        <v>154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10.487762</v>
      </c>
      <c r="F25" s="25">
        <v>0</v>
      </c>
      <c r="G25" s="25"/>
      <c r="H25" s="25"/>
      <c r="I25" s="25">
        <v>11.580239000000001</v>
      </c>
      <c r="J25" s="25">
        <v>0</v>
      </c>
      <c r="K25" s="25"/>
      <c r="L25" s="25"/>
      <c r="M25" s="25">
        <v>10.083894000000001</v>
      </c>
      <c r="N25" s="25">
        <v>0</v>
      </c>
      <c r="O25" s="25"/>
      <c r="P25" s="25"/>
      <c r="Q25" s="25">
        <v>10.157474000000001</v>
      </c>
      <c r="S25" s="60"/>
      <c r="T25">
        <v>0</v>
      </c>
      <c r="W25">
        <v>10.221105</v>
      </c>
      <c r="X25" s="25">
        <v>0</v>
      </c>
      <c r="Y25" s="25"/>
      <c r="Z25" s="25"/>
      <c r="AA25" s="25">
        <v>10.094052</v>
      </c>
      <c r="AB25" s="25">
        <v>0</v>
      </c>
      <c r="AC25" s="25"/>
      <c r="AD25" s="25"/>
      <c r="AE25" s="25">
        <v>10.09381</v>
      </c>
      <c r="AF25" s="25">
        <v>0</v>
      </c>
      <c r="AG25" s="25"/>
      <c r="AH25" s="25"/>
      <c r="AI25" s="25">
        <v>11.153762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151</v>
      </c>
      <c r="C30" s="63"/>
      <c r="D30" s="63"/>
      <c r="E30" s="63"/>
      <c r="F30" s="63" t="s">
        <v>152</v>
      </c>
      <c r="G30" s="63"/>
      <c r="H30" s="63"/>
      <c r="I30" s="63"/>
      <c r="J30" s="63" t="s">
        <v>153</v>
      </c>
      <c r="K30" s="63"/>
      <c r="L30" s="63"/>
      <c r="M30" s="63"/>
      <c r="N30" s="63" t="s">
        <v>154</v>
      </c>
      <c r="O30" s="63"/>
      <c r="P30" s="63"/>
      <c r="Q30" s="63"/>
      <c r="S30" s="59" t="s">
        <v>12</v>
      </c>
      <c r="T30" s="63" t="s">
        <v>151</v>
      </c>
      <c r="U30" s="63"/>
      <c r="V30" s="63"/>
      <c r="W30" s="63"/>
      <c r="X30" s="63" t="s">
        <v>152</v>
      </c>
      <c r="Y30" s="63"/>
      <c r="Z30" s="63"/>
      <c r="AA30" s="63"/>
      <c r="AB30" s="63" t="s">
        <v>153</v>
      </c>
      <c r="AC30" s="63"/>
      <c r="AD30" s="63"/>
      <c r="AE30" s="63"/>
      <c r="AF30" s="63" t="s">
        <v>154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1.112649</v>
      </c>
      <c r="F32" s="25" t="s">
        <v>20</v>
      </c>
      <c r="G32" s="25">
        <v>0</v>
      </c>
      <c r="H32" s="25">
        <v>2.2800000000000001E-2</v>
      </c>
      <c r="I32" s="25">
        <v>1.35897</v>
      </c>
      <c r="J32" s="25" t="s">
        <v>20</v>
      </c>
      <c r="K32" s="25">
        <v>0</v>
      </c>
      <c r="L32" s="25">
        <v>2.2800000000000001E-2</v>
      </c>
      <c r="M32" s="25">
        <v>1.137027</v>
      </c>
      <c r="N32" s="25" t="s">
        <v>20</v>
      </c>
      <c r="O32" s="25">
        <v>0</v>
      </c>
      <c r="P32" s="25">
        <v>2.2800000000000001E-2</v>
      </c>
      <c r="Q32" s="25">
        <v>1.1444730000000001</v>
      </c>
      <c r="S32" s="59"/>
      <c r="T32" t="s">
        <v>20</v>
      </c>
      <c r="U32">
        <v>0</v>
      </c>
      <c r="V32">
        <v>2.2800000000000001E-2</v>
      </c>
      <c r="W32">
        <v>4.4060430000000004</v>
      </c>
      <c r="X32" s="25" t="s">
        <v>20</v>
      </c>
      <c r="Y32" s="25">
        <v>0</v>
      </c>
      <c r="Z32" s="25">
        <v>2.2800000000000001E-2</v>
      </c>
      <c r="AA32" s="25">
        <v>1.1412009999999999</v>
      </c>
      <c r="AB32" s="25" t="s">
        <v>20</v>
      </c>
      <c r="AC32" s="25">
        <v>0</v>
      </c>
      <c r="AD32" s="25">
        <v>2.2800000000000001E-2</v>
      </c>
      <c r="AE32" s="25">
        <v>1.1413340000000001</v>
      </c>
      <c r="AF32" s="25" t="s">
        <v>20</v>
      </c>
      <c r="AG32" s="25">
        <v>0</v>
      </c>
      <c r="AH32" s="25">
        <v>2.2800000000000001E-2</v>
      </c>
      <c r="AI32" s="25">
        <v>1.167144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2.0929009999999999</v>
      </c>
      <c r="F33" s="25" t="s">
        <v>21</v>
      </c>
      <c r="G33" s="25">
        <v>0</v>
      </c>
      <c r="H33" s="25">
        <v>4.1000000000000003E-3</v>
      </c>
      <c r="I33" s="25">
        <v>1.975436</v>
      </c>
      <c r="J33" s="25" t="s">
        <v>21</v>
      </c>
      <c r="K33" s="25">
        <v>0</v>
      </c>
      <c r="L33" s="25">
        <v>4.1000000000000003E-3</v>
      </c>
      <c r="M33" s="25">
        <v>1.865127</v>
      </c>
      <c r="N33" s="25" t="s">
        <v>21</v>
      </c>
      <c r="O33" s="25">
        <v>0</v>
      </c>
      <c r="P33" s="25">
        <v>4.1000000000000003E-3</v>
      </c>
      <c r="Q33" s="25">
        <v>1.846889</v>
      </c>
      <c r="S33" s="59"/>
      <c r="T33" t="s">
        <v>21</v>
      </c>
      <c r="U33">
        <v>0</v>
      </c>
      <c r="V33">
        <v>7.4000000000000003E-3</v>
      </c>
      <c r="W33">
        <v>1.721983</v>
      </c>
      <c r="X33" s="25" t="s">
        <v>21</v>
      </c>
      <c r="Y33" s="25">
        <v>0</v>
      </c>
      <c r="Z33" s="25">
        <v>7.4000000000000003E-3</v>
      </c>
      <c r="AA33" s="25">
        <v>1.8018609999999999</v>
      </c>
      <c r="AB33" s="25" t="s">
        <v>21</v>
      </c>
      <c r="AC33" s="25">
        <v>0</v>
      </c>
      <c r="AD33" s="25">
        <v>7.4000000000000003E-3</v>
      </c>
      <c r="AE33" s="25">
        <v>1.7010460000000001</v>
      </c>
      <c r="AF33" s="25" t="s">
        <v>21</v>
      </c>
      <c r="AG33" s="25">
        <v>0</v>
      </c>
      <c r="AH33" s="25">
        <v>7.4000000000000003E-3</v>
      </c>
      <c r="AI33" s="25">
        <v>1.648876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28.623360000000002</v>
      </c>
      <c r="F34" s="25" t="s">
        <v>22</v>
      </c>
      <c r="G34" s="25">
        <v>0</v>
      </c>
      <c r="H34" s="25">
        <v>1.1000000000000001E-3</v>
      </c>
      <c r="I34" s="25">
        <v>27.948</v>
      </c>
      <c r="J34" s="25" t="s">
        <v>22</v>
      </c>
      <c r="K34" s="25">
        <v>0</v>
      </c>
      <c r="L34" s="25">
        <v>1.1000000000000001E-3</v>
      </c>
      <c r="M34" s="25">
        <v>27.427275999999999</v>
      </c>
      <c r="N34" s="25" t="s">
        <v>22</v>
      </c>
      <c r="O34" s="25">
        <v>0</v>
      </c>
      <c r="P34" s="25">
        <v>1.1999999999999999E-3</v>
      </c>
      <c r="Q34" s="25">
        <v>27.581674</v>
      </c>
      <c r="S34" s="59"/>
      <c r="T34" t="s">
        <v>22</v>
      </c>
      <c r="U34">
        <v>0</v>
      </c>
      <c r="V34">
        <v>3.0999999999999999E-3</v>
      </c>
      <c r="W34">
        <v>11.041124</v>
      </c>
      <c r="X34" s="25" t="s">
        <v>22</v>
      </c>
      <c r="Y34" s="25">
        <v>0</v>
      </c>
      <c r="Z34" s="25">
        <v>3.2000000000000002E-3</v>
      </c>
      <c r="AA34" s="25">
        <v>11.630506</v>
      </c>
      <c r="AB34" s="25" t="s">
        <v>22</v>
      </c>
      <c r="AC34" s="25">
        <v>0</v>
      </c>
      <c r="AD34" s="25">
        <v>3.3E-3</v>
      </c>
      <c r="AE34" s="25">
        <v>9.6265780000000003</v>
      </c>
      <c r="AF34" s="25" t="s">
        <v>22</v>
      </c>
      <c r="AG34" s="25">
        <v>0</v>
      </c>
      <c r="AH34" s="25">
        <v>3.3999999999999998E-3</v>
      </c>
      <c r="AI34" s="25">
        <v>9.7553079999999994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151</v>
      </c>
      <c r="C37" s="63"/>
      <c r="D37" s="63"/>
      <c r="E37" s="63"/>
      <c r="F37" s="66" t="s">
        <v>152</v>
      </c>
      <c r="G37" s="66"/>
      <c r="H37" s="66"/>
      <c r="I37" s="66"/>
      <c r="J37" s="66" t="s">
        <v>153</v>
      </c>
      <c r="K37" s="66"/>
      <c r="L37" s="66"/>
      <c r="M37" s="66"/>
      <c r="N37" s="66" t="s">
        <v>154</v>
      </c>
      <c r="O37" s="66"/>
      <c r="P37" s="66"/>
      <c r="Q37" s="66"/>
      <c r="R37" s="27"/>
      <c r="S37" s="68" t="s">
        <v>23</v>
      </c>
      <c r="T37" s="63" t="s">
        <v>151</v>
      </c>
      <c r="U37" s="63"/>
      <c r="V37" s="63"/>
      <c r="W37" s="63"/>
      <c r="X37" s="66" t="s">
        <v>152</v>
      </c>
      <c r="Y37" s="66"/>
      <c r="Z37" s="66"/>
      <c r="AA37" s="66"/>
      <c r="AB37" s="66" t="s">
        <v>153</v>
      </c>
      <c r="AC37" s="66"/>
      <c r="AD37" s="66"/>
      <c r="AE37" s="66"/>
      <c r="AF37" s="66" t="s">
        <v>154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151</v>
      </c>
      <c r="C44" s="63"/>
      <c r="D44" s="63"/>
      <c r="E44" s="63"/>
      <c r="F44" s="63" t="s">
        <v>152</v>
      </c>
      <c r="G44" s="63"/>
      <c r="H44" s="63"/>
      <c r="I44" s="63"/>
      <c r="J44" s="63" t="s">
        <v>153</v>
      </c>
      <c r="K44" s="63"/>
      <c r="L44" s="63"/>
      <c r="M44" s="63"/>
      <c r="N44" s="63" t="s">
        <v>154</v>
      </c>
      <c r="O44" s="63"/>
      <c r="P44" s="63"/>
      <c r="Q44" s="63"/>
      <c r="S44" s="60" t="s">
        <v>24</v>
      </c>
      <c r="T44" s="63" t="s">
        <v>151</v>
      </c>
      <c r="U44" s="63"/>
      <c r="V44" s="63"/>
      <c r="W44" s="63"/>
      <c r="X44" s="63" t="s">
        <v>152</v>
      </c>
      <c r="Y44" s="63"/>
      <c r="Z44" s="63"/>
      <c r="AA44" s="63"/>
      <c r="AB44" s="63" t="s">
        <v>153</v>
      </c>
      <c r="AC44" s="63"/>
      <c r="AD44" s="63"/>
      <c r="AE44" s="63"/>
      <c r="AF44" s="63" t="s">
        <v>154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2.0999999999999998E-6</v>
      </c>
      <c r="E46">
        <v>11.361787</v>
      </c>
      <c r="F46" s="39">
        <v>2.3999999999999999E-6</v>
      </c>
      <c r="G46" s="25"/>
      <c r="H46" s="25"/>
      <c r="I46" s="25">
        <v>10.275002000000001</v>
      </c>
      <c r="J46" s="39">
        <v>1.9999999999999999E-6</v>
      </c>
      <c r="K46" s="25"/>
      <c r="L46" s="25"/>
      <c r="M46" s="25">
        <v>10.170260000000001</v>
      </c>
      <c r="N46" s="39">
        <v>2.2000000000000001E-6</v>
      </c>
      <c r="O46" s="25"/>
      <c r="P46" s="25"/>
      <c r="Q46" s="25">
        <v>10.073715</v>
      </c>
      <c r="S46" s="60"/>
      <c r="T46" s="32">
        <v>1.4889999999999999E-4</v>
      </c>
      <c r="W46">
        <v>11.090854</v>
      </c>
      <c r="X46" s="39">
        <v>1.5109999999999999E-4</v>
      </c>
      <c r="Y46" s="25"/>
      <c r="Z46" s="25"/>
      <c r="AA46" s="25">
        <v>10.006194000000001</v>
      </c>
      <c r="AB46" s="39">
        <v>1.56E-4</v>
      </c>
      <c r="AC46" s="25"/>
      <c r="AD46" s="25"/>
      <c r="AE46" s="25">
        <v>10.055720000000001</v>
      </c>
      <c r="AF46" s="39">
        <v>1.6259999999999999E-4</v>
      </c>
      <c r="AG46" s="25"/>
      <c r="AH46" s="25"/>
      <c r="AI46" s="25">
        <v>10.116650999999999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151</v>
      </c>
      <c r="C50" s="63"/>
      <c r="D50" s="63"/>
      <c r="E50" s="63"/>
      <c r="F50" s="63" t="s">
        <v>152</v>
      </c>
      <c r="G50" s="63"/>
      <c r="H50" s="63"/>
      <c r="I50" s="63"/>
      <c r="J50" s="63" t="s">
        <v>153</v>
      </c>
      <c r="K50" s="63"/>
      <c r="L50" s="63"/>
      <c r="M50" s="63"/>
      <c r="N50" s="63" t="s">
        <v>154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1.120188</v>
      </c>
      <c r="F52" s="25" t="s">
        <v>20</v>
      </c>
      <c r="G52" s="25">
        <v>0</v>
      </c>
      <c r="H52" s="25">
        <v>2.2800000000000001E-2</v>
      </c>
      <c r="I52" s="25">
        <v>1.1674549999999999</v>
      </c>
      <c r="J52" s="25" t="s">
        <v>20</v>
      </c>
      <c r="K52" s="25">
        <v>0</v>
      </c>
      <c r="L52" s="25">
        <v>2.2800000000000001E-2</v>
      </c>
      <c r="M52" s="25">
        <v>1.162976</v>
      </c>
      <c r="N52" s="25" t="s">
        <v>20</v>
      </c>
      <c r="O52" s="25">
        <v>0</v>
      </c>
      <c r="P52" s="25">
        <v>2.2800000000000001E-2</v>
      </c>
      <c r="Q52" s="25">
        <v>1.1338539999999999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1.588015</v>
      </c>
      <c r="F53" s="25" t="s">
        <v>21</v>
      </c>
      <c r="G53" s="25">
        <v>0</v>
      </c>
      <c r="H53" s="25">
        <v>1.37E-2</v>
      </c>
      <c r="I53" s="25">
        <v>1.6304700000000001</v>
      </c>
      <c r="J53" s="25" t="s">
        <v>21</v>
      </c>
      <c r="K53" s="25">
        <v>0</v>
      </c>
      <c r="L53" s="25">
        <v>1.37E-2</v>
      </c>
      <c r="M53" s="25">
        <v>1.6646300000000001</v>
      </c>
      <c r="N53" s="25" t="s">
        <v>21</v>
      </c>
      <c r="O53" s="25">
        <v>0</v>
      </c>
      <c r="P53" s="25">
        <v>1.37E-2</v>
      </c>
      <c r="Q53" s="25">
        <v>1.6687190000000001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7.6109489999999997</v>
      </c>
      <c r="F54" s="25" t="s">
        <v>22</v>
      </c>
      <c r="G54" s="25">
        <v>0</v>
      </c>
      <c r="H54" s="25">
        <v>9.4999999999999998E-3</v>
      </c>
      <c r="I54" s="25">
        <v>7.9829739999999996</v>
      </c>
      <c r="J54" s="25" t="s">
        <v>22</v>
      </c>
      <c r="K54" s="25">
        <v>0</v>
      </c>
      <c r="L54" s="25">
        <v>9.7999999999999997E-3</v>
      </c>
      <c r="M54" s="25">
        <v>8.0840049999999994</v>
      </c>
      <c r="N54" s="25" t="s">
        <v>22</v>
      </c>
      <c r="O54" s="25">
        <v>0</v>
      </c>
      <c r="P54" s="25">
        <v>0.01</v>
      </c>
      <c r="Q54" s="25">
        <v>8.0135199999999998</v>
      </c>
    </row>
    <row r="55" spans="1:17" x14ac:dyDescent="0.25">
      <c r="F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151</v>
      </c>
      <c r="C57" s="63"/>
      <c r="D57" s="63"/>
      <c r="E57" s="63"/>
      <c r="F57" s="66" t="s">
        <v>152</v>
      </c>
      <c r="G57" s="66"/>
      <c r="H57" s="66"/>
      <c r="I57" s="66"/>
      <c r="J57" s="66" t="s">
        <v>153</v>
      </c>
      <c r="K57" s="66"/>
      <c r="L57" s="66"/>
      <c r="M57" s="66"/>
      <c r="N57" s="66" t="s">
        <v>154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151</v>
      </c>
      <c r="C64" s="63"/>
      <c r="D64" s="63"/>
      <c r="E64" s="63"/>
      <c r="F64" s="63" t="s">
        <v>152</v>
      </c>
      <c r="G64" s="63"/>
      <c r="H64" s="63"/>
      <c r="I64" s="63"/>
      <c r="J64" s="63" t="s">
        <v>153</v>
      </c>
      <c r="K64" s="63"/>
      <c r="L64" s="63"/>
      <c r="M64" s="63"/>
      <c r="N64" s="63" t="s">
        <v>154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2.7000000000000001E-3</v>
      </c>
      <c r="E66">
        <v>10.112536</v>
      </c>
      <c r="F66" s="39"/>
      <c r="G66" s="39">
        <v>2.7000000000000001E-3</v>
      </c>
      <c r="H66" s="25"/>
      <c r="I66" s="25">
        <v>9.9281369999999995</v>
      </c>
      <c r="J66" s="39">
        <v>2.8E-3</v>
      </c>
      <c r="K66" s="25"/>
      <c r="L66" s="25"/>
      <c r="M66" s="25">
        <v>10.125325999999999</v>
      </c>
      <c r="N66" s="25">
        <v>2.8E-3</v>
      </c>
      <c r="O66" s="25"/>
      <c r="P66" s="25"/>
      <c r="Q66" s="25">
        <v>11.51867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3.6651590000000001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22.068001000000002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9.8962250000000012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3.9450999999999999E-5</v>
      </c>
      <c r="H75">
        <f>E13+I13</f>
        <v>110.73164800000001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3.9632000000000003E-5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3.9994000000000004E-5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4.0355999999999998E-5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4.8355610000000002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32.151894999999996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14.69669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3.9632825000000006E-5</v>
      </c>
      <c r="H88">
        <f>M13+I13+E13</f>
        <v>164.09656200000001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3.9997300000000011E-5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4.0731200000000001E-5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4.1471700000000005E-5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6.0000159999999996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42.309369000000004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19.354151999999999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3.9815343749999993E-5</v>
      </c>
      <c r="H101">
        <f>Q13+M13+I13+E13</f>
        <v>217.847714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4.036485E-5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4.1473200000000001E-5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4.2588750000000005E-5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2.2725080000000002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20.315156999999999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7.1298820000000003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2.6307999999999995E-4</v>
      </c>
      <c r="H114">
        <f>AA13+W13</f>
        <v>86.230958000000001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2.6405999999999999E-4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2.6602E-4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2.6797999999999997E-4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3.4507639999999999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30.408966999999997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10.587668000000001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2.6406325000000001E-4</v>
      </c>
      <c r="H127">
        <f>AE13+AA13+W13</f>
        <v>127.660595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2.6603299999999999E-4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2.6999199999999999E-4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2.7397700000000001E-4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4.8036490000000001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41.562728999999997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13.866580000000001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2.6504976249999994E-4</v>
      </c>
      <c r="H140">
        <f>AI13+AE13+AA13+W13</f>
        <v>169.38631700000002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2.6801909999999996E-4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2.7401680000000003E-4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2.800937E-4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2.471619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2.1149999999999997E-6</v>
      </c>
      <c r="M151">
        <f>I46+E46</f>
        <v>21.636789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2.1299999999999999E-6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4.0683369999999996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56.571359999999999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2.1600000000000001E-6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2.1899999999999998E-6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3.6086460000000002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2.1282499999999999E-6</v>
      </c>
      <c r="M164">
        <f>M46+I46+E46</f>
        <v>31.807048999999999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2.153E-6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5.9334639999999998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83.998636000000005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2.1919999999999999E-6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2.2170000000000001E-6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4.7531190000000008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2.1399124999999996E-6</v>
      </c>
      <c r="M177">
        <f>Q46+M46+I46+E46</f>
        <v>41.880763999999999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2.1702999999999998E-6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7.7803529999999999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111.58031000000001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2.2063999999999997E-6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2.2160999999999998E-6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5.5472440000000001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1.4900999999999998E-4</v>
      </c>
      <c r="M190">
        <f>AA46+W46</f>
        <v>21.097048000000001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1.4912000000000001E-4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3.523844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22.67163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1.4934E-4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1.4955999999999997E-4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6.6885780000000006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1.4912675000000001E-4</v>
      </c>
      <c r="M203">
        <f>AE46+AA46+W46</f>
        <v>31.152768000000002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1.4936699999999999E-4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5.2248900000000003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32.298208000000002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1.4988799999999999E-4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1.5046299999999999E-4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7.8557220000000001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1.4925012499999996E-4</v>
      </c>
      <c r="M216">
        <f>AI46+AE46+AA46+W46</f>
        <v>41.269418999999999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1.4963999999999998E-4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6.8737659999999998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3.1149999999999997E-3</v>
      </c>
      <c r="H218">
        <f>AI34+AE34+AA34+W34</f>
        <v>42.053516000000002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1.50536E-4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1.5158199999999999E-4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3.1599999999999996E-3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3.1900000000000001E-3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2.2876430000000001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2.7000000000000001E-3</v>
      </c>
      <c r="M229">
        <f>I66+E66</f>
        <v>20.040672999999998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2.7000000000000001E-3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3.2184850000000003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15.593923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2.7000000000000001E-3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2.7000000000000001E-3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3.4506189999999997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2.7002500000000004E-3</v>
      </c>
      <c r="M242">
        <f>M66+I66+E66</f>
        <v>30.165998999999999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2.7010000000000003E-3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4.8831150000000001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9.3202500000000004E-3</v>
      </c>
      <c r="H244">
        <f>M54+I54+E54</f>
        <v>23.677928000000001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9.3410000000000003E-3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2.7040000000000002E-3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2.7090000000000005E-3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9.384E-3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9.4289999999999999E-3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4.584473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2.7007249999999997E-3</v>
      </c>
      <c r="M255">
        <f>Q66+M66+I66+E66</f>
        <v>41.684669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2.7028E-3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6.5518339999999995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9.330724999999998E-3</v>
      </c>
      <c r="H257">
        <f>Q54+M54+I54+E54</f>
        <v>31.691447999999994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9.3627999999999992E-3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2.7104E-3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2.7216000000000002E-3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9.4303999999999985E-3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9.5016000000000007E-3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263"/>
  <sheetViews>
    <sheetView zoomScale="55" zoomScaleNormal="55" workbookViewId="0">
      <selection activeCell="O28" sqref="O2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155</v>
      </c>
      <c r="C9" s="52"/>
      <c r="D9" s="52"/>
      <c r="E9" s="52"/>
      <c r="F9" s="63" t="s">
        <v>156</v>
      </c>
      <c r="G9" s="52"/>
      <c r="H9" s="52"/>
      <c r="I9" s="52"/>
      <c r="J9" s="63" t="s">
        <v>157</v>
      </c>
      <c r="K9" s="52"/>
      <c r="L9" s="52"/>
      <c r="M9" s="52"/>
      <c r="N9" s="63" t="s">
        <v>242</v>
      </c>
      <c r="O9" s="63"/>
      <c r="P9" s="63"/>
      <c r="Q9" s="63"/>
      <c r="S9" s="59" t="s">
        <v>12</v>
      </c>
      <c r="T9" s="63" t="s">
        <v>155</v>
      </c>
      <c r="U9" s="52"/>
      <c r="V9" s="52"/>
      <c r="W9" s="52"/>
      <c r="X9" s="63" t="s">
        <v>156</v>
      </c>
      <c r="Y9" s="52"/>
      <c r="Z9" s="52"/>
      <c r="AA9" s="52"/>
      <c r="AB9" s="63" t="s">
        <v>157</v>
      </c>
      <c r="AC9" s="52"/>
      <c r="AD9" s="52"/>
      <c r="AE9" s="52"/>
      <c r="AF9" s="63" t="s">
        <v>242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3.15076</v>
      </c>
      <c r="F11" t="s">
        <v>20</v>
      </c>
      <c r="G11" s="29">
        <v>0</v>
      </c>
      <c r="H11" s="29">
        <v>2.2800000000000001E-2</v>
      </c>
      <c r="I11" s="29">
        <v>1.925513</v>
      </c>
      <c r="J11" t="s">
        <v>20</v>
      </c>
      <c r="K11" s="29">
        <v>0</v>
      </c>
      <c r="L11" s="29">
        <v>2.2800000000000001E-2</v>
      </c>
      <c r="M11" s="29">
        <v>2.4326050000000001</v>
      </c>
      <c r="N11" s="25" t="s">
        <v>20</v>
      </c>
      <c r="O11" s="49">
        <v>0</v>
      </c>
      <c r="P11" s="49">
        <v>2.2800000000000001E-2</v>
      </c>
      <c r="Q11" s="25">
        <v>1.132663</v>
      </c>
      <c r="S11" s="59"/>
      <c r="T11" t="s">
        <v>20</v>
      </c>
      <c r="U11" s="29">
        <v>0</v>
      </c>
      <c r="V11" s="29">
        <v>2.2800000000000001E-2</v>
      </c>
      <c r="W11" s="29">
        <v>1.340989</v>
      </c>
      <c r="X11" t="s">
        <v>20</v>
      </c>
      <c r="Y11" s="29">
        <v>0</v>
      </c>
      <c r="Z11" s="29">
        <v>2.2800000000000001E-2</v>
      </c>
      <c r="AA11" s="29">
        <v>1.026554</v>
      </c>
      <c r="AB11" t="s">
        <v>20</v>
      </c>
      <c r="AC11" s="29">
        <v>0</v>
      </c>
      <c r="AD11" s="29">
        <v>2.2800000000000001E-2</v>
      </c>
      <c r="AE11" s="29">
        <v>1.136781</v>
      </c>
      <c r="AF11" s="25" t="s">
        <v>20</v>
      </c>
      <c r="AG11" s="49">
        <v>0</v>
      </c>
      <c r="AH11" s="49">
        <v>2.2800000000000001E-2</v>
      </c>
      <c r="AI11" s="25">
        <v>1.1371979999999999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5.8305239999999996</v>
      </c>
      <c r="F12" t="s">
        <v>21</v>
      </c>
      <c r="G12" s="29">
        <v>0</v>
      </c>
      <c r="H12" s="29">
        <v>8.7180000000000005E-4</v>
      </c>
      <c r="I12" s="29">
        <v>5.5173709999999998</v>
      </c>
      <c r="J12" t="s">
        <v>21</v>
      </c>
      <c r="K12" s="29">
        <v>0</v>
      </c>
      <c r="L12" s="29">
        <v>8.7180000000000005E-4</v>
      </c>
      <c r="M12" s="29">
        <v>5.3357609999999998</v>
      </c>
      <c r="N12" s="25" t="s">
        <v>21</v>
      </c>
      <c r="O12" s="49">
        <v>0</v>
      </c>
      <c r="P12" s="49">
        <v>8.7180000000000005E-4</v>
      </c>
      <c r="Q12" s="25">
        <v>4.7947550000000003</v>
      </c>
      <c r="S12" s="59"/>
      <c r="T12" t="s">
        <v>21</v>
      </c>
      <c r="U12" s="29">
        <v>0</v>
      </c>
      <c r="V12" s="29">
        <v>2E-3</v>
      </c>
      <c r="W12" s="29">
        <v>4.1194090000000001</v>
      </c>
      <c r="X12" t="s">
        <v>21</v>
      </c>
      <c r="Y12" s="29">
        <v>0</v>
      </c>
      <c r="Z12" s="29">
        <v>2E-3</v>
      </c>
      <c r="AA12" s="29">
        <v>3.9186920000000001</v>
      </c>
      <c r="AB12" t="s">
        <v>21</v>
      </c>
      <c r="AC12" s="29">
        <v>0</v>
      </c>
      <c r="AD12" s="29">
        <v>2E-3</v>
      </c>
      <c r="AE12" s="29">
        <v>3.7308849999999998</v>
      </c>
      <c r="AF12" s="25" t="s">
        <v>21</v>
      </c>
      <c r="AG12" s="49">
        <v>0</v>
      </c>
      <c r="AH12" s="49">
        <v>2E-3</v>
      </c>
      <c r="AI12" s="25">
        <v>3.2223190000000002</v>
      </c>
    </row>
    <row r="13" spans="1:35" x14ac:dyDescent="0.25">
      <c r="A13" s="59"/>
      <c r="B13" t="s">
        <v>22</v>
      </c>
      <c r="C13" s="29">
        <v>0</v>
      </c>
      <c r="D13" s="29">
        <v>3.8510000000000002E-5</v>
      </c>
      <c r="E13" s="29">
        <v>66.143551000000002</v>
      </c>
      <c r="F13" t="s">
        <v>22</v>
      </c>
      <c r="G13" s="29">
        <v>0</v>
      </c>
      <c r="H13" s="29">
        <v>4.2049999999999999E-5</v>
      </c>
      <c r="I13" s="29">
        <v>63.880594000000002</v>
      </c>
      <c r="J13" t="s">
        <v>22</v>
      </c>
      <c r="K13" s="29">
        <v>0</v>
      </c>
      <c r="L13" s="29">
        <v>4.5899999999999998E-5</v>
      </c>
      <c r="M13" s="29">
        <v>64.440753000000001</v>
      </c>
      <c r="N13" s="25" t="s">
        <v>22</v>
      </c>
      <c r="O13" s="49">
        <v>0</v>
      </c>
      <c r="P13" s="49">
        <v>5.007E-5</v>
      </c>
      <c r="Q13" s="25">
        <v>61.431525000000001</v>
      </c>
      <c r="S13" s="59"/>
      <c r="T13" t="s">
        <v>22</v>
      </c>
      <c r="U13" s="29">
        <v>0</v>
      </c>
      <c r="V13" s="29">
        <v>2.6170000000000002E-4</v>
      </c>
      <c r="W13" s="29">
        <v>51.726756000000002</v>
      </c>
      <c r="X13" t="s">
        <v>22</v>
      </c>
      <c r="Y13" s="29">
        <v>0</v>
      </c>
      <c r="Z13" s="29">
        <v>2.809E-4</v>
      </c>
      <c r="AA13" s="29">
        <v>49.469594000000001</v>
      </c>
      <c r="AB13" t="s">
        <v>22</v>
      </c>
      <c r="AC13" s="29">
        <v>0</v>
      </c>
      <c r="AD13" s="29">
        <v>3.0130000000000001E-4</v>
      </c>
      <c r="AE13" s="29">
        <v>49.536020000000001</v>
      </c>
      <c r="AF13" s="25" t="s">
        <v>22</v>
      </c>
      <c r="AG13" s="49">
        <v>0</v>
      </c>
      <c r="AH13" s="49">
        <v>3.2299999999999999E-4</v>
      </c>
      <c r="AI13" s="25">
        <v>46.420414000000001</v>
      </c>
    </row>
    <row r="14" spans="1:35" x14ac:dyDescent="0.25">
      <c r="G14" t="s">
        <v>138</v>
      </c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155</v>
      </c>
      <c r="C16" s="52"/>
      <c r="D16" s="52"/>
      <c r="E16" s="52"/>
      <c r="F16" s="63" t="s">
        <v>156</v>
      </c>
      <c r="G16" s="52"/>
      <c r="H16" s="52"/>
      <c r="I16" s="52"/>
      <c r="J16" s="63" t="s">
        <v>157</v>
      </c>
      <c r="K16" s="52"/>
      <c r="L16" s="52"/>
      <c r="M16" s="52"/>
      <c r="N16" s="66" t="s">
        <v>158</v>
      </c>
      <c r="O16" s="66"/>
      <c r="P16" s="66"/>
      <c r="Q16" s="66"/>
      <c r="R16" s="27"/>
      <c r="S16" s="68" t="s">
        <v>23</v>
      </c>
      <c r="T16" s="63" t="s">
        <v>155</v>
      </c>
      <c r="U16" s="52"/>
      <c r="V16" s="52"/>
      <c r="W16" s="52"/>
      <c r="X16" s="63" t="s">
        <v>156</v>
      </c>
      <c r="Y16" s="52"/>
      <c r="Z16" s="52"/>
      <c r="AA16" s="52"/>
      <c r="AB16" s="63" t="s">
        <v>157</v>
      </c>
      <c r="AC16" s="52"/>
      <c r="AD16" s="52"/>
      <c r="AE16" s="52"/>
      <c r="AF16" s="66" t="s">
        <v>158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155</v>
      </c>
      <c r="C23" s="52"/>
      <c r="D23" s="52"/>
      <c r="E23" s="52"/>
      <c r="F23" s="63" t="s">
        <v>156</v>
      </c>
      <c r="G23" s="52"/>
      <c r="H23" s="52"/>
      <c r="I23" s="52"/>
      <c r="J23" s="63" t="s">
        <v>157</v>
      </c>
      <c r="K23" s="52"/>
      <c r="L23" s="52"/>
      <c r="M23" s="52"/>
      <c r="N23" s="63" t="s">
        <v>242</v>
      </c>
      <c r="O23" s="63"/>
      <c r="P23" s="63"/>
      <c r="Q23" s="63"/>
      <c r="S23" s="60" t="s">
        <v>24</v>
      </c>
      <c r="T23" s="63" t="s">
        <v>155</v>
      </c>
      <c r="U23" s="52"/>
      <c r="V23" s="52"/>
      <c r="W23" s="52"/>
      <c r="X23" s="63" t="s">
        <v>156</v>
      </c>
      <c r="Y23" s="52"/>
      <c r="Z23" s="52"/>
      <c r="AA23" s="52"/>
      <c r="AB23" s="63" t="s">
        <v>157</v>
      </c>
      <c r="AC23" s="52"/>
      <c r="AD23" s="52"/>
      <c r="AE23" s="52"/>
      <c r="AF23" s="63" t="s">
        <v>242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12.125351</v>
      </c>
      <c r="F25">
        <v>0</v>
      </c>
      <c r="I25" s="29">
        <v>11.226141</v>
      </c>
      <c r="J25">
        <v>0</v>
      </c>
      <c r="M25" s="29">
        <v>10.090377999999999</v>
      </c>
      <c r="N25" s="25">
        <v>0</v>
      </c>
      <c r="O25" s="25"/>
      <c r="P25" s="25"/>
      <c r="Q25" s="25">
        <v>10.100592000000001</v>
      </c>
      <c r="S25" s="60"/>
      <c r="T25">
        <v>0</v>
      </c>
      <c r="W25" s="29">
        <v>9.8606289999999994</v>
      </c>
      <c r="X25">
        <v>0</v>
      </c>
      <c r="AA25" s="29">
        <v>9.942831</v>
      </c>
      <c r="AB25">
        <v>0</v>
      </c>
      <c r="AE25" s="29">
        <v>10.064075000000001</v>
      </c>
      <c r="AF25" s="25">
        <v>0</v>
      </c>
      <c r="AG25" s="25"/>
      <c r="AH25" s="25"/>
      <c r="AI25" s="25">
        <v>10.892478000000001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155</v>
      </c>
      <c r="C30" s="52"/>
      <c r="D30" s="52"/>
      <c r="E30" s="52"/>
      <c r="F30" s="63" t="s">
        <v>156</v>
      </c>
      <c r="G30" s="52"/>
      <c r="H30" s="52"/>
      <c r="I30" s="52"/>
      <c r="J30" s="63" t="s">
        <v>157</v>
      </c>
      <c r="K30" s="52"/>
      <c r="L30" s="52"/>
      <c r="M30" s="52"/>
      <c r="N30" s="63" t="s">
        <v>242</v>
      </c>
      <c r="O30" s="63"/>
      <c r="P30" s="63"/>
      <c r="Q30" s="63"/>
      <c r="S30" s="59" t="s">
        <v>12</v>
      </c>
      <c r="T30" s="63" t="s">
        <v>155</v>
      </c>
      <c r="U30" s="52"/>
      <c r="V30" s="52"/>
      <c r="W30" s="52"/>
      <c r="X30" s="63" t="s">
        <v>156</v>
      </c>
      <c r="Y30" s="52"/>
      <c r="Z30" s="52"/>
      <c r="AA30" s="52"/>
      <c r="AB30" s="63" t="s">
        <v>157</v>
      </c>
      <c r="AC30" s="52"/>
      <c r="AD30" s="52"/>
      <c r="AE30" s="52"/>
      <c r="AF30" s="63" t="s">
        <v>242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1.1447780000000001</v>
      </c>
      <c r="F32" t="s">
        <v>20</v>
      </c>
      <c r="G32" s="29">
        <v>0</v>
      </c>
      <c r="H32" s="29">
        <v>2.2800000000000001E-2</v>
      </c>
      <c r="I32" s="29">
        <v>1.024886</v>
      </c>
      <c r="J32" t="s">
        <v>20</v>
      </c>
      <c r="K32" s="29">
        <v>0</v>
      </c>
      <c r="L32" s="29">
        <v>2.2800000000000001E-2</v>
      </c>
      <c r="M32" s="29">
        <v>1.0463929999999999</v>
      </c>
      <c r="N32" s="25" t="s">
        <v>20</v>
      </c>
      <c r="O32" s="49">
        <v>0</v>
      </c>
      <c r="P32" s="49">
        <v>2.2800000000000001E-2</v>
      </c>
      <c r="Q32" s="25">
        <v>1.054567</v>
      </c>
      <c r="S32" s="59"/>
      <c r="T32" t="s">
        <v>20</v>
      </c>
      <c r="U32" s="29">
        <v>0</v>
      </c>
      <c r="V32" s="29">
        <v>2.2800000000000001E-2</v>
      </c>
      <c r="W32" s="29">
        <v>1.0299739999999999</v>
      </c>
      <c r="X32" t="s">
        <v>20</v>
      </c>
      <c r="Y32" s="29">
        <v>0</v>
      </c>
      <c r="Z32" s="29">
        <v>2.2800000000000001E-2</v>
      </c>
      <c r="AA32" s="29">
        <v>1.171351</v>
      </c>
      <c r="AB32" t="s">
        <v>20</v>
      </c>
      <c r="AC32" s="29">
        <v>0</v>
      </c>
      <c r="AD32" s="29">
        <v>2.2800000000000001E-2</v>
      </c>
      <c r="AE32" s="29">
        <v>1.277495</v>
      </c>
      <c r="AF32" s="25" t="s">
        <v>20</v>
      </c>
      <c r="AG32" s="49">
        <v>0</v>
      </c>
      <c r="AH32" s="49">
        <v>2.2800000000000001E-2</v>
      </c>
      <c r="AI32" s="25">
        <v>1.032311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2.297698</v>
      </c>
      <c r="F33" t="s">
        <v>21</v>
      </c>
      <c r="G33" s="29">
        <v>0</v>
      </c>
      <c r="H33" s="29">
        <v>4.1000000000000003E-3</v>
      </c>
      <c r="I33" s="29">
        <v>2.290997</v>
      </c>
      <c r="J33" t="s">
        <v>21</v>
      </c>
      <c r="K33" s="29">
        <v>0</v>
      </c>
      <c r="L33" s="29">
        <v>4.1000000000000003E-3</v>
      </c>
      <c r="M33" s="29">
        <v>1.916963</v>
      </c>
      <c r="N33" s="25" t="s">
        <v>21</v>
      </c>
      <c r="O33" s="49">
        <v>0</v>
      </c>
      <c r="P33" s="49">
        <v>4.1000000000000003E-3</v>
      </c>
      <c r="Q33" s="25">
        <v>1.792109</v>
      </c>
      <c r="S33" s="59"/>
      <c r="T33" t="s">
        <v>21</v>
      </c>
      <c r="U33" s="29">
        <v>0</v>
      </c>
      <c r="V33" s="29">
        <v>7.4000000000000003E-3</v>
      </c>
      <c r="W33" s="29">
        <v>1.724539</v>
      </c>
      <c r="X33" t="s">
        <v>21</v>
      </c>
      <c r="Y33" s="29">
        <v>0</v>
      </c>
      <c r="Z33" s="29">
        <v>7.4000000000000003E-3</v>
      </c>
      <c r="AA33" s="29">
        <v>1.721765</v>
      </c>
      <c r="AB33" t="s">
        <v>21</v>
      </c>
      <c r="AC33" s="29">
        <v>0</v>
      </c>
      <c r="AD33" s="29">
        <v>7.4000000000000003E-3</v>
      </c>
      <c r="AE33" s="29">
        <v>1.774187</v>
      </c>
      <c r="AF33" s="25" t="s">
        <v>21</v>
      </c>
      <c r="AG33" s="49">
        <v>0</v>
      </c>
      <c r="AH33" s="49">
        <v>7.4000000000000003E-3</v>
      </c>
      <c r="AI33" s="25">
        <v>1.5581370000000001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33.224043999999999</v>
      </c>
      <c r="F34" t="s">
        <v>22</v>
      </c>
      <c r="G34" s="29">
        <v>0</v>
      </c>
      <c r="H34" s="29">
        <v>1.1000000000000001E-3</v>
      </c>
      <c r="I34" s="29">
        <v>33.179107999999999</v>
      </c>
      <c r="J34" t="s">
        <v>22</v>
      </c>
      <c r="K34" s="29">
        <v>0</v>
      </c>
      <c r="L34" s="29">
        <v>1.1000000000000001E-3</v>
      </c>
      <c r="M34" s="29">
        <v>30.961186000000001</v>
      </c>
      <c r="N34" s="25" t="s">
        <v>22</v>
      </c>
      <c r="O34" s="49">
        <v>0</v>
      </c>
      <c r="P34" s="49">
        <v>1.1999999999999999E-3</v>
      </c>
      <c r="Q34" s="25">
        <v>30.748253999999999</v>
      </c>
      <c r="S34" s="59"/>
      <c r="T34" t="s">
        <v>22</v>
      </c>
      <c r="U34" s="29">
        <v>0</v>
      </c>
      <c r="V34" s="29">
        <v>3.0999999999999999E-3</v>
      </c>
      <c r="W34" s="29">
        <v>12.56967</v>
      </c>
      <c r="X34" t="s">
        <v>22</v>
      </c>
      <c r="Y34" s="29">
        <v>0</v>
      </c>
      <c r="Z34" s="29">
        <v>3.2000000000000002E-3</v>
      </c>
      <c r="AA34" s="29">
        <v>12.885365999999999</v>
      </c>
      <c r="AB34" t="s">
        <v>22</v>
      </c>
      <c r="AC34" s="29">
        <v>0</v>
      </c>
      <c r="AD34" s="29">
        <v>3.3E-3</v>
      </c>
      <c r="AE34" s="29">
        <v>9.7597529999999999</v>
      </c>
      <c r="AF34" s="25" t="s">
        <v>22</v>
      </c>
      <c r="AG34" s="49">
        <v>0</v>
      </c>
      <c r="AH34" s="49">
        <v>3.3999999999999998E-3</v>
      </c>
      <c r="AI34" s="25">
        <v>10.287836</v>
      </c>
    </row>
    <row r="35" spans="1:35" x14ac:dyDescent="0.25">
      <c r="C35" t="s">
        <v>138</v>
      </c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155</v>
      </c>
      <c r="C37" s="52"/>
      <c r="D37" s="52"/>
      <c r="E37" s="52"/>
      <c r="F37" s="63" t="s">
        <v>156</v>
      </c>
      <c r="G37" s="52"/>
      <c r="H37" s="52"/>
      <c r="I37" s="52"/>
      <c r="J37" s="63" t="s">
        <v>157</v>
      </c>
      <c r="K37" s="52"/>
      <c r="L37" s="52"/>
      <c r="M37" s="52"/>
      <c r="N37" s="66" t="s">
        <v>158</v>
      </c>
      <c r="O37" s="66"/>
      <c r="P37" s="66"/>
      <c r="Q37" s="66"/>
      <c r="R37" s="27"/>
      <c r="S37" s="68" t="s">
        <v>23</v>
      </c>
      <c r="T37" s="63" t="s">
        <v>155</v>
      </c>
      <c r="U37" s="52"/>
      <c r="V37" s="52"/>
      <c r="W37" s="52"/>
      <c r="X37" s="63" t="s">
        <v>156</v>
      </c>
      <c r="Y37" s="52"/>
      <c r="Z37" s="52"/>
      <c r="AA37" s="52"/>
      <c r="AB37" s="63" t="s">
        <v>157</v>
      </c>
      <c r="AC37" s="52"/>
      <c r="AD37" s="52"/>
      <c r="AE37" s="52"/>
      <c r="AF37" s="66" t="s">
        <v>158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155</v>
      </c>
      <c r="C44" s="52"/>
      <c r="D44" s="52"/>
      <c r="E44" s="52"/>
      <c r="F44" s="63" t="s">
        <v>156</v>
      </c>
      <c r="G44" s="52"/>
      <c r="H44" s="52"/>
      <c r="I44" s="52"/>
      <c r="J44" s="63" t="s">
        <v>157</v>
      </c>
      <c r="K44" s="52"/>
      <c r="L44" s="52"/>
      <c r="M44" s="52"/>
      <c r="N44" s="63" t="s">
        <v>242</v>
      </c>
      <c r="O44" s="63"/>
      <c r="P44" s="63"/>
      <c r="Q44" s="63"/>
      <c r="S44" s="60" t="s">
        <v>24</v>
      </c>
      <c r="T44" s="63" t="s">
        <v>155</v>
      </c>
      <c r="U44" s="52"/>
      <c r="V44" s="52"/>
      <c r="W44" s="52"/>
      <c r="X44" s="63" t="s">
        <v>156</v>
      </c>
      <c r="Y44" s="52"/>
      <c r="Z44" s="52"/>
      <c r="AA44" s="52"/>
      <c r="AB44" s="63" t="s">
        <v>157</v>
      </c>
      <c r="AC44" s="52"/>
      <c r="AD44" s="52"/>
      <c r="AE44" s="52"/>
      <c r="AF44" s="63" t="s">
        <v>242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2.6000000000000001E-6</v>
      </c>
      <c r="E46" s="29">
        <v>10.209403999999999</v>
      </c>
      <c r="F46" s="33">
        <v>2.9000000000000002E-6</v>
      </c>
      <c r="I46" s="29">
        <v>16.306145000000001</v>
      </c>
      <c r="J46" s="33">
        <v>2.6000000000000001E-6</v>
      </c>
      <c r="M46" s="29">
        <v>10.766423</v>
      </c>
      <c r="N46" s="39">
        <v>2.7999999999999999E-6</v>
      </c>
      <c r="O46" s="25"/>
      <c r="P46" s="25"/>
      <c r="Q46" s="25">
        <v>9.9714930000000006</v>
      </c>
      <c r="S46" s="60"/>
      <c r="T46" s="33">
        <v>1.394E-4</v>
      </c>
      <c r="W46" s="29">
        <v>10.362613</v>
      </c>
      <c r="X46" s="33">
        <v>1.4990000000000001E-4</v>
      </c>
      <c r="AA46" s="29">
        <v>10.266902999999999</v>
      </c>
      <c r="AB46" s="33">
        <v>1.4569999999999999E-4</v>
      </c>
      <c r="AE46" s="29">
        <v>10.484730000000001</v>
      </c>
      <c r="AF46" s="39">
        <v>1.548E-4</v>
      </c>
      <c r="AG46" s="25"/>
      <c r="AH46" s="25"/>
      <c r="AI46" s="25">
        <v>10.248749999999999</v>
      </c>
    </row>
    <row r="47" spans="1:35" x14ac:dyDescent="0.25">
      <c r="N47" s="27"/>
      <c r="O47" s="27"/>
      <c r="P47" s="27"/>
      <c r="Q47" s="27"/>
      <c r="AF47" s="25"/>
      <c r="AG47" s="25"/>
      <c r="AH47" s="25"/>
      <c r="AI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155</v>
      </c>
      <c r="C50" s="52"/>
      <c r="D50" s="52"/>
      <c r="E50" s="52"/>
      <c r="F50" s="63" t="s">
        <v>156</v>
      </c>
      <c r="G50" s="52"/>
      <c r="H50" s="52"/>
      <c r="I50" s="52"/>
      <c r="J50" s="63" t="s">
        <v>157</v>
      </c>
      <c r="K50" s="52"/>
      <c r="L50" s="52"/>
      <c r="M50" s="52"/>
      <c r="N50" s="63" t="s">
        <v>242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1.1152550000000001</v>
      </c>
      <c r="F52" t="s">
        <v>20</v>
      </c>
      <c r="G52" s="29">
        <v>0</v>
      </c>
      <c r="H52" s="29">
        <v>2.2800000000000001E-2</v>
      </c>
      <c r="I52" s="29">
        <v>1.1227050000000001</v>
      </c>
      <c r="J52" t="s">
        <v>20</v>
      </c>
      <c r="K52" s="29">
        <v>0</v>
      </c>
      <c r="L52" s="29">
        <v>2.2800000000000001E-2</v>
      </c>
      <c r="M52" s="29">
        <v>1.1321270000000001</v>
      </c>
      <c r="N52" s="25" t="s">
        <v>20</v>
      </c>
      <c r="O52" s="49">
        <v>0</v>
      </c>
      <c r="P52" s="49">
        <v>2.2800000000000001E-2</v>
      </c>
      <c r="Q52" s="25">
        <v>1.0834790000000001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1.7005760000000001</v>
      </c>
      <c r="F53" t="s">
        <v>21</v>
      </c>
      <c r="G53" s="29">
        <v>0</v>
      </c>
      <c r="H53" s="29">
        <v>1.37E-2</v>
      </c>
      <c r="I53" s="29">
        <v>1.7033100000000001</v>
      </c>
      <c r="J53" t="s">
        <v>21</v>
      </c>
      <c r="K53" s="29">
        <v>0</v>
      </c>
      <c r="L53" s="29">
        <v>1.37E-2</v>
      </c>
      <c r="M53" s="29">
        <v>1.69387</v>
      </c>
      <c r="N53" s="25" t="s">
        <v>21</v>
      </c>
      <c r="O53" s="49">
        <v>0</v>
      </c>
      <c r="P53" s="49">
        <v>1.37E-2</v>
      </c>
      <c r="Q53" s="25">
        <v>1.9427890000000001</v>
      </c>
    </row>
    <row r="54" spans="1:17" x14ac:dyDescent="0.25">
      <c r="A54" s="59"/>
      <c r="B54" t="s">
        <v>22</v>
      </c>
      <c r="C54" s="29">
        <v>0</v>
      </c>
      <c r="D54" s="29">
        <v>9.2999999999999992E-3</v>
      </c>
      <c r="E54" s="29">
        <v>8.3055260000000004</v>
      </c>
      <c r="F54" t="s">
        <v>22</v>
      </c>
      <c r="G54" s="29">
        <v>0</v>
      </c>
      <c r="H54" s="29">
        <v>9.4999999999999998E-3</v>
      </c>
      <c r="I54" s="29">
        <v>8.3709319999999998</v>
      </c>
      <c r="J54" t="s">
        <v>22</v>
      </c>
      <c r="K54" s="29">
        <v>0</v>
      </c>
      <c r="L54" s="29">
        <v>9.7000000000000003E-3</v>
      </c>
      <c r="M54" s="29">
        <v>8.4344999999999999</v>
      </c>
      <c r="N54" s="25" t="s">
        <v>22</v>
      </c>
      <c r="O54" s="49">
        <v>0</v>
      </c>
      <c r="P54" s="49">
        <v>0.01</v>
      </c>
      <c r="Q54" s="25">
        <v>8.4736469999999997</v>
      </c>
    </row>
    <row r="55" spans="1:17" x14ac:dyDescent="0.25">
      <c r="N55" s="25"/>
      <c r="O55" s="25"/>
      <c r="P55" s="25"/>
      <c r="Q55" s="25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3" t="s">
        <v>155</v>
      </c>
      <c r="C57" s="52"/>
      <c r="D57" s="52"/>
      <c r="E57" s="52"/>
      <c r="F57" s="63" t="s">
        <v>156</v>
      </c>
      <c r="G57" s="52"/>
      <c r="H57" s="52"/>
      <c r="I57" s="52"/>
      <c r="J57" s="63" t="s">
        <v>157</v>
      </c>
      <c r="K57" s="52"/>
      <c r="L57" s="52"/>
      <c r="M57" s="52"/>
      <c r="N57" s="66" t="s">
        <v>158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63" t="s">
        <v>155</v>
      </c>
      <c r="C64" s="52"/>
      <c r="D64" s="52"/>
      <c r="E64" s="52"/>
      <c r="F64" s="63" t="s">
        <v>156</v>
      </c>
      <c r="G64" s="52"/>
      <c r="H64" s="52"/>
      <c r="I64" s="52"/>
      <c r="J64" s="63" t="s">
        <v>157</v>
      </c>
      <c r="K64" s="52"/>
      <c r="L64" s="52"/>
      <c r="M64" s="52"/>
      <c r="N64" s="63" t="s">
        <v>242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2.7000000000000001E-3</v>
      </c>
      <c r="E66" s="29">
        <v>10.372678000000001</v>
      </c>
      <c r="F66" s="33"/>
      <c r="G66" s="33">
        <v>2.7000000000000001E-3</v>
      </c>
      <c r="I66" s="29">
        <v>10.320983999999999</v>
      </c>
      <c r="J66" s="33">
        <v>2.7000000000000001E-3</v>
      </c>
      <c r="M66" s="29">
        <v>10.247833</v>
      </c>
      <c r="N66" s="25">
        <v>2.8E-3</v>
      </c>
      <c r="O66" s="25"/>
      <c r="P66" s="25"/>
      <c r="Q66" s="25">
        <v>11.261851999999999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5.0762730000000005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23.351492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11.347894999999999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3.8687000000000004E-5</v>
      </c>
      <c r="H75">
        <f>E13+I13</f>
        <v>130.024145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3.8863999999999999E-5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3.9218000000000003E-5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3.9572E-5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7.5088780000000002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33.441870000000002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16.683655999999999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3.8864775000000006E-5</v>
      </c>
      <c r="H88">
        <f>M13+I13+E13</f>
        <v>194.46489800000001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3.9221100000000003E-5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3.9938399999999997E-5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4.0661900000000005E-5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8.6415410000000001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43.542462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21.478411000000001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3.9043326249999996E-5</v>
      </c>
      <c r="H101">
        <f>Q13+M13+I13+E13</f>
        <v>255.896423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3.9581310000000001E-5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4.0671279999999997E-5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4.1779970000000001E-5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2.367543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19.803460000000001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8.0381010000000011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2.6266000000000001E-4</v>
      </c>
      <c r="H114">
        <f>AA13+W13</f>
        <v>101.19635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2.6362E-4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2.6554000000000004E-4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2.6746000000000002E-4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3.504324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29.867535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11.768986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2.6362300000000005E-4</v>
      </c>
      <c r="H127">
        <f>AE13+AA13+W13</f>
        <v>150.73237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2.6555200000000001E-4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2.69428E-4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2.7332800000000004E-4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4.6415220000000001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40.760013000000001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14.991305000000001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2.6458901249999997E-4</v>
      </c>
      <c r="H140">
        <f>AI13+AE13+AA13+W13</f>
        <v>197.152784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2.6749610000000002E-4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2.7336479999999995E-4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2.7930670000000002E-4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2.169664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2.615E-6</v>
      </c>
      <c r="M151">
        <f>I46+E46</f>
        <v>26.515549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2.6300000000000002E-6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4.5886949999999995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66.403152000000006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2.6599999999999999E-6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2.6900000000000001E-6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3.2160569999999997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2.6285000000000003E-6</v>
      </c>
      <c r="M164">
        <f>M46+I46+E46</f>
        <v>37.281971999999996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2.6540000000000003E-6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6.5056580000000004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97.364338000000004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2.6960000000000001E-6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2.7260000000000002E-6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4.2706239999999998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2.6406374999999998E-6</v>
      </c>
      <c r="M177">
        <f>Q46+M46+I46+E46</f>
        <v>47.253464999999998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2.6730999999999999E-6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8.2977670000000003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128.11259200000001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2.7168E-6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2.7377000000000001E-6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2.2013249999999998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1.39925E-4</v>
      </c>
      <c r="M190">
        <f>AA46+W46</f>
        <v>20.629515999999999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1.4045E-4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3.446304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25.455036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1.415E-4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1.4255E-4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3.4788199999999998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1.4041325000000002E-4</v>
      </c>
      <c r="M203">
        <f>AE46+AA46+W46</f>
        <v>31.114245999999998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1.4135300000000001E-4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5.220491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35.214789000000003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1.4301199999999998E-4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1.44377E-4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4.5111309999999998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1.4086825E-4</v>
      </c>
      <c r="M216">
        <f>AI46+AE46+AA46+W46</f>
        <v>41.362995999999995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1.42137E-4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6.7786279999999994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3.1149999999999997E-3</v>
      </c>
      <c r="H218">
        <f>AI34+AE34+AA34+W34</f>
        <v>45.502625000000002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1.4416E-4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1.45637E-4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3.1599999999999996E-3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3.1900000000000001E-3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2.2379600000000002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2.7000000000000001E-3</v>
      </c>
      <c r="M229">
        <f>I66+E66</f>
        <v>20.693662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2.7000000000000001E-3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3.403886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16.676458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2.7000000000000001E-3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2.7000000000000001E-3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3.3700870000000007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2.7000000000000006E-3</v>
      </c>
      <c r="M242">
        <f>M66+I66+E66</f>
        <v>30.941495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2.7000000000000001E-3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5.0977560000000004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9.3200000000000002E-3</v>
      </c>
      <c r="H244">
        <f>M54+I54+E54</f>
        <v>25.110958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9.3399999999999993E-3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2.7000000000000001E-3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2.7000000000000001E-3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9.3799999999999994E-3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9.4199999999999996E-3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4.4535660000000004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2.7000125000000001E-3</v>
      </c>
      <c r="M255">
        <f>Q66+M66+I66+E66</f>
        <v>42.203346999999994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2.7001E-3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7.0405449999999998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9.3300124999999984E-3</v>
      </c>
      <c r="H257">
        <f>Q54+M54+I54+E54</f>
        <v>33.584604999999996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9.3600999999999997E-3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2.7008000000000006E-3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2.7027000000000002E-3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9.4208E-3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9.4827000000000002E-3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263"/>
  <sheetViews>
    <sheetView topLeftCell="A16" zoomScale="55" zoomScaleNormal="55" workbookViewId="0">
      <selection activeCell="K48" sqref="K4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159</v>
      </c>
      <c r="C9" s="52"/>
      <c r="D9" s="52"/>
      <c r="E9" s="52"/>
      <c r="F9" s="63" t="s">
        <v>160</v>
      </c>
      <c r="G9" s="63"/>
      <c r="H9" s="63"/>
      <c r="I9" s="63"/>
      <c r="J9" s="63" t="s">
        <v>161</v>
      </c>
      <c r="K9" s="63"/>
      <c r="L9" s="63"/>
      <c r="M9" s="63"/>
      <c r="N9" s="63" t="s">
        <v>243</v>
      </c>
      <c r="O9" s="63"/>
      <c r="P9" s="63"/>
      <c r="Q9" s="63"/>
      <c r="S9" s="59" t="s">
        <v>12</v>
      </c>
      <c r="T9" s="63" t="s">
        <v>159</v>
      </c>
      <c r="U9" s="52"/>
      <c r="V9" s="52"/>
      <c r="W9" s="52"/>
      <c r="X9" s="63" t="s">
        <v>160</v>
      </c>
      <c r="Y9" s="63"/>
      <c r="Z9" s="63"/>
      <c r="AA9" s="63"/>
      <c r="AB9" s="63" t="s">
        <v>161</v>
      </c>
      <c r="AC9" s="63"/>
      <c r="AD9" s="63"/>
      <c r="AE9" s="63"/>
      <c r="AF9" s="63" t="s">
        <v>243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2.474923</v>
      </c>
      <c r="F11" s="25" t="s">
        <v>20</v>
      </c>
      <c r="G11" s="25">
        <v>0</v>
      </c>
      <c r="H11" s="25">
        <v>2.2800000000000001E-2</v>
      </c>
      <c r="I11" s="25">
        <v>1.104312</v>
      </c>
      <c r="J11" s="25" t="s">
        <v>20</v>
      </c>
      <c r="K11" s="25">
        <v>0</v>
      </c>
      <c r="L11" s="25">
        <v>2.2800000000000001E-2</v>
      </c>
      <c r="M11" s="25">
        <v>1.487296</v>
      </c>
      <c r="N11" s="25" t="s">
        <v>20</v>
      </c>
      <c r="O11" s="25">
        <v>0</v>
      </c>
      <c r="P11" s="25">
        <v>2.2800000000000001E-2</v>
      </c>
      <c r="Q11" s="25">
        <v>1.224224</v>
      </c>
      <c r="S11" s="59"/>
      <c r="T11" t="s">
        <v>20</v>
      </c>
      <c r="U11">
        <v>0</v>
      </c>
      <c r="V11">
        <v>2.2800000000000001E-2</v>
      </c>
      <c r="W11">
        <v>1.134447</v>
      </c>
      <c r="X11" s="25" t="s">
        <v>20</v>
      </c>
      <c r="Y11" s="25">
        <v>0</v>
      </c>
      <c r="Z11" s="25">
        <v>2.2800000000000001E-2</v>
      </c>
      <c r="AA11" s="25">
        <v>1.04342</v>
      </c>
      <c r="AB11" s="25" t="s">
        <v>20</v>
      </c>
      <c r="AC11" s="25">
        <v>0</v>
      </c>
      <c r="AD11" s="25">
        <v>2.2800000000000001E-2</v>
      </c>
      <c r="AE11" s="25">
        <v>1.494839</v>
      </c>
      <c r="AF11" s="25" t="s">
        <v>20</v>
      </c>
      <c r="AG11" s="25">
        <v>0</v>
      </c>
      <c r="AH11" s="25">
        <v>2.2800000000000001E-2</v>
      </c>
      <c r="AI11" s="25">
        <v>1.345564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6.2194570000000002</v>
      </c>
      <c r="F12" s="25" t="s">
        <v>21</v>
      </c>
      <c r="G12" s="25">
        <v>0</v>
      </c>
      <c r="H12" s="25">
        <v>8.7180000000000005E-4</v>
      </c>
      <c r="I12" s="25">
        <v>5.7274609999999999</v>
      </c>
      <c r="J12" s="25" t="s">
        <v>21</v>
      </c>
      <c r="K12" s="25">
        <v>0</v>
      </c>
      <c r="L12" s="25">
        <v>8.7180000000000005E-4</v>
      </c>
      <c r="M12" s="25">
        <v>9.3412959999999998</v>
      </c>
      <c r="N12" s="25" t="s">
        <v>21</v>
      </c>
      <c r="O12" s="25">
        <v>0</v>
      </c>
      <c r="P12" s="25">
        <v>8.7180000000000005E-4</v>
      </c>
      <c r="Q12" s="25">
        <v>5.3717119999999996</v>
      </c>
      <c r="S12" s="59"/>
      <c r="T12" t="s">
        <v>21</v>
      </c>
      <c r="U12">
        <v>0</v>
      </c>
      <c r="V12">
        <v>2E-3</v>
      </c>
      <c r="W12">
        <v>4.5127839999999999</v>
      </c>
      <c r="X12" s="25" t="s">
        <v>21</v>
      </c>
      <c r="Y12" s="25">
        <v>0</v>
      </c>
      <c r="Z12" s="25">
        <v>2E-3</v>
      </c>
      <c r="AA12" s="25">
        <v>5.5497199999999998</v>
      </c>
      <c r="AB12" s="25" t="s">
        <v>21</v>
      </c>
      <c r="AC12" s="25">
        <v>0</v>
      </c>
      <c r="AD12" s="25">
        <v>2E-3</v>
      </c>
      <c r="AE12" s="25">
        <v>8.8250430000000009</v>
      </c>
      <c r="AF12" s="25" t="s">
        <v>21</v>
      </c>
      <c r="AG12" s="25">
        <v>0</v>
      </c>
      <c r="AH12" s="25">
        <v>2E-3</v>
      </c>
      <c r="AI12" s="25">
        <v>3.769288</v>
      </c>
    </row>
    <row r="13" spans="1:35" x14ac:dyDescent="0.25">
      <c r="A13" s="59"/>
      <c r="B13" t="s">
        <v>22</v>
      </c>
      <c r="C13">
        <v>0</v>
      </c>
      <c r="D13">
        <v>3.7849999999999998E-5</v>
      </c>
      <c r="E13">
        <v>79.106776999999994</v>
      </c>
      <c r="F13" s="25" t="s">
        <v>22</v>
      </c>
      <c r="G13" s="25">
        <v>0</v>
      </c>
      <c r="H13" s="25">
        <v>4.1310000000000003E-5</v>
      </c>
      <c r="I13" s="25">
        <v>74.382537999999997</v>
      </c>
      <c r="J13" s="25" t="s">
        <v>22</v>
      </c>
      <c r="K13" s="25">
        <v>0</v>
      </c>
      <c r="L13" s="25">
        <v>4.5080000000000002E-5</v>
      </c>
      <c r="M13" s="25">
        <v>69.932908999999995</v>
      </c>
      <c r="N13" s="25" t="s">
        <v>22</v>
      </c>
      <c r="O13" s="25">
        <v>0</v>
      </c>
      <c r="P13" s="25">
        <v>4.9159999999999997E-5</v>
      </c>
      <c r="Q13" s="25">
        <v>74.018663000000004</v>
      </c>
      <c r="S13" s="59"/>
      <c r="T13" t="s">
        <v>22</v>
      </c>
      <c r="U13">
        <v>0</v>
      </c>
      <c r="V13">
        <v>2.6160000000000002E-4</v>
      </c>
      <c r="W13">
        <v>60.600602000000002</v>
      </c>
      <c r="X13" s="25" t="s">
        <v>22</v>
      </c>
      <c r="Y13" s="25">
        <v>0</v>
      </c>
      <c r="Z13" s="25">
        <v>2.8029999999999998E-4</v>
      </c>
      <c r="AA13" s="25">
        <v>61.606780999999998</v>
      </c>
      <c r="AB13" s="25" t="s">
        <v>22</v>
      </c>
      <c r="AC13" s="25">
        <v>0</v>
      </c>
      <c r="AD13" s="25">
        <v>2.9930000000000001E-4</v>
      </c>
      <c r="AE13" s="25">
        <v>56.797210999999997</v>
      </c>
      <c r="AF13" s="25" t="s">
        <v>22</v>
      </c>
      <c r="AG13" s="25">
        <v>0</v>
      </c>
      <c r="AH13" s="25">
        <v>3.1809999999999998E-4</v>
      </c>
      <c r="AI13" s="25">
        <v>54.858742999999997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159</v>
      </c>
      <c r="C16" s="52"/>
      <c r="D16" s="52"/>
      <c r="E16" s="52"/>
      <c r="F16" s="66" t="s">
        <v>160</v>
      </c>
      <c r="G16" s="66"/>
      <c r="H16" s="66"/>
      <c r="I16" s="66"/>
      <c r="J16" s="66" t="s">
        <v>161</v>
      </c>
      <c r="K16" s="66"/>
      <c r="L16" s="66"/>
      <c r="M16" s="66"/>
      <c r="N16" s="66" t="s">
        <v>162</v>
      </c>
      <c r="O16" s="66"/>
      <c r="P16" s="66"/>
      <c r="Q16" s="66"/>
      <c r="R16" s="27"/>
      <c r="S16" s="68" t="s">
        <v>23</v>
      </c>
      <c r="T16" s="63" t="s">
        <v>159</v>
      </c>
      <c r="U16" s="52"/>
      <c r="V16" s="52"/>
      <c r="W16" s="52"/>
      <c r="X16" s="66" t="s">
        <v>160</v>
      </c>
      <c r="Y16" s="66"/>
      <c r="Z16" s="66"/>
      <c r="AA16" s="66"/>
      <c r="AB16" s="66" t="s">
        <v>161</v>
      </c>
      <c r="AC16" s="66"/>
      <c r="AD16" s="66"/>
      <c r="AE16" s="66"/>
      <c r="AF16" s="66" t="s">
        <v>162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x14ac:dyDescent="0.25">
      <c r="A23" s="60" t="s">
        <v>24</v>
      </c>
      <c r="B23" s="63" t="s">
        <v>159</v>
      </c>
      <c r="C23" s="52"/>
      <c r="D23" s="52"/>
      <c r="E23" s="52"/>
      <c r="F23" s="63" t="s">
        <v>160</v>
      </c>
      <c r="G23" s="63"/>
      <c r="H23" s="63"/>
      <c r="I23" s="63"/>
      <c r="J23" s="63" t="s">
        <v>161</v>
      </c>
      <c r="K23" s="63"/>
      <c r="L23" s="63"/>
      <c r="M23" s="63"/>
      <c r="N23" s="63" t="s">
        <v>243</v>
      </c>
      <c r="O23" s="63"/>
      <c r="P23" s="63"/>
      <c r="Q23" s="63"/>
      <c r="S23" s="60" t="s">
        <v>24</v>
      </c>
      <c r="T23" s="63" t="s">
        <v>159</v>
      </c>
      <c r="U23" s="52"/>
      <c r="V23" s="52"/>
      <c r="W23" s="52"/>
      <c r="X23" s="63" t="s">
        <v>160</v>
      </c>
      <c r="Y23" s="63"/>
      <c r="Z23" s="63"/>
      <c r="AA23" s="63"/>
      <c r="AB23" s="63" t="s">
        <v>161</v>
      </c>
      <c r="AC23" s="63"/>
      <c r="AD23" s="63"/>
      <c r="AE23" s="63"/>
      <c r="AF23" s="63" t="s">
        <v>243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10.563521</v>
      </c>
      <c r="F25" s="25">
        <v>0</v>
      </c>
      <c r="G25" s="25"/>
      <c r="H25" s="25"/>
      <c r="I25" s="25">
        <v>9.8523680000000002</v>
      </c>
      <c r="J25" s="25">
        <v>0</v>
      </c>
      <c r="K25" s="25"/>
      <c r="L25" s="25"/>
      <c r="M25" s="25">
        <v>10.031603</v>
      </c>
      <c r="N25" s="25">
        <v>0</v>
      </c>
      <c r="O25" s="25"/>
      <c r="P25" s="25"/>
      <c r="Q25" s="25">
        <v>13.354844999999999</v>
      </c>
      <c r="S25" s="60"/>
      <c r="T25">
        <v>0</v>
      </c>
      <c r="W25">
        <v>13.394334000000001</v>
      </c>
      <c r="X25" s="25">
        <v>0</v>
      </c>
      <c r="Y25" s="25"/>
      <c r="Z25" s="25"/>
      <c r="AA25" s="25">
        <v>11.599408</v>
      </c>
      <c r="AB25" s="25">
        <v>0</v>
      </c>
      <c r="AC25" s="25"/>
      <c r="AD25" s="25"/>
      <c r="AE25" s="25">
        <v>10.548681</v>
      </c>
      <c r="AF25" s="25">
        <v>0</v>
      </c>
      <c r="AG25" s="25"/>
      <c r="AH25" s="25"/>
      <c r="AI25" s="25">
        <v>10.540419999999999</v>
      </c>
    </row>
    <row r="26" spans="1:35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159</v>
      </c>
      <c r="C30" s="52"/>
      <c r="D30" s="52"/>
      <c r="E30" s="52"/>
      <c r="F30" s="63" t="s">
        <v>160</v>
      </c>
      <c r="G30" s="63"/>
      <c r="H30" s="63"/>
      <c r="I30" s="63"/>
      <c r="J30" s="63" t="s">
        <v>161</v>
      </c>
      <c r="K30" s="63"/>
      <c r="L30" s="63"/>
      <c r="M30" s="63"/>
      <c r="N30" s="63" t="s">
        <v>243</v>
      </c>
      <c r="O30" s="63"/>
      <c r="P30" s="63"/>
      <c r="Q30" s="63"/>
      <c r="S30" s="59" t="s">
        <v>12</v>
      </c>
      <c r="T30" s="63" t="s">
        <v>159</v>
      </c>
      <c r="U30" s="52"/>
      <c r="V30" s="52"/>
      <c r="W30" s="52"/>
      <c r="X30" s="63" t="s">
        <v>160</v>
      </c>
      <c r="Y30" s="63"/>
      <c r="Z30" s="63"/>
      <c r="AA30" s="63"/>
      <c r="AB30" s="63" t="s">
        <v>161</v>
      </c>
      <c r="AC30" s="63"/>
      <c r="AD30" s="63"/>
      <c r="AE30" s="63"/>
      <c r="AF30" s="63" t="s">
        <v>243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1.119523</v>
      </c>
      <c r="F32" s="25" t="s">
        <v>20</v>
      </c>
      <c r="G32" s="25">
        <v>0</v>
      </c>
      <c r="H32" s="25">
        <v>2.2800000000000001E-2</v>
      </c>
      <c r="I32" s="25">
        <v>1.057814</v>
      </c>
      <c r="J32" s="25" t="s">
        <v>20</v>
      </c>
      <c r="K32" s="25">
        <v>0</v>
      </c>
      <c r="L32" s="25">
        <v>2.2800000000000001E-2</v>
      </c>
      <c r="M32" s="25">
        <v>1.062737</v>
      </c>
      <c r="N32" s="25" t="s">
        <v>20</v>
      </c>
      <c r="O32" s="25">
        <v>0</v>
      </c>
      <c r="P32" s="25">
        <v>2.2800000000000001E-2</v>
      </c>
      <c r="Q32" s="25">
        <v>1.070433</v>
      </c>
      <c r="S32" s="59"/>
      <c r="T32" t="s">
        <v>20</v>
      </c>
      <c r="U32">
        <v>0</v>
      </c>
      <c r="V32">
        <v>2.2800000000000001E-2</v>
      </c>
      <c r="W32">
        <v>1.280726</v>
      </c>
      <c r="X32" s="25" t="s">
        <v>20</v>
      </c>
      <c r="Y32" s="25">
        <v>0</v>
      </c>
      <c r="Z32" s="25">
        <v>2.2800000000000001E-2</v>
      </c>
      <c r="AA32" s="25">
        <v>1.0966320000000001</v>
      </c>
      <c r="AB32" s="25" t="s">
        <v>20</v>
      </c>
      <c r="AC32" s="25">
        <v>0</v>
      </c>
      <c r="AD32" s="25">
        <v>2.2800000000000001E-2</v>
      </c>
      <c r="AE32" s="25">
        <v>1.459414</v>
      </c>
      <c r="AF32" s="25" t="s">
        <v>20</v>
      </c>
      <c r="AG32" s="25">
        <v>0</v>
      </c>
      <c r="AH32" s="25">
        <v>2.2800000000000001E-2</v>
      </c>
      <c r="AI32" s="25">
        <v>1.054951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2.3987120000000002</v>
      </c>
      <c r="F33" s="25" t="s">
        <v>21</v>
      </c>
      <c r="G33" s="25">
        <v>0</v>
      </c>
      <c r="H33" s="25">
        <v>4.1000000000000003E-3</v>
      </c>
      <c r="I33" s="25">
        <v>2.1058829999999999</v>
      </c>
      <c r="J33" s="25" t="s">
        <v>21</v>
      </c>
      <c r="K33" s="25">
        <v>0</v>
      </c>
      <c r="L33" s="25">
        <v>4.1000000000000003E-3</v>
      </c>
      <c r="M33" s="25">
        <v>2.1175989999999998</v>
      </c>
      <c r="N33" s="25" t="s">
        <v>21</v>
      </c>
      <c r="O33" s="25">
        <v>0</v>
      </c>
      <c r="P33" s="25">
        <v>4.1000000000000003E-3</v>
      </c>
      <c r="Q33" s="25">
        <v>1.8098289999999999</v>
      </c>
      <c r="S33" s="59"/>
      <c r="T33" t="s">
        <v>21</v>
      </c>
      <c r="U33">
        <v>0</v>
      </c>
      <c r="V33">
        <v>7.4000000000000003E-3</v>
      </c>
      <c r="W33">
        <v>1.7366600000000001</v>
      </c>
      <c r="X33" s="25" t="s">
        <v>21</v>
      </c>
      <c r="Y33" s="25">
        <v>0</v>
      </c>
      <c r="Z33" s="25">
        <v>7.4000000000000003E-3</v>
      </c>
      <c r="AA33" s="25">
        <v>1.6552039999999999</v>
      </c>
      <c r="AB33" s="25" t="s">
        <v>21</v>
      </c>
      <c r="AC33" s="25">
        <v>0</v>
      </c>
      <c r="AD33" s="25">
        <v>7.4000000000000003E-3</v>
      </c>
      <c r="AE33" s="25">
        <v>1.6602429999999999</v>
      </c>
      <c r="AF33" s="25" t="s">
        <v>21</v>
      </c>
      <c r="AG33" s="25">
        <v>0</v>
      </c>
      <c r="AH33" s="25">
        <v>7.4000000000000003E-3</v>
      </c>
      <c r="AI33" s="25">
        <v>1.6142939999999999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41.736575999999999</v>
      </c>
      <c r="F34" s="25" t="s">
        <v>22</v>
      </c>
      <c r="G34" s="25">
        <v>0</v>
      </c>
      <c r="H34" s="25">
        <v>1.1000000000000001E-3</v>
      </c>
      <c r="I34" s="25">
        <v>37.874676999999998</v>
      </c>
      <c r="J34" s="25" t="s">
        <v>22</v>
      </c>
      <c r="K34" s="25">
        <v>0</v>
      </c>
      <c r="L34" s="25">
        <v>1.1000000000000001E-3</v>
      </c>
      <c r="M34" s="25">
        <v>37.447096999999999</v>
      </c>
      <c r="N34" s="25" t="s">
        <v>22</v>
      </c>
      <c r="O34" s="25">
        <v>0</v>
      </c>
      <c r="P34" s="25">
        <v>1.1999999999999999E-3</v>
      </c>
      <c r="Q34" s="25">
        <v>34.832844000000001</v>
      </c>
      <c r="S34" s="59"/>
      <c r="T34" t="s">
        <v>22</v>
      </c>
      <c r="U34">
        <v>0</v>
      </c>
      <c r="V34">
        <v>3.0999999999999999E-3</v>
      </c>
      <c r="W34">
        <v>14.732654</v>
      </c>
      <c r="X34" s="25" t="s">
        <v>22</v>
      </c>
      <c r="Y34" s="25">
        <v>0</v>
      </c>
      <c r="Z34" s="25">
        <v>3.2000000000000002E-3</v>
      </c>
      <c r="AA34" s="25">
        <v>14.71865</v>
      </c>
      <c r="AB34" s="25" t="s">
        <v>22</v>
      </c>
      <c r="AC34" s="25">
        <v>0</v>
      </c>
      <c r="AD34" s="25">
        <v>3.3E-3</v>
      </c>
      <c r="AE34" s="25">
        <v>13.1252</v>
      </c>
      <c r="AF34" s="25" t="s">
        <v>22</v>
      </c>
      <c r="AG34" s="25">
        <v>0</v>
      </c>
      <c r="AH34" s="25">
        <v>3.3999999999999998E-3</v>
      </c>
      <c r="AI34" s="25">
        <v>12.072106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159</v>
      </c>
      <c r="C37" s="52"/>
      <c r="D37" s="52"/>
      <c r="E37" s="52"/>
      <c r="F37" s="66" t="s">
        <v>160</v>
      </c>
      <c r="G37" s="66"/>
      <c r="H37" s="66"/>
      <c r="I37" s="66"/>
      <c r="J37" s="66" t="s">
        <v>161</v>
      </c>
      <c r="K37" s="66"/>
      <c r="L37" s="66"/>
      <c r="M37" s="66"/>
      <c r="N37" s="66" t="s">
        <v>162</v>
      </c>
      <c r="O37" s="66"/>
      <c r="P37" s="66"/>
      <c r="Q37" s="66"/>
      <c r="R37" s="27"/>
      <c r="S37" s="68" t="s">
        <v>23</v>
      </c>
      <c r="T37" s="63" t="s">
        <v>159</v>
      </c>
      <c r="U37" s="52"/>
      <c r="V37" s="52"/>
      <c r="W37" s="52"/>
      <c r="X37" s="66" t="s">
        <v>160</v>
      </c>
      <c r="Y37" s="66"/>
      <c r="Z37" s="66"/>
      <c r="AA37" s="66"/>
      <c r="AB37" s="66" t="s">
        <v>161</v>
      </c>
      <c r="AC37" s="66"/>
      <c r="AD37" s="66"/>
      <c r="AE37" s="66"/>
      <c r="AF37" s="66" t="s">
        <v>162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159</v>
      </c>
      <c r="C44" s="52"/>
      <c r="D44" s="52"/>
      <c r="E44" s="52"/>
      <c r="F44" s="63" t="s">
        <v>160</v>
      </c>
      <c r="G44" s="63"/>
      <c r="H44" s="63"/>
      <c r="I44" s="63"/>
      <c r="J44" s="63" t="s">
        <v>161</v>
      </c>
      <c r="K44" s="63"/>
      <c r="L44" s="63"/>
      <c r="M44" s="63"/>
      <c r="N44" s="63" t="s">
        <v>243</v>
      </c>
      <c r="O44" s="63"/>
      <c r="P44" s="63"/>
      <c r="Q44" s="63"/>
      <c r="S44" s="60" t="s">
        <v>24</v>
      </c>
      <c r="T44" s="63" t="s">
        <v>159</v>
      </c>
      <c r="U44" s="52"/>
      <c r="V44" s="52"/>
      <c r="W44" s="52"/>
      <c r="X44" s="63" t="s">
        <v>160</v>
      </c>
      <c r="Y44" s="63"/>
      <c r="Z44" s="63"/>
      <c r="AA44" s="63"/>
      <c r="AB44" s="63" t="s">
        <v>161</v>
      </c>
      <c r="AC44" s="63"/>
      <c r="AD44" s="63"/>
      <c r="AE44" s="63"/>
      <c r="AF44" s="63" t="s">
        <v>243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2.3999999999999999E-6</v>
      </c>
      <c r="E46">
        <v>12.70736</v>
      </c>
      <c r="F46" s="39">
        <v>2.3E-6</v>
      </c>
      <c r="G46" s="25"/>
      <c r="H46" s="25"/>
      <c r="I46" s="25">
        <v>10.143634</v>
      </c>
      <c r="J46" s="39">
        <v>2.3999999999999999E-6</v>
      </c>
      <c r="K46" s="25"/>
      <c r="L46" s="25"/>
      <c r="M46" s="25">
        <v>9.9533889999999996</v>
      </c>
      <c r="N46" s="39">
        <v>3.1E-6</v>
      </c>
      <c r="O46" s="25"/>
      <c r="P46" s="25"/>
      <c r="Q46" s="25">
        <v>9.9179639999999996</v>
      </c>
      <c r="S46" s="60"/>
      <c r="T46" s="32">
        <v>1.372E-4</v>
      </c>
      <c r="W46">
        <v>11.788031999999999</v>
      </c>
      <c r="X46" s="39">
        <v>1.3520000000000001E-4</v>
      </c>
      <c r="Y46" s="25"/>
      <c r="Z46" s="25"/>
      <c r="AA46" s="25">
        <v>10.481858000000001</v>
      </c>
      <c r="AB46" s="39">
        <v>1.404E-4</v>
      </c>
      <c r="AC46" s="25"/>
      <c r="AD46" s="25"/>
      <c r="AE46" s="25">
        <v>10.292438000000001</v>
      </c>
      <c r="AF46" s="39">
        <v>1.4430000000000001E-4</v>
      </c>
      <c r="AG46" s="25"/>
      <c r="AH46" s="25"/>
      <c r="AI46" s="25">
        <v>11.729431999999999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159</v>
      </c>
      <c r="C50" s="52"/>
      <c r="D50" s="52"/>
      <c r="E50" s="52"/>
      <c r="F50" s="63" t="s">
        <v>160</v>
      </c>
      <c r="G50" s="63"/>
      <c r="H50" s="63"/>
      <c r="I50" s="63"/>
      <c r="J50" s="63" t="s">
        <v>161</v>
      </c>
      <c r="K50" s="63"/>
      <c r="L50" s="63"/>
      <c r="M50" s="63"/>
      <c r="N50" s="63" t="s">
        <v>243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1.112482</v>
      </c>
      <c r="F52" s="25" t="s">
        <v>20</v>
      </c>
      <c r="G52" s="25">
        <v>0</v>
      </c>
      <c r="H52" s="25">
        <v>2.2800000000000001E-2</v>
      </c>
      <c r="I52" s="25">
        <v>1.0403480000000001</v>
      </c>
      <c r="J52" s="25" t="s">
        <v>20</v>
      </c>
      <c r="K52" s="25">
        <v>0</v>
      </c>
      <c r="L52" s="25">
        <v>2.2800000000000001E-2</v>
      </c>
      <c r="M52" s="25">
        <v>1.0620130000000001</v>
      </c>
      <c r="N52" s="25" t="s">
        <v>20</v>
      </c>
      <c r="O52" s="25">
        <v>0</v>
      </c>
      <c r="P52" s="25">
        <v>2.2800000000000001E-2</v>
      </c>
      <c r="Q52" s="25">
        <v>1.04013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1.7272989999999999</v>
      </c>
      <c r="F53" s="25" t="s">
        <v>21</v>
      </c>
      <c r="G53" s="25">
        <v>0</v>
      </c>
      <c r="H53" s="25">
        <v>1.37E-2</v>
      </c>
      <c r="I53" s="25">
        <v>1.658166</v>
      </c>
      <c r="J53" s="25" t="s">
        <v>21</v>
      </c>
      <c r="K53" s="25">
        <v>0</v>
      </c>
      <c r="L53" s="25">
        <v>1.37E-2</v>
      </c>
      <c r="M53" s="25">
        <v>1.6775659999999999</v>
      </c>
      <c r="N53" s="25" t="s">
        <v>21</v>
      </c>
      <c r="O53" s="25">
        <v>0</v>
      </c>
      <c r="P53" s="25">
        <v>1.37E-2</v>
      </c>
      <c r="Q53" s="25">
        <v>1.616498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9.3832699999999996</v>
      </c>
      <c r="F54" s="25" t="s">
        <v>22</v>
      </c>
      <c r="G54" s="25">
        <v>0</v>
      </c>
      <c r="H54" s="25">
        <v>9.4999999999999998E-3</v>
      </c>
      <c r="I54" s="25">
        <v>9.6356610000000007</v>
      </c>
      <c r="J54" s="25" t="s">
        <v>22</v>
      </c>
      <c r="K54" s="25">
        <v>0</v>
      </c>
      <c r="L54" s="25">
        <v>9.7000000000000003E-3</v>
      </c>
      <c r="M54" s="25">
        <v>9.4843379999999993</v>
      </c>
      <c r="N54" s="25" t="s">
        <v>22</v>
      </c>
      <c r="O54" s="25">
        <v>0</v>
      </c>
      <c r="P54" s="25">
        <v>0.01</v>
      </c>
      <c r="Q54" s="25">
        <v>9.5029400000000006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159</v>
      </c>
      <c r="C57" s="52"/>
      <c r="D57" s="52"/>
      <c r="E57" s="52"/>
      <c r="F57" s="66" t="s">
        <v>160</v>
      </c>
      <c r="G57" s="66"/>
      <c r="H57" s="66"/>
      <c r="I57" s="66"/>
      <c r="J57" s="66" t="s">
        <v>161</v>
      </c>
      <c r="K57" s="66"/>
      <c r="L57" s="66"/>
      <c r="M57" s="66"/>
      <c r="N57" s="66" t="s">
        <v>162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159</v>
      </c>
      <c r="C64" s="52"/>
      <c r="D64" s="52"/>
      <c r="E64" s="52"/>
      <c r="F64" s="63" t="s">
        <v>160</v>
      </c>
      <c r="G64" s="63"/>
      <c r="H64" s="63"/>
      <c r="I64" s="63"/>
      <c r="J64" s="63" t="s">
        <v>161</v>
      </c>
      <c r="K64" s="63"/>
      <c r="L64" s="63"/>
      <c r="M64" s="63"/>
      <c r="N64" s="63" t="s">
        <v>243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2.5999999999999999E-3</v>
      </c>
      <c r="E66">
        <v>10.63226</v>
      </c>
      <c r="F66" s="39"/>
      <c r="G66" s="39">
        <v>2.7000000000000001E-3</v>
      </c>
      <c r="H66" s="25"/>
      <c r="I66" s="25">
        <v>9.8992730000000009</v>
      </c>
      <c r="J66" s="39">
        <v>2.7000000000000001E-3</v>
      </c>
      <c r="K66" s="25"/>
      <c r="L66" s="25"/>
      <c r="M66" s="25">
        <v>10.283825999999999</v>
      </c>
      <c r="N66" s="25">
        <v>2.7000000000000001E-3</v>
      </c>
      <c r="O66" s="25"/>
      <c r="P66" s="25"/>
      <c r="Q66" s="25">
        <v>10.492568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3.5792349999999997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20.415889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11.946918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3.8022999999999998E-5</v>
      </c>
      <c r="H75">
        <f>E13+I13</f>
        <v>153.48931499999998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3.8195999999999998E-5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3.8542000000000005E-5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3.8887999999999998E-5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5.0665309999999995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30.447492000000004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21.288214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3.8196774999999998E-5</v>
      </c>
      <c r="H88">
        <f>M13+I13+E13</f>
        <v>223.422224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3.8545099999999998E-5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3.9246399999999997E-5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3.9953900000000004E-5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6.2907550000000008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43.802337000000001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26.659925999999999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3.8371324999999991E-5</v>
      </c>
      <c r="H101">
        <f>Q13+M13+I13+E13</f>
        <v>297.44088699999998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3.8897299999999998E-5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3.9963199999999997E-5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4.1047700000000003E-5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2.177867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24.993742000000001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10.062504000000001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2.6253499999999999E-4</v>
      </c>
      <c r="H114">
        <f>AA13+W13</f>
        <v>122.20738299999999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2.6347000000000002E-4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2.6534000000000003E-4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2.6720999999999998E-4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3.6727059999999998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35.542422999999999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18.887547000000001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2.6347075000000001E-4</v>
      </c>
      <c r="H127">
        <f>AE13+AA13+W13</f>
        <v>179.004594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2.6534300000000002E-4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2.6909199999999996E-4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2.72847E-4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5.0182700000000002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46.082842999999997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22.656835000000001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2.6440718749999999E-4</v>
      </c>
      <c r="H140">
        <f>AI13+AE13+AA13+W13</f>
        <v>233.863337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2.6721850000000001E-4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2.7285199999999997E-4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2.7849750000000001E-4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2.1773370000000001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2.3949999999999999E-6</v>
      </c>
      <c r="M151">
        <f>I46+E46</f>
        <v>22.850994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2.39E-6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4.5045950000000001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79.611253000000005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2.3800000000000001E-6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2.3699999999999998E-6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3.2400739999999999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2.3905000000000002E-6</v>
      </c>
      <c r="M164">
        <f>M46+I46+E46</f>
        <v>32.804383000000001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2.3819999999999998E-6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6.6221940000000004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117.05835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2.368E-6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2.3580000000000001E-6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4.3105069999999994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2.3865499999999996E-6</v>
      </c>
      <c r="M177">
        <f>Q46+M46+I46+E46</f>
        <v>42.722346999999999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2.3763999999999998E-6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8.4320229999999992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151.89119399999998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2.3671999999999995E-6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2.3748000000000001E-6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2.3773580000000001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1.371E-4</v>
      </c>
      <c r="M190">
        <f>AA46+W46</f>
        <v>22.26989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1.37E-4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3.391864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29.451304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1.3680000000000002E-4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1.3659999999999999E-4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3.8367720000000003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1.3701800000000001E-4</v>
      </c>
      <c r="M203">
        <f>AE46+AA46+W46</f>
        <v>32.562328000000001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1.3687200000000001E-4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5.0521069999999995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42.576504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1.3668799999999999E-4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1.3664800000000001E-4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4.8917229999999998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1.3695293749999999E-4</v>
      </c>
      <c r="M216">
        <f>AI46+AE46+AA46+W46</f>
        <v>44.291760000000004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1.3680749999999997E-4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6.6664010000000005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3.1149999999999997E-3</v>
      </c>
      <c r="H218">
        <f>AI34+AE34+AA34+W34</f>
        <v>54.648609999999991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1.3679599999999998E-4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1.3711450000000001E-4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3.1599999999999996E-3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3.1900000000000001E-3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2.1528299999999998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2.6050000000000001E-3</v>
      </c>
      <c r="M229">
        <f>I66+E66</f>
        <v>20.531533000000003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2.6099999999999999E-3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3.3854649999999999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19.018931000000002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2.6199999999999999E-3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2.63E-3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3.2148430000000001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2.6097500000000001E-3</v>
      </c>
      <c r="M242">
        <f>M66+I66+E66</f>
        <v>30.815359000000001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2.6190000000000002E-3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5.0630310000000005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9.3200000000000002E-3</v>
      </c>
      <c r="H244">
        <f>M54+I54+E54</f>
        <v>28.503269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9.3399999999999993E-3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2.6359999999999999E-3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2.6510000000000001E-3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9.3799999999999994E-3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9.4199999999999996E-3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4.2549729999999997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2.6142624999999997E-3</v>
      </c>
      <c r="M255">
        <f>Q66+M66+I66+E66</f>
        <v>41.307926999999999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2.6270999999999998E-3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6.6795290000000005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9.3300124999999984E-3</v>
      </c>
      <c r="H257">
        <f>Q54+M54+I54+E54</f>
        <v>38.006208999999998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9.3600999999999997E-3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2.6488000000000002E-3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2.6657000000000004E-3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9.4208E-3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9.4827000000000002E-3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263"/>
  <sheetViews>
    <sheetView zoomScale="55" zoomScaleNormal="55" workbookViewId="0">
      <selection activeCell="O63" sqref="O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163</v>
      </c>
      <c r="C9" s="52"/>
      <c r="D9" s="52"/>
      <c r="E9" s="52"/>
      <c r="F9" s="63" t="s">
        <v>164</v>
      </c>
      <c r="G9" s="52"/>
      <c r="H9" s="52"/>
      <c r="I9" s="52"/>
      <c r="J9" s="63" t="s">
        <v>165</v>
      </c>
      <c r="K9" s="52"/>
      <c r="L9" s="52"/>
      <c r="M9" s="52"/>
      <c r="N9" s="63" t="s">
        <v>244</v>
      </c>
      <c r="O9" s="63"/>
      <c r="P9" s="63"/>
      <c r="Q9" s="63"/>
      <c r="S9" s="59" t="s">
        <v>12</v>
      </c>
      <c r="T9" s="63" t="s">
        <v>163</v>
      </c>
      <c r="U9" s="52"/>
      <c r="V9" s="52"/>
      <c r="W9" s="52"/>
      <c r="X9" s="63" t="s">
        <v>164</v>
      </c>
      <c r="Y9" s="52"/>
      <c r="Z9" s="52"/>
      <c r="AA9" s="52"/>
      <c r="AB9" s="63" t="s">
        <v>165</v>
      </c>
      <c r="AC9" s="63"/>
      <c r="AD9" s="63"/>
      <c r="AE9" s="63"/>
      <c r="AF9" s="63" t="s">
        <v>244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1.1356189999999999</v>
      </c>
      <c r="F11" t="s">
        <v>20</v>
      </c>
      <c r="G11" s="29">
        <v>0</v>
      </c>
      <c r="H11" s="29">
        <v>2.2800000000000001E-2</v>
      </c>
      <c r="I11" s="29">
        <v>1.0205150000000001</v>
      </c>
      <c r="J11" t="s">
        <v>20</v>
      </c>
      <c r="K11" s="29">
        <v>0</v>
      </c>
      <c r="L11" s="29">
        <v>2.2800000000000001E-2</v>
      </c>
      <c r="M11" s="29">
        <v>1.025738</v>
      </c>
      <c r="N11" s="25" t="s">
        <v>20</v>
      </c>
      <c r="O11" s="49">
        <v>0</v>
      </c>
      <c r="P11" s="49">
        <v>2.2800000000000001E-2</v>
      </c>
      <c r="Q11" s="25">
        <v>1.1886350000000001</v>
      </c>
      <c r="S11" s="59"/>
      <c r="T11" t="s">
        <v>20</v>
      </c>
      <c r="U11" s="29">
        <v>0</v>
      </c>
      <c r="V11" s="29">
        <v>2.2800000000000001E-2</v>
      </c>
      <c r="W11" s="29">
        <v>1.3524389999999999</v>
      </c>
      <c r="X11" t="s">
        <v>20</v>
      </c>
      <c r="Y11" s="29">
        <v>0</v>
      </c>
      <c r="Z11" s="29">
        <v>2.2800000000000001E-2</v>
      </c>
      <c r="AA11" s="29">
        <v>1.1225799999999999</v>
      </c>
      <c r="AB11" t="s">
        <v>20</v>
      </c>
      <c r="AC11" s="29">
        <v>0</v>
      </c>
      <c r="AD11" s="29">
        <v>2.2800000000000001E-2</v>
      </c>
      <c r="AE11" s="29">
        <v>1.2408809999999999</v>
      </c>
      <c r="AF11" s="25" t="s">
        <v>20</v>
      </c>
      <c r="AG11" s="49">
        <v>0</v>
      </c>
      <c r="AH11" s="49">
        <v>2.2800000000000001E-2</v>
      </c>
      <c r="AI11" s="25">
        <v>1.03626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7.1876749999999996</v>
      </c>
      <c r="F12" t="s">
        <v>21</v>
      </c>
      <c r="G12" s="29">
        <v>0</v>
      </c>
      <c r="H12" s="29">
        <v>8.7180000000000005E-4</v>
      </c>
      <c r="I12" s="29">
        <v>7.0084419999999996</v>
      </c>
      <c r="J12" t="s">
        <v>21</v>
      </c>
      <c r="K12" s="29">
        <v>0</v>
      </c>
      <c r="L12" s="29">
        <v>8.7180000000000005E-4</v>
      </c>
      <c r="M12" s="29">
        <v>6.9405159999999997</v>
      </c>
      <c r="N12" s="25" t="s">
        <v>21</v>
      </c>
      <c r="O12" s="49">
        <v>0</v>
      </c>
      <c r="P12" s="49">
        <v>8.7180000000000005E-4</v>
      </c>
      <c r="Q12" s="25">
        <v>6.3285229999999997</v>
      </c>
      <c r="S12" s="59"/>
      <c r="T12" t="s">
        <v>21</v>
      </c>
      <c r="U12" s="29">
        <v>0</v>
      </c>
      <c r="V12" s="29">
        <v>2E-3</v>
      </c>
      <c r="W12" s="29">
        <v>4.9783929999999996</v>
      </c>
      <c r="X12" t="s">
        <v>21</v>
      </c>
      <c r="Y12" s="29">
        <v>0</v>
      </c>
      <c r="Z12" s="29">
        <v>2E-3</v>
      </c>
      <c r="AA12" s="29">
        <v>4.9460170000000003</v>
      </c>
      <c r="AB12" t="s">
        <v>21</v>
      </c>
      <c r="AC12" s="29">
        <v>0</v>
      </c>
      <c r="AD12" s="29">
        <v>2E-3</v>
      </c>
      <c r="AE12" s="29">
        <v>4.8271040000000003</v>
      </c>
      <c r="AF12" s="25" t="s">
        <v>21</v>
      </c>
      <c r="AG12" s="49">
        <v>0</v>
      </c>
      <c r="AH12" s="49">
        <v>2E-3</v>
      </c>
      <c r="AI12" s="25">
        <v>4.6287089999999997</v>
      </c>
    </row>
    <row r="13" spans="1:35" x14ac:dyDescent="0.25">
      <c r="A13" s="59"/>
      <c r="B13" t="s">
        <v>22</v>
      </c>
      <c r="C13" s="29">
        <v>0</v>
      </c>
      <c r="D13" s="29">
        <v>3.7270000000000001E-5</v>
      </c>
      <c r="E13" s="29">
        <v>94.728566000000001</v>
      </c>
      <c r="F13" t="s">
        <v>22</v>
      </c>
      <c r="G13" s="29">
        <v>0</v>
      </c>
      <c r="H13" s="29">
        <v>4.0670000000000002E-5</v>
      </c>
      <c r="I13" s="29">
        <v>102.314466</v>
      </c>
      <c r="J13" t="s">
        <v>22</v>
      </c>
      <c r="K13" s="29">
        <v>0</v>
      </c>
      <c r="L13" s="29">
        <v>4.4350000000000001E-5</v>
      </c>
      <c r="M13" s="29">
        <v>96.871975000000006</v>
      </c>
      <c r="N13" s="25" t="s">
        <v>22</v>
      </c>
      <c r="O13" s="49">
        <v>0</v>
      </c>
      <c r="P13" s="49">
        <v>4.8340000000000001E-5</v>
      </c>
      <c r="Q13" s="25">
        <v>88.493525000000005</v>
      </c>
      <c r="S13" s="59"/>
      <c r="T13" t="s">
        <v>22</v>
      </c>
      <c r="U13" s="29">
        <v>0</v>
      </c>
      <c r="V13" s="29">
        <v>2.6130000000000001E-4</v>
      </c>
      <c r="W13" s="29">
        <v>74.300877</v>
      </c>
      <c r="X13" t="s">
        <v>22</v>
      </c>
      <c r="Y13" s="29">
        <v>0</v>
      </c>
      <c r="Z13" s="29">
        <v>2.7789999999999998E-4</v>
      </c>
      <c r="AA13" s="29">
        <v>70.666205000000005</v>
      </c>
      <c r="AB13" t="s">
        <v>22</v>
      </c>
      <c r="AC13" s="29">
        <v>0</v>
      </c>
      <c r="AD13" s="29">
        <v>2.9530000000000002E-4</v>
      </c>
      <c r="AE13" s="29">
        <v>71.038822999999994</v>
      </c>
      <c r="AF13" s="25" t="s">
        <v>22</v>
      </c>
      <c r="AG13" s="49">
        <v>0</v>
      </c>
      <c r="AH13" s="49">
        <v>3.1359999999999998E-4</v>
      </c>
      <c r="AI13" s="25">
        <v>67.738488000000004</v>
      </c>
    </row>
    <row r="14" spans="1:35" x14ac:dyDescent="0.25">
      <c r="G14" t="s">
        <v>138</v>
      </c>
      <c r="N14" s="27"/>
      <c r="O14" s="27"/>
      <c r="P14" s="27"/>
      <c r="Q14" s="27"/>
      <c r="AF14" s="27"/>
      <c r="AG14" s="27"/>
      <c r="AH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163</v>
      </c>
      <c r="C16" s="52"/>
      <c r="D16" s="52"/>
      <c r="E16" s="52"/>
      <c r="F16" s="63" t="s">
        <v>164</v>
      </c>
      <c r="G16" s="52"/>
      <c r="H16" s="52"/>
      <c r="I16" s="52"/>
      <c r="J16" s="63" t="s">
        <v>165</v>
      </c>
      <c r="K16" s="52"/>
      <c r="L16" s="52"/>
      <c r="M16" s="52"/>
      <c r="N16" s="66" t="s">
        <v>166</v>
      </c>
      <c r="O16" s="66"/>
      <c r="P16" s="66"/>
      <c r="Q16" s="66"/>
      <c r="R16" s="27"/>
      <c r="S16" s="68" t="s">
        <v>23</v>
      </c>
      <c r="T16" s="63" t="s">
        <v>163</v>
      </c>
      <c r="U16" s="52"/>
      <c r="V16" s="52"/>
      <c r="W16" s="52"/>
      <c r="X16" s="63" t="s">
        <v>164</v>
      </c>
      <c r="Y16" s="52"/>
      <c r="Z16" s="52"/>
      <c r="AA16" s="52"/>
      <c r="AB16" s="63" t="s">
        <v>165</v>
      </c>
      <c r="AC16" s="52"/>
      <c r="AD16" s="52"/>
      <c r="AE16" s="52"/>
      <c r="AF16" s="66" t="s">
        <v>166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163</v>
      </c>
      <c r="C23" s="52"/>
      <c r="D23" s="52"/>
      <c r="E23" s="52"/>
      <c r="F23" s="63" t="s">
        <v>164</v>
      </c>
      <c r="G23" s="52"/>
      <c r="H23" s="52"/>
      <c r="I23" s="52"/>
      <c r="J23" s="63" t="s">
        <v>165</v>
      </c>
      <c r="K23" s="52"/>
      <c r="L23" s="52"/>
      <c r="M23" s="52"/>
      <c r="N23" s="63" t="s">
        <v>244</v>
      </c>
      <c r="O23" s="63"/>
      <c r="P23" s="63"/>
      <c r="Q23" s="63"/>
      <c r="S23" s="60" t="s">
        <v>24</v>
      </c>
      <c r="T23" s="63" t="s">
        <v>163</v>
      </c>
      <c r="U23" s="52"/>
      <c r="V23" s="52"/>
      <c r="W23" s="52"/>
      <c r="X23" s="63" t="s">
        <v>164</v>
      </c>
      <c r="Y23" s="52"/>
      <c r="Z23" s="52"/>
      <c r="AA23" s="52"/>
      <c r="AB23" s="63" t="s">
        <v>165</v>
      </c>
      <c r="AC23" s="52"/>
      <c r="AD23" s="52"/>
      <c r="AE23" s="52"/>
      <c r="AF23" s="63" t="s">
        <v>244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15.936048</v>
      </c>
      <c r="F25">
        <v>0</v>
      </c>
      <c r="I25" s="29">
        <v>13.297901</v>
      </c>
      <c r="J25">
        <v>0</v>
      </c>
      <c r="M25" s="29">
        <v>10.989952000000001</v>
      </c>
      <c r="N25" s="25">
        <v>0</v>
      </c>
      <c r="O25" s="25"/>
      <c r="P25" s="25"/>
      <c r="Q25" s="25">
        <v>10.481134000000001</v>
      </c>
      <c r="S25" s="60"/>
      <c r="T25">
        <v>0</v>
      </c>
      <c r="W25" s="29">
        <v>11.449044000000001</v>
      </c>
      <c r="X25">
        <v>0</v>
      </c>
      <c r="AA25" s="29">
        <v>12.531097000000001</v>
      </c>
      <c r="AB25">
        <v>0</v>
      </c>
      <c r="AE25" s="29">
        <v>12.325723999999999</v>
      </c>
      <c r="AF25" s="25">
        <v>0</v>
      </c>
      <c r="AG25" s="25"/>
      <c r="AH25" s="25"/>
      <c r="AI25" s="25">
        <v>13.208036999999999</v>
      </c>
    </row>
    <row r="26" spans="1:35" x14ac:dyDescent="0.25">
      <c r="N26" s="27"/>
      <c r="O26" s="27"/>
      <c r="P26" s="27"/>
      <c r="Q26" s="27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7"/>
      <c r="O28" s="27"/>
      <c r="P28" s="27"/>
      <c r="Q28" s="27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163</v>
      </c>
      <c r="C30" s="52"/>
      <c r="D30" s="52"/>
      <c r="E30" s="52"/>
      <c r="F30" s="63" t="s">
        <v>164</v>
      </c>
      <c r="G30" s="52"/>
      <c r="H30" s="52"/>
      <c r="I30" s="52"/>
      <c r="J30" s="63" t="s">
        <v>165</v>
      </c>
      <c r="K30" s="52"/>
      <c r="L30" s="52"/>
      <c r="M30" s="52"/>
      <c r="N30" s="63" t="s">
        <v>244</v>
      </c>
      <c r="O30" s="63"/>
      <c r="P30" s="63"/>
      <c r="Q30" s="63"/>
      <c r="S30" s="59" t="s">
        <v>12</v>
      </c>
      <c r="T30" s="63" t="s">
        <v>163</v>
      </c>
      <c r="U30" s="52"/>
      <c r="V30" s="52"/>
      <c r="W30" s="52"/>
      <c r="X30" s="63" t="s">
        <v>164</v>
      </c>
      <c r="Y30" s="52"/>
      <c r="Z30" s="52"/>
      <c r="AA30" s="52"/>
      <c r="AB30" s="63" t="s">
        <v>165</v>
      </c>
      <c r="AC30" s="52"/>
      <c r="AD30" s="52"/>
      <c r="AE30" s="52"/>
      <c r="AF30" s="63" t="s">
        <v>244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1.115969</v>
      </c>
      <c r="F32" t="s">
        <v>20</v>
      </c>
      <c r="G32" s="29">
        <v>0</v>
      </c>
      <c r="H32" s="29">
        <v>2.2800000000000001E-2</v>
      </c>
      <c r="I32" s="29">
        <v>1.1870350000000001</v>
      </c>
      <c r="J32" t="s">
        <v>20</v>
      </c>
      <c r="K32" s="29">
        <v>0</v>
      </c>
      <c r="L32" s="29">
        <v>2.2800000000000001E-2</v>
      </c>
      <c r="M32" s="29">
        <v>1.0187999999999999</v>
      </c>
      <c r="N32" s="25" t="s">
        <v>20</v>
      </c>
      <c r="O32" s="49">
        <v>0</v>
      </c>
      <c r="P32" s="49">
        <v>2.2800000000000001E-2</v>
      </c>
      <c r="Q32" s="25">
        <v>1.0437050000000001</v>
      </c>
      <c r="S32" s="59"/>
      <c r="T32" t="s">
        <v>20</v>
      </c>
      <c r="U32" s="29">
        <v>0</v>
      </c>
      <c r="V32" s="29">
        <v>2.2800000000000001E-2</v>
      </c>
      <c r="W32" s="29">
        <v>1.0166519999999999</v>
      </c>
      <c r="X32" t="s">
        <v>20</v>
      </c>
      <c r="Y32" s="29">
        <v>0</v>
      </c>
      <c r="Z32" s="29">
        <v>2.2800000000000001E-2</v>
      </c>
      <c r="AA32" s="29">
        <v>1.3459190000000001</v>
      </c>
      <c r="AB32" t="s">
        <v>20</v>
      </c>
      <c r="AC32" s="29">
        <v>0</v>
      </c>
      <c r="AD32" s="29">
        <v>2.2800000000000001E-2</v>
      </c>
      <c r="AE32" s="29">
        <v>1.126039</v>
      </c>
      <c r="AF32" s="25" t="s">
        <v>20</v>
      </c>
      <c r="AG32" s="49">
        <v>0</v>
      </c>
      <c r="AH32" s="49">
        <v>2.2800000000000001E-2</v>
      </c>
      <c r="AI32" s="25">
        <v>1.063113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2.8492310000000001</v>
      </c>
      <c r="F33" t="s">
        <v>21</v>
      </c>
      <c r="G33" s="29">
        <v>0</v>
      </c>
      <c r="H33" s="29">
        <v>4.1000000000000003E-3</v>
      </c>
      <c r="I33" s="29">
        <v>2.5665520000000002</v>
      </c>
      <c r="J33" t="s">
        <v>21</v>
      </c>
      <c r="K33" s="29">
        <v>0</v>
      </c>
      <c r="L33" s="29">
        <v>4.1000000000000003E-3</v>
      </c>
      <c r="M33" s="29">
        <v>2.3478439999999998</v>
      </c>
      <c r="N33" s="25" t="s">
        <v>21</v>
      </c>
      <c r="O33" s="49">
        <v>0</v>
      </c>
      <c r="P33" s="49">
        <v>4.1000000000000003E-3</v>
      </c>
      <c r="Q33" s="25">
        <v>1.93232</v>
      </c>
      <c r="S33" s="59"/>
      <c r="T33" t="s">
        <v>21</v>
      </c>
      <c r="U33" s="29">
        <v>0</v>
      </c>
      <c r="V33" s="29">
        <v>7.4000000000000003E-3</v>
      </c>
      <c r="W33" s="29">
        <v>1.819475</v>
      </c>
      <c r="X33" t="s">
        <v>21</v>
      </c>
      <c r="Y33" s="29">
        <v>0</v>
      </c>
      <c r="Z33" s="29">
        <v>7.4000000000000003E-3</v>
      </c>
      <c r="AA33" s="29">
        <v>1.8112569999999999</v>
      </c>
      <c r="AB33" t="s">
        <v>21</v>
      </c>
      <c r="AC33" s="29">
        <v>0</v>
      </c>
      <c r="AD33" s="29">
        <v>7.4000000000000003E-3</v>
      </c>
      <c r="AE33" s="29">
        <v>1.808055</v>
      </c>
      <c r="AF33" s="25" t="s">
        <v>21</v>
      </c>
      <c r="AG33" s="49">
        <v>0</v>
      </c>
      <c r="AH33" s="49">
        <v>7.4000000000000003E-3</v>
      </c>
      <c r="AI33" s="25">
        <v>1.6951339999999999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47.813088999999998</v>
      </c>
      <c r="F34" t="s">
        <v>22</v>
      </c>
      <c r="G34" s="29">
        <v>0</v>
      </c>
      <c r="H34" s="29">
        <v>1.1000000000000001E-3</v>
      </c>
      <c r="I34" s="29">
        <v>45.094790000000003</v>
      </c>
      <c r="J34" t="s">
        <v>22</v>
      </c>
      <c r="K34" s="29">
        <v>0</v>
      </c>
      <c r="L34" s="29">
        <v>1.1000000000000001E-3</v>
      </c>
      <c r="M34" s="29">
        <v>44.654794000000003</v>
      </c>
      <c r="N34" s="25" t="s">
        <v>22</v>
      </c>
      <c r="O34" s="49">
        <v>0</v>
      </c>
      <c r="P34" s="49">
        <v>1.1999999999999999E-3</v>
      </c>
      <c r="Q34" s="25">
        <v>45.621201999999997</v>
      </c>
      <c r="S34" s="59"/>
      <c r="T34" t="s">
        <v>22</v>
      </c>
      <c r="U34" s="29">
        <v>0</v>
      </c>
      <c r="V34" s="29">
        <v>3.0999999999999999E-3</v>
      </c>
      <c r="W34" s="29">
        <v>16.385472</v>
      </c>
      <c r="X34" t="s">
        <v>22</v>
      </c>
      <c r="Y34" s="29">
        <v>0</v>
      </c>
      <c r="Z34" s="29">
        <v>3.2000000000000002E-3</v>
      </c>
      <c r="AA34" s="29">
        <v>16.366166</v>
      </c>
      <c r="AB34" t="s">
        <v>22</v>
      </c>
      <c r="AC34" s="29">
        <v>0</v>
      </c>
      <c r="AD34" s="29">
        <v>3.3E-3</v>
      </c>
      <c r="AE34" s="29">
        <v>16.295739000000001</v>
      </c>
      <c r="AF34" s="25" t="s">
        <v>22</v>
      </c>
      <c r="AG34" s="49">
        <v>0</v>
      </c>
      <c r="AH34" s="49">
        <v>3.3999999999999998E-3</v>
      </c>
      <c r="AI34" s="25">
        <v>13.540475000000001</v>
      </c>
    </row>
    <row r="35" spans="1:35" x14ac:dyDescent="0.25">
      <c r="C35" t="s">
        <v>138</v>
      </c>
      <c r="N35" s="27"/>
      <c r="O35" s="27"/>
      <c r="P35" s="27"/>
      <c r="Q35" s="27"/>
      <c r="AF35" s="27"/>
      <c r="AG35" s="27"/>
      <c r="AH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163</v>
      </c>
      <c r="C37" s="52"/>
      <c r="D37" s="52"/>
      <c r="E37" s="52"/>
      <c r="F37" s="63" t="s">
        <v>164</v>
      </c>
      <c r="G37" s="52"/>
      <c r="H37" s="52"/>
      <c r="I37" s="52"/>
      <c r="J37" s="63" t="s">
        <v>165</v>
      </c>
      <c r="K37" s="52"/>
      <c r="L37" s="52"/>
      <c r="M37" s="52"/>
      <c r="N37" s="66" t="s">
        <v>166</v>
      </c>
      <c r="O37" s="66"/>
      <c r="P37" s="66"/>
      <c r="Q37" s="66"/>
      <c r="R37" s="27"/>
      <c r="S37" s="68" t="s">
        <v>23</v>
      </c>
      <c r="T37" s="63" t="s">
        <v>163</v>
      </c>
      <c r="U37" s="52"/>
      <c r="V37" s="52"/>
      <c r="W37" s="52"/>
      <c r="X37" s="63" t="s">
        <v>164</v>
      </c>
      <c r="Y37" s="52"/>
      <c r="Z37" s="52"/>
      <c r="AA37" s="52"/>
      <c r="AB37" s="63" t="s">
        <v>165</v>
      </c>
      <c r="AC37" s="52"/>
      <c r="AD37" s="52"/>
      <c r="AE37" s="52"/>
      <c r="AF37" s="66" t="s">
        <v>166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163</v>
      </c>
      <c r="C44" s="52"/>
      <c r="D44" s="52"/>
      <c r="E44" s="52"/>
      <c r="F44" s="63" t="s">
        <v>164</v>
      </c>
      <c r="G44" s="52"/>
      <c r="H44" s="52"/>
      <c r="I44" s="52"/>
      <c r="J44" s="63" t="s">
        <v>165</v>
      </c>
      <c r="K44" s="52"/>
      <c r="L44" s="52"/>
      <c r="M44" s="52"/>
      <c r="N44" s="63" t="s">
        <v>244</v>
      </c>
      <c r="O44" s="63"/>
      <c r="P44" s="63"/>
      <c r="Q44" s="63"/>
      <c r="S44" s="60" t="s">
        <v>24</v>
      </c>
      <c r="T44" s="63" t="s">
        <v>163</v>
      </c>
      <c r="U44" s="52"/>
      <c r="V44" s="52"/>
      <c r="W44" s="52"/>
      <c r="X44" s="63" t="s">
        <v>164</v>
      </c>
      <c r="Y44" s="52"/>
      <c r="Z44" s="52"/>
      <c r="AA44" s="52"/>
      <c r="AB44" s="63" t="s">
        <v>165</v>
      </c>
      <c r="AC44" s="52"/>
      <c r="AD44" s="52"/>
      <c r="AE44" s="52"/>
      <c r="AF44" s="63" t="s">
        <v>244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1.7999999999999999E-6</v>
      </c>
      <c r="E46" s="29">
        <v>11.649564</v>
      </c>
      <c r="F46" s="33">
        <v>3.7000000000000002E-6</v>
      </c>
      <c r="I46" s="29">
        <v>11.895541</v>
      </c>
      <c r="J46" s="33">
        <v>3.3000000000000002E-6</v>
      </c>
      <c r="M46" s="29">
        <v>12.293272999999999</v>
      </c>
      <c r="N46" s="39">
        <v>1.7E-6</v>
      </c>
      <c r="O46" s="25"/>
      <c r="P46" s="25"/>
      <c r="Q46" s="25">
        <v>12.524425000000001</v>
      </c>
      <c r="S46" s="60"/>
      <c r="T46" s="33">
        <v>1.2980000000000001E-4</v>
      </c>
      <c r="W46" s="29">
        <v>11.87824</v>
      </c>
      <c r="X46" s="33">
        <v>1.3459999999999999E-4</v>
      </c>
      <c r="AA46" s="29">
        <v>11.858169</v>
      </c>
      <c r="AB46" s="33">
        <v>1.3960000000000001E-4</v>
      </c>
      <c r="AE46" s="29">
        <v>12.002325000000001</v>
      </c>
      <c r="AF46" s="39">
        <v>1.4019999999999999E-4</v>
      </c>
      <c r="AG46" s="25"/>
      <c r="AH46" s="25"/>
      <c r="AI46" s="25">
        <v>14.098490999999999</v>
      </c>
    </row>
    <row r="47" spans="1:35" x14ac:dyDescent="0.25"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163</v>
      </c>
      <c r="C50" s="52"/>
      <c r="D50" s="52"/>
      <c r="E50" s="52"/>
      <c r="F50" s="63" t="s">
        <v>164</v>
      </c>
      <c r="G50" s="52"/>
      <c r="H50" s="52"/>
      <c r="I50" s="52"/>
      <c r="J50" s="63" t="s">
        <v>165</v>
      </c>
      <c r="K50" s="52"/>
      <c r="L50" s="52"/>
      <c r="M50" s="52"/>
      <c r="N50" s="63" t="s">
        <v>244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1.1459159999999999</v>
      </c>
      <c r="F52" t="s">
        <v>20</v>
      </c>
      <c r="G52" s="29">
        <v>0</v>
      </c>
      <c r="H52" s="29">
        <v>2.2800000000000001E-2</v>
      </c>
      <c r="I52" s="29">
        <v>1.149686</v>
      </c>
      <c r="J52" t="s">
        <v>20</v>
      </c>
      <c r="K52" s="29">
        <v>0</v>
      </c>
      <c r="L52" s="29">
        <v>2.2800000000000001E-2</v>
      </c>
      <c r="M52" s="29">
        <v>1.0203040000000001</v>
      </c>
      <c r="N52" s="25" t="s">
        <v>20</v>
      </c>
      <c r="O52" s="49">
        <v>0</v>
      </c>
      <c r="P52" s="49">
        <v>2.2800000000000001E-2</v>
      </c>
      <c r="Q52" s="25">
        <v>1.0426629999999999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2.026478</v>
      </c>
      <c r="F53" t="s">
        <v>21</v>
      </c>
      <c r="G53" s="29">
        <v>0</v>
      </c>
      <c r="H53" s="29">
        <v>1.37E-2</v>
      </c>
      <c r="I53" s="29">
        <v>1.8180069999999999</v>
      </c>
      <c r="J53" t="s">
        <v>21</v>
      </c>
      <c r="K53" s="29">
        <v>0</v>
      </c>
      <c r="L53" s="29">
        <v>1.37E-2</v>
      </c>
      <c r="M53" s="29">
        <v>1.8169489999999999</v>
      </c>
      <c r="N53" s="25" t="s">
        <v>21</v>
      </c>
      <c r="O53" s="49">
        <v>0</v>
      </c>
      <c r="P53" s="49">
        <v>1.37E-2</v>
      </c>
      <c r="Q53" s="25">
        <v>1.6886410000000001</v>
      </c>
    </row>
    <row r="54" spans="1:17" x14ac:dyDescent="0.25">
      <c r="A54" s="59"/>
      <c r="B54" t="s">
        <v>22</v>
      </c>
      <c r="C54" s="29">
        <v>0</v>
      </c>
      <c r="D54" s="29">
        <v>9.2999999999999992E-3</v>
      </c>
      <c r="E54" s="29">
        <v>10.528821000000001</v>
      </c>
      <c r="F54" t="s">
        <v>22</v>
      </c>
      <c r="G54" s="29">
        <v>0</v>
      </c>
      <c r="H54" s="29">
        <v>9.4999999999999998E-3</v>
      </c>
      <c r="I54" s="29">
        <v>10.46904</v>
      </c>
      <c r="J54" t="s">
        <v>22</v>
      </c>
      <c r="K54" s="29">
        <v>0</v>
      </c>
      <c r="L54" s="29">
        <v>9.7000000000000003E-3</v>
      </c>
      <c r="M54" s="29">
        <v>10.910216999999999</v>
      </c>
      <c r="N54" s="25" t="s">
        <v>22</v>
      </c>
      <c r="O54" s="49">
        <v>0</v>
      </c>
      <c r="P54" s="49">
        <v>0.01</v>
      </c>
      <c r="Q54" s="25">
        <v>10.746619000000001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3" t="s">
        <v>163</v>
      </c>
      <c r="C57" s="52"/>
      <c r="D57" s="52"/>
      <c r="E57" s="52"/>
      <c r="F57" s="63" t="s">
        <v>164</v>
      </c>
      <c r="G57" s="52"/>
      <c r="H57" s="52"/>
      <c r="I57" s="52"/>
      <c r="J57" s="63" t="s">
        <v>165</v>
      </c>
      <c r="K57" s="52"/>
      <c r="L57" s="52"/>
      <c r="M57" s="52"/>
      <c r="N57" s="66" t="s">
        <v>166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63" t="s">
        <v>163</v>
      </c>
      <c r="C64" s="52"/>
      <c r="D64" s="52"/>
      <c r="E64" s="52"/>
      <c r="F64" s="63" t="s">
        <v>164</v>
      </c>
      <c r="G64" s="52"/>
      <c r="H64" s="52"/>
      <c r="I64" s="52"/>
      <c r="J64" s="63" t="s">
        <v>165</v>
      </c>
      <c r="K64" s="52"/>
      <c r="L64" s="52"/>
      <c r="M64" s="52"/>
      <c r="N64" s="63" t="s">
        <v>244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2.5999999999999999E-3</v>
      </c>
      <c r="E66" s="29">
        <v>11.079876000000001</v>
      </c>
      <c r="F66" s="33"/>
      <c r="G66" s="33">
        <v>2.7000000000000001E-3</v>
      </c>
      <c r="I66" s="29">
        <v>11.346503</v>
      </c>
      <c r="J66" s="33">
        <v>2.7000000000000001E-3</v>
      </c>
      <c r="M66" s="29">
        <v>11.276398</v>
      </c>
      <c r="N66" s="25">
        <v>2.7000000000000001E-3</v>
      </c>
      <c r="O66" s="25"/>
      <c r="P66" s="25"/>
      <c r="Q66" s="25">
        <v>10.53561</v>
      </c>
    </row>
    <row r="67" spans="1:27" x14ac:dyDescent="0.25">
      <c r="B67" s="26"/>
      <c r="C67" s="26"/>
      <c r="D67" s="26"/>
      <c r="E67" s="26"/>
      <c r="F67" s="26"/>
      <c r="G67" s="26"/>
      <c r="H67" s="26"/>
      <c r="I67" s="26"/>
      <c r="J67" s="26" t="s">
        <v>138</v>
      </c>
      <c r="K67" s="26"/>
      <c r="L67" s="26"/>
      <c r="M67" s="26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2.1561339999999998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29.233948999999999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14.196116999999999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3.7440000000000001E-5</v>
      </c>
      <c r="H75">
        <f>E13+I13</f>
        <v>197.04303199999998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3.7610000000000001E-5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3.7950000000000001E-5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3.8290000000000001E-5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3.1818720000000003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40.223900999999998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21.136633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3.7610700000000009E-5</v>
      </c>
      <c r="H88">
        <f>M13+I13+E13</f>
        <v>293.915007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3.7952800000000007E-5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3.8641199999999999E-5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3.9335200000000002E-5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4.3705069999999999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50.705034999999995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27.465155999999997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3.7782103749999997E-5</v>
      </c>
      <c r="H101">
        <f>Q13+M13+I13+E13</f>
        <v>382.40853199999998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3.8298429999999994E-5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3.9343839999999997E-5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4.0406410000000007E-5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2.4750189999999996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23.980141000000003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9.92441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2.6212999999999996E-4</v>
      </c>
      <c r="H114">
        <f>AA13+W13</f>
        <v>144.967082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2.6296000000000002E-4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2.6462000000000002E-4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2.6627999999999998E-4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3.7159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36.305864999999997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14.751514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2.6296200000000005E-4</v>
      </c>
      <c r="H127">
        <f>AE13+AA13+W13</f>
        <v>216.00590499999998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2.6462800000000004E-4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2.67972E-4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2.71332E-4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4.7521599999999999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49.513902000000002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19.380223000000001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2.6379601250000001E-4</v>
      </c>
      <c r="H140">
        <f>AI13+AE13+AA13+W13</f>
        <v>283.744393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2.6630410000000001E-4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2.713568E-4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2.7645870000000006E-4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2.3030040000000001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1.8950000000000001E-6</v>
      </c>
      <c r="M151">
        <f>I46+E46</f>
        <v>23.545105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1.99E-6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5.4157830000000002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92.907879000000008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2.1800000000000003E-6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2.3699999999999998E-6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3.3218040000000002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1.9842500000000001E-6</v>
      </c>
      <c r="M164">
        <f>M46+I46+E46</f>
        <v>35.838377999999999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2.1570000000000003E-6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7.7636269999999996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137.56267299999999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2.4679999999999999E-6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2.7330000000000003E-6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4.3655089999999994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2.0678874999999997E-6</v>
      </c>
      <c r="M177">
        <f>Q46+M46+I46+E46</f>
        <v>48.362803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2.3020999999999999E-6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9.6959470000000003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183.183875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2.6728000000000001E-6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2.9186999999999997E-6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2.362571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1.3004000000000002E-4</v>
      </c>
      <c r="M190">
        <f>AA46+W46</f>
        <v>23.736409000000002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1.3028000000000001E-4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3.6307320000000001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3.1049999999999997E-3</v>
      </c>
      <c r="H192">
        <f>AA34+W34</f>
        <v>32.751638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3.1099999999999999E-3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1.3076E-4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1.3124E-4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3.1199999999999999E-3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3.1299999999999995E-3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3.4886099999999995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1.3028050000000001E-4</v>
      </c>
      <c r="M203">
        <f>AE46+AA46+W46</f>
        <v>35.738734000000001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1.3076200000000003E-4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5.4387869999999996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3.1100000000000004E-3</v>
      </c>
      <c r="H205">
        <f>AE34+AA34+W34</f>
        <v>49.047377000000004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3.1200000000000004E-3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1.3172800000000001E-4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1.32698E-4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3.1399999999999996E-3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4.551723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1.3052092499999998E-4</v>
      </c>
      <c r="M216">
        <f>AI46+AE46+AA46+W46</f>
        <v>49.837224999999997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1.3124140000000001E-4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7.133921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3.1149999999999997E-3</v>
      </c>
      <c r="H218">
        <f>AI34+AE34+AA34+W34</f>
        <v>62.587852000000005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3.13E-3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1.3266720000000001E-4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1.3404980000000002E-4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3.1599999999999996E-3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3.1900000000000001E-3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2.2956019999999997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2.6050000000000001E-3</v>
      </c>
      <c r="M229">
        <f>I66+E66</f>
        <v>22.426379000000001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2.6099999999999999E-3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3.8444849999999997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9.3099999999999988E-3</v>
      </c>
      <c r="H231">
        <f>I54+E54</f>
        <v>20.997861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9.3199999999999984E-3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2.6199999999999999E-3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2.63E-3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9.3399999999999993E-3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9.3599999999999985E-3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3.315906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2.6097500000000001E-3</v>
      </c>
      <c r="M242">
        <f>M66+I66+E66</f>
        <v>33.702776999999998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2.6190000000000002E-3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5.6614339999999999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9.3200000000000002E-3</v>
      </c>
      <c r="H244">
        <f>M54+I54+E54</f>
        <v>31.908078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9.3399999999999993E-3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2.6359999999999999E-3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2.6510000000000001E-3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9.3799999999999994E-3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9.4199999999999996E-3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4.3585690000000001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2.6142624999999997E-3</v>
      </c>
      <c r="M255">
        <f>Q66+M66+I66+E66</f>
        <v>44.238386999999996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2.6270999999999998E-3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7.3500749999999995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9.3300124999999984E-3</v>
      </c>
      <c r="H257">
        <f>Q54+M54+I54+E54</f>
        <v>42.654696999999999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9.3600999999999997E-3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2.6488000000000002E-3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2.6657000000000004E-3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9.4208E-3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9.4827000000000002E-3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263"/>
  <sheetViews>
    <sheetView zoomScale="55" zoomScaleNormal="55" workbookViewId="0">
      <selection activeCell="F37" sqref="F37:I37"/>
    </sheetView>
  </sheetViews>
  <sheetFormatPr defaultColWidth="9" defaultRowHeight="14.4" x14ac:dyDescent="0.25"/>
  <cols>
    <col min="2" max="2" width="14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77734375" bestFit="1" customWidth="1"/>
    <col min="26" max="26" width="14" bestFit="1" customWidth="1"/>
    <col min="27" max="27" width="13.44140625" customWidth="1"/>
    <col min="28" max="28" width="9.6640625"/>
    <col min="29" max="29" width="16.77734375" customWidth="1"/>
    <col min="30" max="30" width="9.6640625" customWidth="1"/>
    <col min="31" max="31" width="10.77734375" bestFit="1" customWidth="1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71" t="s">
        <v>9</v>
      </c>
      <c r="G8" s="71"/>
      <c r="H8" s="71"/>
      <c r="I8" s="71"/>
      <c r="J8" s="71" t="s">
        <v>10</v>
      </c>
      <c r="K8" s="71"/>
      <c r="L8" s="71"/>
      <c r="M8" s="71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167</v>
      </c>
      <c r="C9" s="52"/>
      <c r="D9" s="52"/>
      <c r="E9" s="52"/>
      <c r="F9" s="71" t="s">
        <v>168</v>
      </c>
      <c r="G9" s="71"/>
      <c r="H9" s="71"/>
      <c r="I9" s="71"/>
      <c r="J9" s="71" t="s">
        <v>169</v>
      </c>
      <c r="K9" s="71"/>
      <c r="L9" s="71"/>
      <c r="M9" s="71"/>
      <c r="N9" s="63" t="s">
        <v>245</v>
      </c>
      <c r="O9" s="63"/>
      <c r="P9" s="63"/>
      <c r="Q9" s="63"/>
      <c r="S9" s="59" t="s">
        <v>12</v>
      </c>
      <c r="T9" s="63" t="s">
        <v>167</v>
      </c>
      <c r="U9" s="52"/>
      <c r="V9" s="52"/>
      <c r="W9" s="52"/>
      <c r="X9" s="63" t="s">
        <v>168</v>
      </c>
      <c r="Y9" s="63"/>
      <c r="Z9" s="63"/>
      <c r="AA9" s="63"/>
      <c r="AB9" s="63" t="s">
        <v>169</v>
      </c>
      <c r="AC9" s="63"/>
      <c r="AD9" s="63"/>
      <c r="AE9" s="63"/>
      <c r="AF9" s="63" t="s">
        <v>245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35"/>
      <c r="G10" s="35" t="s">
        <v>17</v>
      </c>
      <c r="H10" s="35" t="s">
        <v>18</v>
      </c>
      <c r="I10" s="35" t="s">
        <v>19</v>
      </c>
      <c r="J10" s="35"/>
      <c r="K10" s="35" t="s">
        <v>17</v>
      </c>
      <c r="L10" s="35" t="s">
        <v>18</v>
      </c>
      <c r="M10" s="3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1.2446660000000001</v>
      </c>
      <c r="F11" s="35" t="s">
        <v>20</v>
      </c>
      <c r="G11" s="29">
        <v>0</v>
      </c>
      <c r="H11" s="29">
        <v>2.2800000000000001E-2</v>
      </c>
      <c r="I11" s="29">
        <v>1.1308229999999999</v>
      </c>
      <c r="J11" s="35" t="s">
        <v>20</v>
      </c>
      <c r="K11" s="29">
        <v>0</v>
      </c>
      <c r="L11" s="29">
        <v>2.2800000000000001E-2</v>
      </c>
      <c r="M11" s="29">
        <v>1.2880659999999999</v>
      </c>
      <c r="N11" s="25" t="s">
        <v>20</v>
      </c>
      <c r="O11" s="49">
        <v>0</v>
      </c>
      <c r="P11" s="49">
        <v>2.2800000000000001E-2</v>
      </c>
      <c r="Q11" s="25">
        <v>1.0743149999999999</v>
      </c>
      <c r="S11" s="59"/>
      <c r="T11" t="s">
        <v>20</v>
      </c>
      <c r="U11" s="29">
        <v>0</v>
      </c>
      <c r="V11" s="29">
        <v>2.2800000000000001E-2</v>
      </c>
      <c r="W11" s="29">
        <v>1.0440309999999999</v>
      </c>
      <c r="X11" s="25" t="s">
        <v>20</v>
      </c>
      <c r="Y11" s="29">
        <v>0</v>
      </c>
      <c r="Z11" s="29">
        <v>2.2800000000000001E-2</v>
      </c>
      <c r="AA11" s="29">
        <v>1.536537</v>
      </c>
      <c r="AB11" s="25" t="s">
        <v>20</v>
      </c>
      <c r="AC11" s="29">
        <v>0</v>
      </c>
      <c r="AD11" s="29">
        <v>2.2800000000000001E-2</v>
      </c>
      <c r="AE11" s="29">
        <v>1.1432659999999999</v>
      </c>
      <c r="AF11" s="25" t="s">
        <v>20</v>
      </c>
      <c r="AG11" s="49">
        <v>0</v>
      </c>
      <c r="AH11" s="49">
        <v>2.2800000000000001E-2</v>
      </c>
      <c r="AI11" s="25">
        <v>1.0727910000000001</v>
      </c>
    </row>
    <row r="12" spans="1:35" x14ac:dyDescent="0.25">
      <c r="A12" s="59"/>
      <c r="B12" t="s">
        <v>21</v>
      </c>
      <c r="C12" s="29">
        <v>0</v>
      </c>
      <c r="D12" s="29">
        <v>8.7180000000000005E-4</v>
      </c>
      <c r="E12" s="29">
        <v>8.3638429999999993</v>
      </c>
      <c r="F12" s="35" t="s">
        <v>21</v>
      </c>
      <c r="G12" s="29">
        <v>0</v>
      </c>
      <c r="H12" s="29">
        <v>8.7180000000000005E-4</v>
      </c>
      <c r="I12" s="29">
        <v>7.9964259999999996</v>
      </c>
      <c r="J12" s="35" t="s">
        <v>21</v>
      </c>
      <c r="K12" s="29">
        <v>0</v>
      </c>
      <c r="L12" s="29">
        <v>8.7180000000000005E-4</v>
      </c>
      <c r="M12" s="29">
        <v>7.7659700000000003</v>
      </c>
      <c r="N12" s="25" t="s">
        <v>21</v>
      </c>
      <c r="O12" s="49">
        <v>0</v>
      </c>
      <c r="P12" s="49">
        <v>8.7180000000000005E-4</v>
      </c>
      <c r="Q12" s="25">
        <v>7.1209030000000002</v>
      </c>
      <c r="S12" s="59"/>
      <c r="T12" t="s">
        <v>21</v>
      </c>
      <c r="U12" s="29">
        <v>0</v>
      </c>
      <c r="V12" s="29">
        <v>2E-3</v>
      </c>
      <c r="W12" s="29">
        <v>5.7877510000000001</v>
      </c>
      <c r="X12" s="25" t="s">
        <v>21</v>
      </c>
      <c r="Y12" s="29">
        <v>0</v>
      </c>
      <c r="Z12" s="29">
        <v>2E-3</v>
      </c>
      <c r="AA12" s="29">
        <v>5.4813020000000003</v>
      </c>
      <c r="AB12" s="25" t="s">
        <v>21</v>
      </c>
      <c r="AC12" s="29">
        <v>0</v>
      </c>
      <c r="AD12" s="29">
        <v>2E-3</v>
      </c>
      <c r="AE12" s="29">
        <v>5.2090370000000004</v>
      </c>
      <c r="AF12" s="25" t="s">
        <v>21</v>
      </c>
      <c r="AG12" s="49">
        <v>0</v>
      </c>
      <c r="AH12" s="49">
        <v>2E-3</v>
      </c>
      <c r="AI12" s="25">
        <v>4.5593300000000001</v>
      </c>
    </row>
    <row r="13" spans="1:35" x14ac:dyDescent="0.25">
      <c r="A13" s="59"/>
      <c r="B13" t="s">
        <v>22</v>
      </c>
      <c r="C13" s="29">
        <v>0</v>
      </c>
      <c r="D13" s="29">
        <v>3.6779999999999997E-5</v>
      </c>
      <c r="E13" s="29">
        <v>112.92110599999999</v>
      </c>
      <c r="F13" s="35" t="s">
        <v>22</v>
      </c>
      <c r="G13" s="29">
        <v>0</v>
      </c>
      <c r="H13" s="29">
        <v>4.0670000000000002E-5</v>
      </c>
      <c r="I13" s="29">
        <v>112.875309</v>
      </c>
      <c r="J13" s="35" t="s">
        <v>22</v>
      </c>
      <c r="K13" s="29">
        <v>0</v>
      </c>
      <c r="L13" s="29">
        <v>4.3720000000000002E-5</v>
      </c>
      <c r="M13" s="29">
        <v>109.185135</v>
      </c>
      <c r="N13" s="25" t="s">
        <v>22</v>
      </c>
      <c r="O13" s="49">
        <v>0</v>
      </c>
      <c r="P13" s="49">
        <v>4.7620000000000001E-5</v>
      </c>
      <c r="Q13" s="25">
        <v>101.457598</v>
      </c>
      <c r="S13" s="59"/>
      <c r="T13" t="s">
        <v>22</v>
      </c>
      <c r="U13" s="29">
        <v>0</v>
      </c>
      <c r="V13" s="29">
        <v>2.6130000000000001E-4</v>
      </c>
      <c r="W13" s="29">
        <v>86.107974999999996</v>
      </c>
      <c r="X13" s="25" t="s">
        <v>22</v>
      </c>
      <c r="Y13" s="29">
        <v>0</v>
      </c>
      <c r="Z13" s="29">
        <v>2.7789999999999998E-4</v>
      </c>
      <c r="AA13" s="29">
        <v>86.141758999999993</v>
      </c>
      <c r="AB13" s="25" t="s">
        <v>22</v>
      </c>
      <c r="AC13" s="29">
        <v>0</v>
      </c>
      <c r="AD13" s="29">
        <v>2.9189999999999999E-4</v>
      </c>
      <c r="AE13" s="29">
        <v>85.845571000000007</v>
      </c>
      <c r="AF13" s="25" t="s">
        <v>22</v>
      </c>
      <c r="AG13" s="49">
        <v>0</v>
      </c>
      <c r="AH13" s="49">
        <v>3.0969999999999999E-4</v>
      </c>
      <c r="AI13" s="25">
        <v>77.625359000000003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27"/>
      <c r="O14" s="27"/>
      <c r="P14" s="27"/>
      <c r="Q14" s="27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27"/>
      <c r="O15" s="27"/>
      <c r="P15" s="27"/>
      <c r="Q15" s="27"/>
      <c r="X15" s="25"/>
      <c r="Y15" s="25"/>
      <c r="Z15" s="25"/>
      <c r="AA15" s="25"/>
      <c r="AB15" s="25"/>
      <c r="AC15" s="25"/>
      <c r="AD15" s="25"/>
      <c r="AE15" s="25"/>
      <c r="AF15" s="27"/>
      <c r="AG15" s="27"/>
      <c r="AH15" s="27"/>
      <c r="AI15" s="27"/>
    </row>
    <row r="16" spans="1:35" x14ac:dyDescent="0.25">
      <c r="A16" s="64" t="s">
        <v>23</v>
      </c>
      <c r="B16" s="63" t="s">
        <v>167</v>
      </c>
      <c r="C16" s="52"/>
      <c r="D16" s="52"/>
      <c r="E16" s="52"/>
      <c r="F16" s="66" t="s">
        <v>168</v>
      </c>
      <c r="G16" s="66"/>
      <c r="H16" s="66"/>
      <c r="I16" s="66"/>
      <c r="J16" s="66" t="s">
        <v>169</v>
      </c>
      <c r="K16" s="66"/>
      <c r="L16" s="66"/>
      <c r="M16" s="66"/>
      <c r="N16" s="66" t="s">
        <v>170</v>
      </c>
      <c r="O16" s="66"/>
      <c r="P16" s="66"/>
      <c r="Q16" s="66"/>
      <c r="R16" s="27"/>
      <c r="S16" s="68" t="s">
        <v>23</v>
      </c>
      <c r="T16" s="63" t="s">
        <v>167</v>
      </c>
      <c r="U16" s="52"/>
      <c r="V16" s="52"/>
      <c r="W16" s="52"/>
      <c r="X16" s="66" t="s">
        <v>168</v>
      </c>
      <c r="Y16" s="66"/>
      <c r="Z16" s="66"/>
      <c r="AA16" s="66"/>
      <c r="AB16" s="66" t="s">
        <v>169</v>
      </c>
      <c r="AC16" s="66"/>
      <c r="AD16" s="66"/>
      <c r="AE16" s="66"/>
      <c r="AF16" s="66" t="s">
        <v>170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27"/>
      <c r="O21" s="27"/>
      <c r="P21" s="27"/>
      <c r="Q21" s="27"/>
      <c r="X21" s="25"/>
      <c r="Y21" s="25"/>
      <c r="Z21" s="25"/>
      <c r="AA21" s="25"/>
      <c r="AB21" s="25"/>
      <c r="AC21" s="25"/>
      <c r="AD21" s="25"/>
      <c r="AE21" s="25"/>
      <c r="AF21" s="27"/>
      <c r="AG21" s="27"/>
      <c r="AH21" s="27"/>
      <c r="AI21" s="27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27"/>
      <c r="O22" s="27"/>
      <c r="P22" s="27"/>
      <c r="Q22" s="27"/>
      <c r="X22" s="25"/>
      <c r="Y22" s="25"/>
      <c r="Z22" s="25"/>
      <c r="AA22" s="25"/>
      <c r="AB22" s="25"/>
      <c r="AC22" s="25"/>
      <c r="AD22" s="25"/>
      <c r="AE22" s="25"/>
      <c r="AF22" s="27"/>
      <c r="AG22" s="27"/>
      <c r="AH22" s="27"/>
      <c r="AI22" s="27"/>
    </row>
    <row r="23" spans="1:35" x14ac:dyDescent="0.25">
      <c r="A23" s="60" t="s">
        <v>24</v>
      </c>
      <c r="B23" s="63" t="s">
        <v>167</v>
      </c>
      <c r="C23" s="52"/>
      <c r="D23" s="52"/>
      <c r="E23" s="52"/>
      <c r="F23" s="71" t="s">
        <v>168</v>
      </c>
      <c r="G23" s="71"/>
      <c r="H23" s="71"/>
      <c r="I23" s="71"/>
      <c r="J23" s="71" t="s">
        <v>169</v>
      </c>
      <c r="K23" s="71"/>
      <c r="L23" s="71"/>
      <c r="M23" s="71"/>
      <c r="N23" s="63" t="s">
        <v>245</v>
      </c>
      <c r="O23" s="63"/>
      <c r="P23" s="63"/>
      <c r="Q23" s="63"/>
      <c r="S23" s="60" t="s">
        <v>24</v>
      </c>
      <c r="T23" s="63" t="s">
        <v>167</v>
      </c>
      <c r="U23" s="52"/>
      <c r="V23" s="52"/>
      <c r="W23" s="52"/>
      <c r="X23" s="63" t="s">
        <v>168</v>
      </c>
      <c r="Y23" s="63"/>
      <c r="Z23" s="63"/>
      <c r="AA23" s="63"/>
      <c r="AB23" s="63" t="s">
        <v>169</v>
      </c>
      <c r="AC23" s="63"/>
      <c r="AD23" s="63"/>
      <c r="AE23" s="63"/>
      <c r="AF23" s="63" t="s">
        <v>245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71" t="s">
        <v>25</v>
      </c>
      <c r="G24" s="71"/>
      <c r="H24" s="71"/>
      <c r="I24" s="35" t="s">
        <v>19</v>
      </c>
      <c r="J24" s="71" t="s">
        <v>25</v>
      </c>
      <c r="K24" s="71"/>
      <c r="L24" s="71"/>
      <c r="M24" s="3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17.740829000000002</v>
      </c>
      <c r="F25" s="35">
        <v>0</v>
      </c>
      <c r="G25" s="35"/>
      <c r="H25" s="35"/>
      <c r="I25" s="29">
        <v>16.252144000000001</v>
      </c>
      <c r="J25" s="35">
        <v>0</v>
      </c>
      <c r="K25" s="35"/>
      <c r="L25" s="35"/>
      <c r="M25" s="29">
        <v>12.474109</v>
      </c>
      <c r="N25" s="25">
        <v>0</v>
      </c>
      <c r="O25" s="25"/>
      <c r="P25" s="25"/>
      <c r="Q25" s="25">
        <v>11.224786</v>
      </c>
      <c r="S25" s="60"/>
      <c r="T25">
        <v>0</v>
      </c>
      <c r="W25" s="29">
        <v>12.538891</v>
      </c>
      <c r="X25" s="25">
        <v>0</v>
      </c>
      <c r="Y25" s="25"/>
      <c r="Z25" s="25"/>
      <c r="AA25" s="29">
        <v>11.376714</v>
      </c>
      <c r="AB25" s="25">
        <v>0</v>
      </c>
      <c r="AC25" s="25"/>
      <c r="AD25" s="25"/>
      <c r="AE25" s="29">
        <v>13.124822999999999</v>
      </c>
      <c r="AF25" s="25">
        <v>0</v>
      </c>
      <c r="AG25" s="25"/>
      <c r="AH25" s="25"/>
      <c r="AI25" s="25">
        <v>11.309920999999999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25"/>
      <c r="O26" s="25"/>
      <c r="P26" s="25"/>
      <c r="Q26" s="25"/>
      <c r="X26" s="25"/>
      <c r="Y26" s="25"/>
      <c r="Z26" s="25"/>
      <c r="AA26" s="25"/>
      <c r="AB26" s="25"/>
      <c r="AC26" s="25"/>
      <c r="AD26" s="25"/>
      <c r="AE26" s="25"/>
      <c r="AF26" s="27"/>
      <c r="AG26" s="27"/>
      <c r="AH26" s="27"/>
      <c r="AI26" s="27"/>
    </row>
    <row r="27" spans="1:35" x14ac:dyDescent="0.25">
      <c r="F27" s="35"/>
      <c r="G27" s="35"/>
      <c r="H27" s="35"/>
      <c r="I27" s="35"/>
      <c r="J27" s="35"/>
      <c r="K27" s="35"/>
      <c r="L27" s="35"/>
      <c r="M27" s="35"/>
      <c r="N27" s="27"/>
      <c r="O27" s="27"/>
      <c r="P27" s="27"/>
      <c r="Q27" s="27"/>
      <c r="X27" s="25"/>
      <c r="Y27" s="25"/>
      <c r="Z27" s="25"/>
      <c r="AA27" s="25"/>
      <c r="AB27" s="25"/>
      <c r="AC27" s="25"/>
      <c r="AD27" s="25"/>
      <c r="AE27" s="25"/>
      <c r="AF27" s="27"/>
      <c r="AG27" s="27"/>
      <c r="AH27" s="27"/>
      <c r="AI27" s="27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27"/>
      <c r="O28" s="27"/>
      <c r="P28" s="27"/>
      <c r="Q28" s="27"/>
      <c r="S28" s="1" t="s">
        <v>27</v>
      </c>
      <c r="X28" s="25"/>
      <c r="Y28" s="25"/>
      <c r="Z28" s="25"/>
      <c r="AA28" s="25"/>
      <c r="AB28" s="25"/>
      <c r="AC28" s="25"/>
      <c r="AD28" s="25"/>
      <c r="AE28" s="25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71" t="s">
        <v>9</v>
      </c>
      <c r="G29" s="71"/>
      <c r="H29" s="71"/>
      <c r="I29" s="71"/>
      <c r="J29" s="71" t="s">
        <v>10</v>
      </c>
      <c r="K29" s="71"/>
      <c r="L29" s="71"/>
      <c r="M29" s="71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167</v>
      </c>
      <c r="C30" s="52"/>
      <c r="D30" s="52"/>
      <c r="E30" s="52"/>
      <c r="F30" s="71" t="s">
        <v>168</v>
      </c>
      <c r="G30" s="71"/>
      <c r="H30" s="71"/>
      <c r="I30" s="71"/>
      <c r="J30" s="71" t="s">
        <v>169</v>
      </c>
      <c r="K30" s="71"/>
      <c r="L30" s="71"/>
      <c r="M30" s="71"/>
      <c r="N30" s="63" t="s">
        <v>245</v>
      </c>
      <c r="O30" s="63"/>
      <c r="P30" s="63"/>
      <c r="Q30" s="63"/>
      <c r="S30" s="59" t="s">
        <v>12</v>
      </c>
      <c r="T30" s="63" t="s">
        <v>167</v>
      </c>
      <c r="U30" s="52"/>
      <c r="V30" s="52"/>
      <c r="W30" s="52"/>
      <c r="X30" s="63" t="s">
        <v>168</v>
      </c>
      <c r="Y30" s="63"/>
      <c r="Z30" s="63"/>
      <c r="AA30" s="63"/>
      <c r="AB30" s="63" t="s">
        <v>169</v>
      </c>
      <c r="AC30" s="63"/>
      <c r="AD30" s="63"/>
      <c r="AE30" s="63"/>
      <c r="AF30" s="63" t="s">
        <v>245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35"/>
      <c r="G31" s="35" t="s">
        <v>17</v>
      </c>
      <c r="H31" s="35" t="s">
        <v>18</v>
      </c>
      <c r="I31" s="35" t="s">
        <v>19</v>
      </c>
      <c r="J31" s="35"/>
      <c r="K31" s="35" t="s">
        <v>17</v>
      </c>
      <c r="L31" s="35" t="s">
        <v>18</v>
      </c>
      <c r="M31" s="3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1.2524189999999999</v>
      </c>
      <c r="F32" s="35" t="s">
        <v>20</v>
      </c>
      <c r="G32" s="29">
        <v>0</v>
      </c>
      <c r="H32" s="29">
        <v>2.2800000000000001E-2</v>
      </c>
      <c r="I32" s="29">
        <v>1.1369549999999999</v>
      </c>
      <c r="J32" s="35" t="s">
        <v>20</v>
      </c>
      <c r="K32" s="29">
        <v>0</v>
      </c>
      <c r="L32" s="29">
        <v>2.2800000000000001E-2</v>
      </c>
      <c r="M32" s="29">
        <v>1.133537</v>
      </c>
      <c r="N32" s="25" t="s">
        <v>20</v>
      </c>
      <c r="O32" s="49">
        <v>0</v>
      </c>
      <c r="P32" s="49">
        <v>2.2800000000000001E-2</v>
      </c>
      <c r="Q32" s="25">
        <v>1.116106</v>
      </c>
      <c r="S32" s="59"/>
      <c r="T32" t="s">
        <v>20</v>
      </c>
      <c r="U32" s="29">
        <v>0</v>
      </c>
      <c r="V32" s="29">
        <v>2.2800000000000001E-2</v>
      </c>
      <c r="W32" s="29">
        <v>1.0452920000000001</v>
      </c>
      <c r="X32" s="25" t="s">
        <v>20</v>
      </c>
      <c r="Y32" s="29">
        <v>0</v>
      </c>
      <c r="Z32" s="29">
        <v>2.2800000000000001E-2</v>
      </c>
      <c r="AA32" s="29">
        <v>1.030197</v>
      </c>
      <c r="AB32" s="25" t="s">
        <v>20</v>
      </c>
      <c r="AC32" s="29">
        <v>0</v>
      </c>
      <c r="AD32" s="29">
        <v>2.2800000000000001E-2</v>
      </c>
      <c r="AE32" s="29">
        <v>1.1390530000000001</v>
      </c>
      <c r="AF32" s="25" t="s">
        <v>20</v>
      </c>
      <c r="AG32" s="49">
        <v>0</v>
      </c>
      <c r="AH32" s="49">
        <v>2.2800000000000001E-2</v>
      </c>
      <c r="AI32" s="25">
        <v>1.093226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3.0085190000000002</v>
      </c>
      <c r="F33" s="35" t="s">
        <v>21</v>
      </c>
      <c r="G33" s="29">
        <v>0</v>
      </c>
      <c r="H33" s="29">
        <v>4.1000000000000003E-3</v>
      </c>
      <c r="I33" s="29">
        <v>2.7201149999999998</v>
      </c>
      <c r="J33" s="35" t="s">
        <v>21</v>
      </c>
      <c r="K33" s="29">
        <v>0</v>
      </c>
      <c r="L33" s="29">
        <v>4.1000000000000003E-3</v>
      </c>
      <c r="M33" s="29">
        <v>2.4488059999999998</v>
      </c>
      <c r="N33" s="25" t="s">
        <v>21</v>
      </c>
      <c r="O33" s="49">
        <v>0</v>
      </c>
      <c r="P33" s="49">
        <v>4.1000000000000003E-3</v>
      </c>
      <c r="Q33" s="25">
        <v>2.0829680000000002</v>
      </c>
      <c r="S33" s="59"/>
      <c r="T33" t="s">
        <v>21</v>
      </c>
      <c r="U33" s="29">
        <v>0</v>
      </c>
      <c r="V33" s="29">
        <v>7.4000000000000003E-3</v>
      </c>
      <c r="W33" s="29">
        <v>1.9305939999999999</v>
      </c>
      <c r="X33" s="25" t="s">
        <v>21</v>
      </c>
      <c r="Y33" s="29">
        <v>0</v>
      </c>
      <c r="Z33" s="29">
        <v>7.4000000000000003E-3</v>
      </c>
      <c r="AA33" s="29">
        <v>1.937702</v>
      </c>
      <c r="AB33" s="25" t="s">
        <v>21</v>
      </c>
      <c r="AC33" s="29">
        <v>0</v>
      </c>
      <c r="AD33" s="29">
        <v>7.4000000000000003E-3</v>
      </c>
      <c r="AE33" s="29">
        <v>1.8809549999999999</v>
      </c>
      <c r="AF33" s="25" t="s">
        <v>21</v>
      </c>
      <c r="AG33" s="49">
        <v>0</v>
      </c>
      <c r="AH33" s="49">
        <v>7.4000000000000003E-3</v>
      </c>
      <c r="AI33" s="25">
        <v>1.963495</v>
      </c>
    </row>
    <row r="34" spans="1:35" x14ac:dyDescent="0.25">
      <c r="A34" s="59"/>
      <c r="B34" t="s">
        <v>22</v>
      </c>
      <c r="C34" s="29">
        <v>0</v>
      </c>
      <c r="D34" s="29">
        <v>1E-3</v>
      </c>
      <c r="E34" s="29">
        <v>56.465525999999997</v>
      </c>
      <c r="F34" s="35" t="s">
        <v>22</v>
      </c>
      <c r="G34" s="29">
        <v>0</v>
      </c>
      <c r="H34" s="29">
        <v>1.1000000000000001E-3</v>
      </c>
      <c r="I34" s="29">
        <v>56.747652000000002</v>
      </c>
      <c r="J34" s="35" t="s">
        <v>22</v>
      </c>
      <c r="K34" s="29">
        <v>0</v>
      </c>
      <c r="L34" s="29">
        <v>1.1000000000000001E-3</v>
      </c>
      <c r="M34" s="29">
        <v>52.922759999999997</v>
      </c>
      <c r="N34" s="25" t="s">
        <v>22</v>
      </c>
      <c r="O34" s="49">
        <v>0</v>
      </c>
      <c r="P34" s="49">
        <v>1.1999999999999999E-3</v>
      </c>
      <c r="Q34" s="25">
        <v>50.453834999999998</v>
      </c>
      <c r="S34" s="59"/>
      <c r="T34" t="s">
        <v>22</v>
      </c>
      <c r="U34" s="29">
        <v>0</v>
      </c>
      <c r="V34" s="29">
        <v>3.0000000000000001E-3</v>
      </c>
      <c r="W34" s="29">
        <v>23.155450999999999</v>
      </c>
      <c r="X34" s="25" t="s">
        <v>22</v>
      </c>
      <c r="Y34" s="29">
        <v>0</v>
      </c>
      <c r="Z34" s="29">
        <v>3.2000000000000002E-3</v>
      </c>
      <c r="AA34" s="29">
        <v>19.598521999999999</v>
      </c>
      <c r="AB34" s="25" t="s">
        <v>22</v>
      </c>
      <c r="AC34" s="29">
        <v>0</v>
      </c>
      <c r="AD34" s="29">
        <v>3.3E-3</v>
      </c>
      <c r="AE34" s="29">
        <v>19.534402</v>
      </c>
      <c r="AF34" s="25" t="s">
        <v>22</v>
      </c>
      <c r="AG34" s="49">
        <v>0</v>
      </c>
      <c r="AH34" s="49">
        <v>3.3999999999999998E-3</v>
      </c>
      <c r="AI34" s="25">
        <v>16.664808000000001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27"/>
      <c r="O35" s="27"/>
      <c r="P35" s="27"/>
      <c r="Q35" s="27"/>
      <c r="X35" s="25"/>
      <c r="Y35" s="25"/>
      <c r="Z35" s="25"/>
      <c r="AA35" s="25"/>
      <c r="AB35" s="25"/>
      <c r="AC35" s="25"/>
      <c r="AD35" s="25"/>
      <c r="AE35" s="25"/>
      <c r="AF35" s="27"/>
      <c r="AG35" s="27"/>
      <c r="AH35" s="27"/>
      <c r="AI35" s="27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27"/>
      <c r="O36" s="27"/>
      <c r="P36" s="27"/>
      <c r="Q36" s="27"/>
      <c r="X36" s="25"/>
      <c r="Y36" s="25"/>
      <c r="Z36" s="25"/>
      <c r="AA36" s="25"/>
      <c r="AB36" s="25"/>
      <c r="AC36" s="25"/>
      <c r="AD36" s="25"/>
      <c r="AE36" s="25"/>
      <c r="AF36" s="27"/>
      <c r="AG36" s="27"/>
      <c r="AH36" s="27"/>
      <c r="AI36" s="27"/>
    </row>
    <row r="37" spans="1:35" x14ac:dyDescent="0.25">
      <c r="A37" s="64" t="s">
        <v>23</v>
      </c>
      <c r="B37" s="63" t="s">
        <v>167</v>
      </c>
      <c r="C37" s="52"/>
      <c r="D37" s="52"/>
      <c r="E37" s="52"/>
      <c r="F37" s="66" t="s">
        <v>168</v>
      </c>
      <c r="G37" s="66"/>
      <c r="H37" s="66"/>
      <c r="I37" s="66"/>
      <c r="J37" s="66" t="s">
        <v>169</v>
      </c>
      <c r="K37" s="66"/>
      <c r="L37" s="66"/>
      <c r="M37" s="66"/>
      <c r="N37" s="66" t="s">
        <v>170</v>
      </c>
      <c r="O37" s="66"/>
      <c r="P37" s="66"/>
      <c r="Q37" s="66"/>
      <c r="R37" s="27"/>
      <c r="S37" s="68" t="s">
        <v>23</v>
      </c>
      <c r="T37" s="63" t="s">
        <v>167</v>
      </c>
      <c r="U37" s="52"/>
      <c r="V37" s="52"/>
      <c r="W37" s="52"/>
      <c r="X37" s="66" t="s">
        <v>168</v>
      </c>
      <c r="Y37" s="66"/>
      <c r="Z37" s="66"/>
      <c r="AA37" s="66"/>
      <c r="AB37" s="66" t="s">
        <v>169</v>
      </c>
      <c r="AC37" s="66"/>
      <c r="AD37" s="66"/>
      <c r="AE37" s="66"/>
      <c r="AF37" s="66" t="s">
        <v>170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27"/>
      <c r="O42" s="27"/>
      <c r="P42" s="27"/>
      <c r="Q42" s="27"/>
      <c r="X42" s="25"/>
      <c r="Y42" s="25"/>
      <c r="Z42" s="25"/>
      <c r="AA42" s="25"/>
      <c r="AB42" s="25"/>
      <c r="AC42" s="25"/>
      <c r="AD42" s="25"/>
      <c r="AE42" s="25"/>
      <c r="AF42" s="27"/>
      <c r="AG42" s="27"/>
      <c r="AH42" s="27"/>
      <c r="AI42" s="27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27"/>
      <c r="O43" s="27"/>
      <c r="P43" s="27"/>
      <c r="Q43" s="27"/>
      <c r="X43" s="25"/>
      <c r="Y43" s="25"/>
      <c r="Z43" s="25"/>
      <c r="AA43" s="25"/>
      <c r="AB43" s="25"/>
      <c r="AC43" s="25"/>
      <c r="AD43" s="25"/>
      <c r="AE43" s="25"/>
      <c r="AF43" s="27"/>
      <c r="AG43" s="27"/>
      <c r="AH43" s="27"/>
      <c r="AI43" s="27"/>
    </row>
    <row r="44" spans="1:35" x14ac:dyDescent="0.25">
      <c r="A44" s="60" t="s">
        <v>24</v>
      </c>
      <c r="B44" s="63" t="s">
        <v>167</v>
      </c>
      <c r="C44" s="52"/>
      <c r="D44" s="52"/>
      <c r="E44" s="52"/>
      <c r="F44" s="71" t="s">
        <v>168</v>
      </c>
      <c r="G44" s="71"/>
      <c r="H44" s="71"/>
      <c r="I44" s="71"/>
      <c r="J44" s="71" t="s">
        <v>169</v>
      </c>
      <c r="K44" s="71"/>
      <c r="L44" s="71"/>
      <c r="M44" s="71"/>
      <c r="N44" s="63" t="s">
        <v>245</v>
      </c>
      <c r="O44" s="63"/>
      <c r="P44" s="63"/>
      <c r="Q44" s="63"/>
      <c r="S44" s="60" t="s">
        <v>24</v>
      </c>
      <c r="T44" s="63" t="s">
        <v>167</v>
      </c>
      <c r="U44" s="52"/>
      <c r="V44" s="52"/>
      <c r="W44" s="52"/>
      <c r="X44" s="63" t="s">
        <v>168</v>
      </c>
      <c r="Y44" s="63"/>
      <c r="Z44" s="63"/>
      <c r="AA44" s="63"/>
      <c r="AB44" s="63" t="s">
        <v>169</v>
      </c>
      <c r="AC44" s="63"/>
      <c r="AD44" s="63"/>
      <c r="AE44" s="63"/>
      <c r="AF44" s="63" t="s">
        <v>245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71" t="s">
        <v>25</v>
      </c>
      <c r="G45" s="71"/>
      <c r="H45" s="71"/>
      <c r="I45" s="35" t="s">
        <v>19</v>
      </c>
      <c r="J45" s="71" t="s">
        <v>25</v>
      </c>
      <c r="K45" s="71"/>
      <c r="L45" s="71"/>
      <c r="M45" s="3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1.9E-6</v>
      </c>
      <c r="E46" s="29">
        <v>11.453131000000001</v>
      </c>
      <c r="F46" s="33">
        <v>2.6000000000000001E-6</v>
      </c>
      <c r="G46" s="35"/>
      <c r="H46" s="35"/>
      <c r="I46" s="29">
        <v>11.325445999999999</v>
      </c>
      <c r="J46" s="33">
        <v>1.7E-6</v>
      </c>
      <c r="K46" s="35"/>
      <c r="L46" s="35"/>
      <c r="M46" s="29">
        <v>20.127797000000001</v>
      </c>
      <c r="N46" s="39">
        <v>1.7999999999999999E-6</v>
      </c>
      <c r="O46" s="25"/>
      <c r="P46" s="25"/>
      <c r="Q46" s="25">
        <v>10.944379</v>
      </c>
      <c r="S46" s="60"/>
      <c r="T46" s="33">
        <v>1.3180000000000001E-4</v>
      </c>
      <c r="W46" s="29">
        <v>14.505148999999999</v>
      </c>
      <c r="X46" s="33">
        <v>1.35E-4</v>
      </c>
      <c r="Y46" s="25"/>
      <c r="Z46" s="25"/>
      <c r="AA46" s="29">
        <v>19.555615</v>
      </c>
      <c r="AB46" s="33">
        <v>1.304E-4</v>
      </c>
      <c r="AC46" s="25"/>
      <c r="AD46" s="25"/>
      <c r="AE46" s="29">
        <v>14.096302</v>
      </c>
      <c r="AF46" s="39">
        <v>1.4100000000000001E-4</v>
      </c>
      <c r="AG46" s="25"/>
      <c r="AH46" s="25"/>
      <c r="AI46" s="25">
        <v>10.714411999999999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27"/>
      <c r="O47" s="27"/>
      <c r="P47" s="27"/>
      <c r="Q47" s="27"/>
      <c r="X47" s="27"/>
      <c r="Y47" s="27"/>
      <c r="Z47" s="27"/>
      <c r="AA47" s="27"/>
      <c r="AB47" s="27"/>
      <c r="AC47" s="27"/>
      <c r="AD47" s="27"/>
      <c r="AE47" s="27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25"/>
      <c r="O48" s="25"/>
      <c r="P48" s="25"/>
      <c r="Q48" s="25"/>
    </row>
    <row r="49" spans="1:17" x14ac:dyDescent="0.25">
      <c r="B49" s="52" t="s">
        <v>8</v>
      </c>
      <c r="C49" s="52"/>
      <c r="D49" s="52"/>
      <c r="E49" s="52"/>
      <c r="F49" s="71" t="s">
        <v>9</v>
      </c>
      <c r="G49" s="71"/>
      <c r="H49" s="71"/>
      <c r="I49" s="71"/>
      <c r="J49" s="71" t="s">
        <v>10</v>
      </c>
      <c r="K49" s="71"/>
      <c r="L49" s="71"/>
      <c r="M49" s="71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167</v>
      </c>
      <c r="C50" s="52"/>
      <c r="D50" s="52"/>
      <c r="E50" s="52"/>
      <c r="F50" s="71" t="s">
        <v>168</v>
      </c>
      <c r="G50" s="71"/>
      <c r="H50" s="71"/>
      <c r="I50" s="71"/>
      <c r="J50" s="71" t="s">
        <v>169</v>
      </c>
      <c r="K50" s="71"/>
      <c r="L50" s="71"/>
      <c r="M50" s="71"/>
      <c r="N50" s="63" t="s">
        <v>245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35"/>
      <c r="G51" s="35" t="s">
        <v>17</v>
      </c>
      <c r="H51" s="35" t="s">
        <v>18</v>
      </c>
      <c r="I51" s="35" t="s">
        <v>19</v>
      </c>
      <c r="J51" s="35"/>
      <c r="K51" s="35" t="s">
        <v>17</v>
      </c>
      <c r="L51" s="35" t="s">
        <v>18</v>
      </c>
      <c r="M51" s="3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1.1368579999999999</v>
      </c>
      <c r="F52" s="35" t="s">
        <v>20</v>
      </c>
      <c r="G52" s="29">
        <v>0</v>
      </c>
      <c r="H52" s="29">
        <v>2.2800000000000001E-2</v>
      </c>
      <c r="I52" s="29">
        <v>1.038028</v>
      </c>
      <c r="J52" s="35" t="s">
        <v>20</v>
      </c>
      <c r="K52" s="29">
        <v>0</v>
      </c>
      <c r="L52" s="29">
        <v>2.2800000000000001E-2</v>
      </c>
      <c r="M52" s="29">
        <v>1.0482579999999999</v>
      </c>
      <c r="N52" s="25" t="s">
        <v>20</v>
      </c>
      <c r="O52" s="49">
        <v>0</v>
      </c>
      <c r="P52" s="49">
        <v>2.2800000000000001E-2</v>
      </c>
      <c r="Q52" s="25">
        <v>1.0724260000000001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2.0509430000000002</v>
      </c>
      <c r="F53" s="35" t="s">
        <v>21</v>
      </c>
      <c r="G53" s="29">
        <v>0</v>
      </c>
      <c r="H53" s="29">
        <v>1.37E-2</v>
      </c>
      <c r="I53" s="29">
        <v>1.9753099999999999</v>
      </c>
      <c r="J53" s="35" t="s">
        <v>21</v>
      </c>
      <c r="K53" s="29">
        <v>0</v>
      </c>
      <c r="L53" s="29">
        <v>1.37E-2</v>
      </c>
      <c r="M53" s="29">
        <v>1.9011709999999999</v>
      </c>
      <c r="N53" s="25" t="s">
        <v>21</v>
      </c>
      <c r="O53" s="49">
        <v>0</v>
      </c>
      <c r="P53" s="49">
        <v>1.37E-2</v>
      </c>
      <c r="Q53" s="25">
        <v>1.7852699999999999</v>
      </c>
    </row>
    <row r="54" spans="1:17" x14ac:dyDescent="0.25">
      <c r="A54" s="59"/>
      <c r="B54" t="s">
        <v>22</v>
      </c>
      <c r="C54" s="29">
        <v>0</v>
      </c>
      <c r="D54" s="29">
        <v>9.2999999999999992E-3</v>
      </c>
      <c r="E54" s="29">
        <v>12.770972</v>
      </c>
      <c r="F54" s="35" t="s">
        <v>22</v>
      </c>
      <c r="G54" s="29">
        <v>0</v>
      </c>
      <c r="H54" s="29">
        <v>9.4000000000000004E-3</v>
      </c>
      <c r="I54" s="29">
        <v>12.698891</v>
      </c>
      <c r="J54" s="35" t="s">
        <v>22</v>
      </c>
      <c r="K54" s="29">
        <v>0</v>
      </c>
      <c r="L54" s="29">
        <v>9.7000000000000003E-3</v>
      </c>
      <c r="M54" s="29">
        <v>12.68492</v>
      </c>
      <c r="N54" s="25" t="s">
        <v>22</v>
      </c>
      <c r="O54" s="49">
        <v>0</v>
      </c>
      <c r="P54" s="49">
        <v>0.01</v>
      </c>
      <c r="Q54" s="25">
        <v>13.023445000000001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25"/>
      <c r="O55" s="25"/>
      <c r="P55" s="25"/>
      <c r="Q55" s="2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27"/>
      <c r="O56" s="27"/>
      <c r="P56" s="27"/>
      <c r="Q56" s="27"/>
    </row>
    <row r="57" spans="1:17" x14ac:dyDescent="0.25">
      <c r="A57" s="64" t="s">
        <v>23</v>
      </c>
      <c r="B57" s="63" t="s">
        <v>167</v>
      </c>
      <c r="C57" s="52"/>
      <c r="D57" s="52"/>
      <c r="E57" s="52"/>
      <c r="F57" s="66" t="s">
        <v>168</v>
      </c>
      <c r="G57" s="66"/>
      <c r="H57" s="66"/>
      <c r="I57" s="66"/>
      <c r="J57" s="66" t="s">
        <v>169</v>
      </c>
      <c r="K57" s="66"/>
      <c r="L57" s="66"/>
      <c r="M57" s="66"/>
      <c r="N57" s="66" t="s">
        <v>170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27"/>
      <c r="O62" s="27"/>
      <c r="P62" s="27"/>
      <c r="Q62" s="27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27"/>
      <c r="O63" s="27"/>
      <c r="P63" s="27"/>
      <c r="Q63" s="27"/>
    </row>
    <row r="64" spans="1:17" x14ac:dyDescent="0.25">
      <c r="A64" s="60" t="s">
        <v>24</v>
      </c>
      <c r="B64" s="63" t="s">
        <v>167</v>
      </c>
      <c r="C64" s="52"/>
      <c r="D64" s="52"/>
      <c r="E64" s="52"/>
      <c r="F64" s="71" t="s">
        <v>168</v>
      </c>
      <c r="G64" s="71"/>
      <c r="H64" s="71"/>
      <c r="I64" s="71"/>
      <c r="J64" s="71" t="s">
        <v>169</v>
      </c>
      <c r="K64" s="71"/>
      <c r="L64" s="71"/>
      <c r="M64" s="71"/>
      <c r="N64" s="63" t="s">
        <v>245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71" t="s">
        <v>25</v>
      </c>
      <c r="G65" s="71"/>
      <c r="H65" s="71"/>
      <c r="I65" s="35" t="s">
        <v>19</v>
      </c>
      <c r="J65" s="71" t="s">
        <v>25</v>
      </c>
      <c r="K65" s="71"/>
      <c r="L65" s="71"/>
      <c r="M65" s="3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2.5999999999999999E-3</v>
      </c>
      <c r="E66" s="29">
        <v>14.059906</v>
      </c>
      <c r="F66" s="33"/>
      <c r="G66" s="33">
        <v>2.5999999999999999E-3</v>
      </c>
      <c r="H66" s="35"/>
      <c r="I66" s="29">
        <v>14.113019</v>
      </c>
      <c r="J66" s="33">
        <v>2.5999999999999999E-3</v>
      </c>
      <c r="K66" s="35"/>
      <c r="L66" s="35"/>
      <c r="M66" s="29">
        <v>15.070162</v>
      </c>
      <c r="N66" s="25">
        <v>2.7000000000000001E-3</v>
      </c>
      <c r="O66" s="25"/>
      <c r="P66" s="25"/>
      <c r="Q66" s="25">
        <v>16.584509000000001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2.375489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33.992973000000006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16.360268999999999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3.6974499999999996E-5</v>
      </c>
      <c r="H75">
        <f>E13+I13</f>
        <v>225.796415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3.7168999999999996E-5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3.7557999999999995E-5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3.7946999999999994E-5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3.6635550000000001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46.467082000000005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24.126238999999998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3.7166899999999998E-5</v>
      </c>
      <c r="H88">
        <f>M13+I13+E13</f>
        <v>334.98155000000003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3.7549600000000004E-5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3.8302400000000001E-5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3.9038400000000002E-5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4.73787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57.691867999999999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31.247142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3.7357411249999991E-5</v>
      </c>
      <c r="H101">
        <f>Q13+M13+I13+E13</f>
        <v>436.43914800000005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3.7923489999999996E-5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3.9026719999999998E-5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4.0099830000000001E-5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2.580568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23.915604999999999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11.269053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2.6212999999999996E-4</v>
      </c>
      <c r="H114">
        <f>AA13+W13</f>
        <v>172.24973399999999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2.6296000000000002E-4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2.6462000000000002E-4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2.6627999999999998E-4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3.7238339999999996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37.040427999999999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16.478090000000002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2.6295350000000002E-4</v>
      </c>
      <c r="H127">
        <f>AE13+AA13+W13</f>
        <v>258.095305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2.6459400000000005E-4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2.6783600000000003E-4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2.7102600000000006E-4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4.7966250000000006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48.350349000000001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21.037420000000001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2.6377129999999999E-4</v>
      </c>
      <c r="H140">
        <f>AI13+AE13+AA13+W13</f>
        <v>335.720664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2.6620840000000001E-4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2.7099919999999997E-4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2.7571080000000003E-4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2.3893740000000001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1.9349999999999997E-6</v>
      </c>
      <c r="M151">
        <f>I46+E46</f>
        <v>22.778576999999999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1.9700000000000002E-6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5.7286339999999996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113.213178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2.04E-6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2.1100000000000001E-6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3.5229109999999997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1.9660000000000003E-6</v>
      </c>
      <c r="M164">
        <f>M46+I46+E46</f>
        <v>42.906374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2.0240000000000004E-6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8.1774399999999989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166.13593800000001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2.1160000000000002E-6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2.1760000000000004E-6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4.6390169999999999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1.9933249999999997E-6</v>
      </c>
      <c r="M177">
        <f>Q46+M46+I46+E46</f>
        <v>53.850752999999997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2.0646000000000001E-6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10.260408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1.014275E-3</v>
      </c>
      <c r="H179">
        <f>Q34+M34+I34+E34</f>
        <v>216.58977299999998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1.0272E-3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2.1487999999999997E-6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2.1682000000000003E-6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1.0495999999999999E-3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1.0684000000000002E-3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2.0754890000000001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1.3196E-4</v>
      </c>
      <c r="M190">
        <f>AA46+W46</f>
        <v>34.060763999999999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1.3212E-4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3.868296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3.0100000000000001E-3</v>
      </c>
      <c r="H192">
        <f>AA34+W34</f>
        <v>42.753973000000002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3.0200000000000001E-3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1.3244E-4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1.3276E-4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3.0400000000000002E-3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3.0599999999999998E-3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3.2145419999999998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1.3210050000000002E-4</v>
      </c>
      <c r="M203">
        <f>AE46+AA46+W46</f>
        <v>48.157066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1.3236200000000002E-4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5.7492510000000001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3.0197500000000003E-3</v>
      </c>
      <c r="H205">
        <f>AE34+AA34+W34</f>
        <v>62.288375000000002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3.0390000000000005E-3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1.3276800000000001E-4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1.3301799999999999E-4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3.0759999999999997E-3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3.1110000000000001E-3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4.3077680000000003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1.3222437500000001E-4</v>
      </c>
      <c r="M216">
        <f>AI46+AE46+AA46+W46</f>
        <v>58.871477999999996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1.3254900000000001E-4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7.7127460000000001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3.0292624999999998E-3</v>
      </c>
      <c r="H218">
        <f>AI34+AE34+AA34+W34</f>
        <v>78.953182999999996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3.0571000000000001E-3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1.3296800000000002E-4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1.3319500000000001E-4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3.1088000000000001E-3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3.1557E-3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2.1748859999999999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2.5999999999999999E-3</v>
      </c>
      <c r="M229">
        <f>I66+E66</f>
        <v>28.172924999999999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2.5999999999999999E-3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4.0262530000000005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25.469863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2.5999999999999999E-3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2.5999999999999999E-3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3.2231439999999996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2.5999999999999999E-3</v>
      </c>
      <c r="M242">
        <f>M66+I66+E66</f>
        <v>43.243086999999996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2.6000000000000003E-3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5.9274240000000002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9.3104999999999993E-3</v>
      </c>
      <c r="H244">
        <f>M54+I54+E54</f>
        <v>38.154783000000002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9.3220000000000004E-3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2.5999999999999999E-3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2.5999999999999999E-3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9.3479999999999987E-3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9.3780000000000009E-3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4.2955699999999997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2.6000124999999994E-3</v>
      </c>
      <c r="M255">
        <f>Q66+M66+I66+E66</f>
        <v>59.827596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2.6000999999999997E-3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7.7126939999999999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9.3164749999999994E-3</v>
      </c>
      <c r="H257">
        <f>Q54+M54+I54+E54</f>
        <v>51.178228000000004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9.3357999999999983E-3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2.6007999999999995E-3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2.6026999999999999E-3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9.3823999999999991E-3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9.4386000000000001E-3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263"/>
  <sheetViews>
    <sheetView topLeftCell="A56" zoomScale="55" zoomScaleNormal="55" workbookViewId="0">
      <selection activeCell="A71" sqref="A71:Y10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171</v>
      </c>
      <c r="C9" s="52"/>
      <c r="D9" s="52"/>
      <c r="E9" s="52"/>
      <c r="F9" s="63" t="s">
        <v>172</v>
      </c>
      <c r="G9" s="63"/>
      <c r="H9" s="63"/>
      <c r="I9" s="63"/>
      <c r="J9" s="63" t="s">
        <v>173</v>
      </c>
      <c r="K9" s="63"/>
      <c r="L9" s="63"/>
      <c r="M9" s="63"/>
      <c r="N9" s="63" t="s">
        <v>246</v>
      </c>
      <c r="O9" s="63"/>
      <c r="P9" s="63"/>
      <c r="Q9" s="63"/>
      <c r="S9" s="59" t="s">
        <v>12</v>
      </c>
      <c r="T9" s="63" t="s">
        <v>171</v>
      </c>
      <c r="U9" s="52"/>
      <c r="V9" s="52"/>
      <c r="W9" s="52"/>
      <c r="X9" s="63" t="s">
        <v>172</v>
      </c>
      <c r="Y9" s="63"/>
      <c r="Z9" s="63"/>
      <c r="AA9" s="63"/>
      <c r="AB9" s="63" t="s">
        <v>173</v>
      </c>
      <c r="AC9" s="63"/>
      <c r="AD9" s="63"/>
      <c r="AE9" s="63"/>
      <c r="AF9" s="63" t="s">
        <v>246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1.1285480000000001</v>
      </c>
      <c r="F11" s="25" t="s">
        <v>20</v>
      </c>
      <c r="G11" s="25">
        <v>0</v>
      </c>
      <c r="H11" s="25">
        <v>2.2800000000000001E-2</v>
      </c>
      <c r="I11" s="25">
        <v>1.1021399999999999</v>
      </c>
      <c r="J11" s="25" t="s">
        <v>20</v>
      </c>
      <c r="K11" s="25">
        <v>0</v>
      </c>
      <c r="L11" s="25">
        <v>2.2800000000000001E-2</v>
      </c>
      <c r="M11" s="25">
        <v>1.1889730000000001</v>
      </c>
      <c r="N11" s="25" t="s">
        <v>20</v>
      </c>
      <c r="O11" s="25">
        <v>0</v>
      </c>
      <c r="P11" s="25">
        <v>2.2800000000000001E-2</v>
      </c>
      <c r="Q11" s="25">
        <v>1.05911</v>
      </c>
      <c r="S11" s="59"/>
      <c r="T11" t="s">
        <v>20</v>
      </c>
      <c r="U11">
        <v>0</v>
      </c>
      <c r="V11">
        <v>2.2800000000000001E-2</v>
      </c>
      <c r="W11">
        <v>1.118377</v>
      </c>
      <c r="X11" s="25" t="s">
        <v>20</v>
      </c>
      <c r="Y11" s="25">
        <v>0</v>
      </c>
      <c r="Z11" s="25">
        <v>2.2800000000000001E-2</v>
      </c>
      <c r="AA11" s="25">
        <v>1.187792</v>
      </c>
      <c r="AB11" s="25" t="s">
        <v>20</v>
      </c>
      <c r="AC11" s="25">
        <v>0</v>
      </c>
      <c r="AD11" s="25">
        <v>2.2800000000000001E-2</v>
      </c>
      <c r="AE11" s="25">
        <v>1.10507</v>
      </c>
      <c r="AF11" s="25" t="s">
        <v>20</v>
      </c>
      <c r="AG11" s="25">
        <v>0</v>
      </c>
      <c r="AH11" s="25">
        <v>2.2800000000000001E-2</v>
      </c>
      <c r="AI11" s="25">
        <v>1.0997920000000001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8.7274729999999998</v>
      </c>
      <c r="F12" s="25" t="s">
        <v>21</v>
      </c>
      <c r="G12" s="25">
        <v>0</v>
      </c>
      <c r="H12" s="25">
        <v>8.7180000000000005E-4</v>
      </c>
      <c r="I12" s="25">
        <v>8.1668900000000004</v>
      </c>
      <c r="J12" s="25" t="s">
        <v>21</v>
      </c>
      <c r="K12" s="25">
        <v>0</v>
      </c>
      <c r="L12" s="25">
        <v>8.7180000000000005E-4</v>
      </c>
      <c r="M12" s="25">
        <v>8.1507389999999997</v>
      </c>
      <c r="N12" s="25" t="s">
        <v>21</v>
      </c>
      <c r="O12" s="25">
        <v>0</v>
      </c>
      <c r="P12" s="25">
        <v>8.7180000000000005E-4</v>
      </c>
      <c r="Q12" s="25">
        <v>7.8474079999999997</v>
      </c>
      <c r="S12" s="59"/>
      <c r="T12" t="s">
        <v>21</v>
      </c>
      <c r="U12">
        <v>0</v>
      </c>
      <c r="V12">
        <v>2E-3</v>
      </c>
      <c r="W12">
        <v>5.9305940000000001</v>
      </c>
      <c r="X12" s="25" t="s">
        <v>21</v>
      </c>
      <c r="Y12" s="25">
        <v>0</v>
      </c>
      <c r="Z12" s="25">
        <v>2E-3</v>
      </c>
      <c r="AA12" s="25">
        <v>6.4439209999999996</v>
      </c>
      <c r="AB12" s="25" t="s">
        <v>21</v>
      </c>
      <c r="AC12" s="25">
        <v>0</v>
      </c>
      <c r="AD12" s="25">
        <v>2E-3</v>
      </c>
      <c r="AE12" s="25">
        <v>5.6976519999999997</v>
      </c>
      <c r="AF12" s="25" t="s">
        <v>21</v>
      </c>
      <c r="AG12" s="25">
        <v>0</v>
      </c>
      <c r="AH12" s="25">
        <v>2E-3</v>
      </c>
      <c r="AI12" s="25">
        <v>5.3393959999999998</v>
      </c>
    </row>
    <row r="13" spans="1:35" x14ac:dyDescent="0.25">
      <c r="A13" s="59"/>
      <c r="B13" t="s">
        <v>22</v>
      </c>
      <c r="C13">
        <v>0</v>
      </c>
      <c r="D13">
        <v>3.6350000000000003E-5</v>
      </c>
      <c r="E13">
        <v>132.24400499999999</v>
      </c>
      <c r="F13" s="25" t="s">
        <v>22</v>
      </c>
      <c r="G13" s="25">
        <v>0</v>
      </c>
      <c r="H13" s="25">
        <v>3.9619999999999997E-5</v>
      </c>
      <c r="I13" s="25">
        <v>144.02286699999999</v>
      </c>
      <c r="J13" s="25" t="s">
        <v>22</v>
      </c>
      <c r="K13" s="25">
        <v>0</v>
      </c>
      <c r="L13" s="25">
        <v>4.316E-5</v>
      </c>
      <c r="M13" s="25">
        <v>124.31747799999999</v>
      </c>
      <c r="N13" s="25" t="s">
        <v>22</v>
      </c>
      <c r="O13" s="25">
        <v>0</v>
      </c>
      <c r="P13" s="25">
        <v>4.6980000000000001E-5</v>
      </c>
      <c r="Q13" s="25">
        <v>131.72226900000001</v>
      </c>
      <c r="S13" s="59"/>
      <c r="T13" t="s">
        <v>22</v>
      </c>
      <c r="U13">
        <v>0</v>
      </c>
      <c r="V13">
        <v>2.565E-4</v>
      </c>
      <c r="W13">
        <v>97.798316</v>
      </c>
      <c r="X13" s="25" t="s">
        <v>22</v>
      </c>
      <c r="Y13" s="25">
        <v>0</v>
      </c>
      <c r="Z13" s="25">
        <v>2.7230000000000001E-4</v>
      </c>
      <c r="AA13" s="25">
        <v>95.789175999999998</v>
      </c>
      <c r="AB13" s="25" t="s">
        <v>22</v>
      </c>
      <c r="AC13" s="25">
        <v>0</v>
      </c>
      <c r="AD13" s="25">
        <v>2.8889999999999997E-4</v>
      </c>
      <c r="AE13" s="25">
        <v>92.040644999999998</v>
      </c>
      <c r="AF13" s="25" t="s">
        <v>22</v>
      </c>
      <c r="AG13" s="25">
        <v>0</v>
      </c>
      <c r="AH13" s="25">
        <v>3.0640000000000002E-4</v>
      </c>
      <c r="AI13" s="25">
        <v>93.052921999999995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175</v>
      </c>
      <c r="C16" s="66"/>
      <c r="D16" s="66"/>
      <c r="E16" s="66"/>
      <c r="F16" s="66" t="s">
        <v>172</v>
      </c>
      <c r="G16" s="66"/>
      <c r="H16" s="66"/>
      <c r="I16" s="66"/>
      <c r="J16" s="66" t="s">
        <v>173</v>
      </c>
      <c r="K16" s="66"/>
      <c r="L16" s="66"/>
      <c r="M16" s="66"/>
      <c r="N16" s="66" t="s">
        <v>174</v>
      </c>
      <c r="O16" s="66"/>
      <c r="P16" s="66"/>
      <c r="Q16" s="66"/>
      <c r="R16" s="27"/>
      <c r="S16" s="68" t="s">
        <v>23</v>
      </c>
      <c r="T16" s="63" t="s">
        <v>171</v>
      </c>
      <c r="U16" s="52"/>
      <c r="V16" s="52"/>
      <c r="W16" s="52"/>
      <c r="X16" s="66" t="s">
        <v>172</v>
      </c>
      <c r="Y16" s="66"/>
      <c r="Z16" s="66"/>
      <c r="AA16" s="66"/>
      <c r="AB16" s="66" t="s">
        <v>173</v>
      </c>
      <c r="AC16" s="66"/>
      <c r="AD16" s="66"/>
      <c r="AE16" s="66"/>
      <c r="AF16" s="66" t="s">
        <v>174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171</v>
      </c>
      <c r="C23" s="52"/>
      <c r="D23" s="52"/>
      <c r="E23" s="52"/>
      <c r="F23" s="63" t="s">
        <v>172</v>
      </c>
      <c r="G23" s="63"/>
      <c r="H23" s="63"/>
      <c r="I23" s="63"/>
      <c r="J23" s="63" t="s">
        <v>173</v>
      </c>
      <c r="K23" s="63"/>
      <c r="L23" s="63"/>
      <c r="M23" s="63"/>
      <c r="N23" s="63" t="s">
        <v>246</v>
      </c>
      <c r="O23" s="63"/>
      <c r="P23" s="63"/>
      <c r="Q23" s="63"/>
      <c r="S23" s="60" t="s">
        <v>24</v>
      </c>
      <c r="T23" s="63" t="s">
        <v>171</v>
      </c>
      <c r="U23" s="52"/>
      <c r="V23" s="52"/>
      <c r="W23" s="52"/>
      <c r="X23" s="63" t="s">
        <v>172</v>
      </c>
      <c r="Y23" s="63"/>
      <c r="Z23" s="63"/>
      <c r="AA23" s="63"/>
      <c r="AB23" s="63" t="s">
        <v>173</v>
      </c>
      <c r="AC23" s="63"/>
      <c r="AD23" s="63"/>
      <c r="AE23" s="63"/>
      <c r="AF23" s="63" t="s">
        <v>246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12.626096</v>
      </c>
      <c r="F25" s="25">
        <v>0</v>
      </c>
      <c r="G25" s="25"/>
      <c r="H25" s="25"/>
      <c r="I25" s="25">
        <v>13.844626999999999</v>
      </c>
      <c r="J25" s="25">
        <v>0</v>
      </c>
      <c r="K25" s="25"/>
      <c r="L25" s="25"/>
      <c r="M25" s="25">
        <v>14.704700000000001</v>
      </c>
      <c r="N25" s="25">
        <v>0</v>
      </c>
      <c r="O25" s="25"/>
      <c r="P25" s="25"/>
      <c r="Q25">
        <v>12.604198999999999</v>
      </c>
      <c r="S25" s="60"/>
      <c r="T25">
        <v>0</v>
      </c>
      <c r="W25">
        <v>11.229948</v>
      </c>
      <c r="X25" s="25">
        <v>0</v>
      </c>
      <c r="Y25" s="25"/>
      <c r="Z25" s="25"/>
      <c r="AA25" s="25">
        <v>14.286973</v>
      </c>
      <c r="AB25" s="25">
        <v>0</v>
      </c>
      <c r="AC25" s="25"/>
      <c r="AD25" s="25"/>
      <c r="AE25" s="25">
        <v>14.482533999999999</v>
      </c>
      <c r="AF25" s="25">
        <v>0</v>
      </c>
      <c r="AG25" s="25"/>
      <c r="AH25" s="25"/>
      <c r="AI25" s="25">
        <v>15.064489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171</v>
      </c>
      <c r="C30" s="52"/>
      <c r="D30" s="52"/>
      <c r="E30" s="52"/>
      <c r="F30" s="63" t="s">
        <v>172</v>
      </c>
      <c r="G30" s="63"/>
      <c r="H30" s="63"/>
      <c r="I30" s="63"/>
      <c r="J30" s="63" t="s">
        <v>173</v>
      </c>
      <c r="K30" s="63"/>
      <c r="L30" s="63"/>
      <c r="M30" s="63"/>
      <c r="N30" s="63" t="s">
        <v>246</v>
      </c>
      <c r="O30" s="63"/>
      <c r="P30" s="63"/>
      <c r="Q30" s="63"/>
      <c r="S30" s="59" t="s">
        <v>12</v>
      </c>
      <c r="T30" s="63" t="s">
        <v>171</v>
      </c>
      <c r="U30" s="52"/>
      <c r="V30" s="52"/>
      <c r="W30" s="52"/>
      <c r="X30" s="63" t="s">
        <v>172</v>
      </c>
      <c r="Y30" s="63"/>
      <c r="Z30" s="63"/>
      <c r="AA30" s="63"/>
      <c r="AB30" s="63" t="s">
        <v>173</v>
      </c>
      <c r="AC30" s="63"/>
      <c r="AD30" s="63"/>
      <c r="AE30" s="63"/>
      <c r="AF30" s="63" t="s">
        <v>246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1.2502740000000001</v>
      </c>
      <c r="F32" s="25" t="s">
        <v>20</v>
      </c>
      <c r="G32" s="25">
        <v>0</v>
      </c>
      <c r="H32" s="25">
        <v>2.2800000000000001E-2</v>
      </c>
      <c r="I32" s="25">
        <v>1.093453</v>
      </c>
      <c r="J32" s="25" t="s">
        <v>20</v>
      </c>
      <c r="K32" s="25">
        <v>0</v>
      </c>
      <c r="L32" s="25">
        <v>2.2800000000000001E-2</v>
      </c>
      <c r="M32" s="25">
        <v>1.0190539999999999</v>
      </c>
      <c r="N32" s="25" t="s">
        <v>20</v>
      </c>
      <c r="O32" s="25">
        <v>0</v>
      </c>
      <c r="P32" s="25">
        <v>2.2800000000000001E-2</v>
      </c>
      <c r="Q32" s="25">
        <v>1.1490340000000001</v>
      </c>
      <c r="S32" s="59"/>
      <c r="T32" t="s">
        <v>20</v>
      </c>
      <c r="U32">
        <v>0</v>
      </c>
      <c r="V32">
        <v>2.2800000000000001E-2</v>
      </c>
      <c r="W32">
        <v>1.076349</v>
      </c>
      <c r="X32" s="25" t="s">
        <v>20</v>
      </c>
      <c r="Y32" s="25">
        <v>0</v>
      </c>
      <c r="Z32" s="25">
        <v>2.2800000000000001E-2</v>
      </c>
      <c r="AA32" s="25">
        <v>1.0838429999999999</v>
      </c>
      <c r="AB32" s="25" t="s">
        <v>20</v>
      </c>
      <c r="AC32" s="25">
        <v>0</v>
      </c>
      <c r="AD32" s="25">
        <v>2.2800000000000001E-2</v>
      </c>
      <c r="AE32" s="25">
        <v>1.060721</v>
      </c>
      <c r="AF32" s="25" t="s">
        <v>20</v>
      </c>
      <c r="AG32" s="25">
        <v>0</v>
      </c>
      <c r="AH32" s="25">
        <v>2.2800000000000001E-2</v>
      </c>
      <c r="AI32" s="25">
        <v>1.075385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3.0633509999999999</v>
      </c>
      <c r="F33" s="25" t="s">
        <v>21</v>
      </c>
      <c r="G33" s="25">
        <v>0</v>
      </c>
      <c r="H33" s="25">
        <v>4.1000000000000003E-3</v>
      </c>
      <c r="I33" s="25">
        <v>2.7029010000000002</v>
      </c>
      <c r="J33" s="25" t="s">
        <v>21</v>
      </c>
      <c r="K33" s="25">
        <v>0</v>
      </c>
      <c r="L33" s="25">
        <v>4.1000000000000003E-3</v>
      </c>
      <c r="M33" s="25">
        <v>2.442491</v>
      </c>
      <c r="N33" s="25" t="s">
        <v>21</v>
      </c>
      <c r="O33" s="25">
        <v>0</v>
      </c>
      <c r="P33" s="25">
        <v>4.1000000000000003E-3</v>
      </c>
      <c r="Q33" s="25">
        <v>2.2041089999999999</v>
      </c>
      <c r="S33" s="59"/>
      <c r="T33" t="s">
        <v>21</v>
      </c>
      <c r="U33">
        <v>0</v>
      </c>
      <c r="V33">
        <v>7.4000000000000003E-3</v>
      </c>
      <c r="W33">
        <v>1.8424799999999999</v>
      </c>
      <c r="X33" s="25" t="s">
        <v>21</v>
      </c>
      <c r="Y33" s="25">
        <v>0</v>
      </c>
      <c r="Z33" s="25">
        <v>7.4000000000000003E-3</v>
      </c>
      <c r="AA33" s="25">
        <v>1.832139</v>
      </c>
      <c r="AB33" s="25" t="s">
        <v>21</v>
      </c>
      <c r="AC33" s="25">
        <v>0</v>
      </c>
      <c r="AD33" s="25">
        <v>7.4000000000000003E-3</v>
      </c>
      <c r="AE33" s="25">
        <v>1.8287690000000001</v>
      </c>
      <c r="AF33" s="25" t="s">
        <v>21</v>
      </c>
      <c r="AG33" s="25">
        <v>0</v>
      </c>
      <c r="AH33" s="25">
        <v>7.4000000000000003E-3</v>
      </c>
      <c r="AI33" s="25">
        <v>1.825027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65.736761000000001</v>
      </c>
      <c r="F34" s="25" t="s">
        <v>22</v>
      </c>
      <c r="G34" s="25">
        <v>0</v>
      </c>
      <c r="H34" s="25">
        <v>1E-3</v>
      </c>
      <c r="I34" s="25">
        <v>59.917318000000002</v>
      </c>
      <c r="J34" s="25" t="s">
        <v>22</v>
      </c>
      <c r="K34" s="25">
        <v>0</v>
      </c>
      <c r="L34" s="25">
        <v>1.1000000000000001E-3</v>
      </c>
      <c r="M34" s="25">
        <v>61.139924999999998</v>
      </c>
      <c r="N34" s="25" t="s">
        <v>22</v>
      </c>
      <c r="O34" s="25">
        <v>0</v>
      </c>
      <c r="P34" s="25">
        <v>1.1000000000000001E-3</v>
      </c>
      <c r="Q34" s="25">
        <v>56.730555000000003</v>
      </c>
      <c r="S34" s="59"/>
      <c r="T34" t="s">
        <v>22</v>
      </c>
      <c r="U34">
        <v>0</v>
      </c>
      <c r="V34">
        <v>3.0000000000000001E-3</v>
      </c>
      <c r="W34">
        <v>25.092497999999999</v>
      </c>
      <c r="X34" s="25" t="s">
        <v>22</v>
      </c>
      <c r="Y34" s="25">
        <v>0</v>
      </c>
      <c r="Z34" s="25">
        <v>3.0999999999999999E-3</v>
      </c>
      <c r="AA34" s="25">
        <v>20.368478</v>
      </c>
      <c r="AB34" s="25" t="s">
        <v>22</v>
      </c>
      <c r="AC34" s="25">
        <v>0</v>
      </c>
      <c r="AD34" s="25">
        <v>3.2000000000000002E-3</v>
      </c>
      <c r="AE34" s="25">
        <v>21.134587</v>
      </c>
      <c r="AF34" s="25" t="s">
        <v>22</v>
      </c>
      <c r="AG34" s="25">
        <v>0</v>
      </c>
      <c r="AH34" s="25">
        <v>3.3999999999999998E-3</v>
      </c>
      <c r="AI34" s="25">
        <v>13.508217999999999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171</v>
      </c>
      <c r="C37" s="52"/>
      <c r="D37" s="52"/>
      <c r="E37" s="52"/>
      <c r="F37" s="66" t="s">
        <v>172</v>
      </c>
      <c r="G37" s="66"/>
      <c r="H37" s="66"/>
      <c r="I37" s="66"/>
      <c r="J37" s="66" t="s">
        <v>173</v>
      </c>
      <c r="K37" s="66"/>
      <c r="L37" s="66"/>
      <c r="M37" s="66"/>
      <c r="N37" s="66" t="s">
        <v>174</v>
      </c>
      <c r="O37" s="66"/>
      <c r="P37" s="66"/>
      <c r="Q37" s="66"/>
      <c r="R37" s="27"/>
      <c r="S37" s="68" t="s">
        <v>23</v>
      </c>
      <c r="T37" s="63" t="s">
        <v>171</v>
      </c>
      <c r="U37" s="52"/>
      <c r="V37" s="52"/>
      <c r="W37" s="52"/>
      <c r="X37" s="66" t="s">
        <v>172</v>
      </c>
      <c r="Y37" s="66"/>
      <c r="Z37" s="66"/>
      <c r="AA37" s="66"/>
      <c r="AB37" s="66" t="s">
        <v>173</v>
      </c>
      <c r="AC37" s="66"/>
      <c r="AD37" s="66"/>
      <c r="AE37" s="66"/>
      <c r="AF37" s="66" t="s">
        <v>174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171</v>
      </c>
      <c r="C44" s="52"/>
      <c r="D44" s="52"/>
      <c r="E44" s="52"/>
      <c r="F44" s="63" t="s">
        <v>172</v>
      </c>
      <c r="G44" s="63"/>
      <c r="H44" s="63"/>
      <c r="I44" s="63"/>
      <c r="J44" s="63" t="s">
        <v>173</v>
      </c>
      <c r="K44" s="63"/>
      <c r="L44" s="63"/>
      <c r="M44" s="63"/>
      <c r="N44" s="63" t="s">
        <v>246</v>
      </c>
      <c r="O44" s="63"/>
      <c r="P44" s="63"/>
      <c r="Q44" s="63"/>
      <c r="S44" s="60" t="s">
        <v>24</v>
      </c>
      <c r="T44" s="63" t="s">
        <v>171</v>
      </c>
      <c r="U44" s="52"/>
      <c r="V44" s="52"/>
      <c r="W44" s="52"/>
      <c r="X44" s="63" t="s">
        <v>172</v>
      </c>
      <c r="Y44" s="63"/>
      <c r="Z44" s="63"/>
      <c r="AA44" s="63"/>
      <c r="AB44" s="63" t="s">
        <v>173</v>
      </c>
      <c r="AC44" s="63"/>
      <c r="AD44" s="63"/>
      <c r="AE44" s="63"/>
      <c r="AF44" s="63" t="s">
        <v>246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1.7999999999999999E-6</v>
      </c>
      <c r="E46">
        <v>13.042161999999999</v>
      </c>
      <c r="F46" s="39">
        <v>2.3999999999999999E-6</v>
      </c>
      <c r="G46" s="25"/>
      <c r="H46" s="25"/>
      <c r="I46" s="25">
        <v>12.052785999999999</v>
      </c>
      <c r="J46" s="39">
        <v>2.2000000000000001E-6</v>
      </c>
      <c r="K46" s="25"/>
      <c r="L46" s="25"/>
      <c r="M46" s="25">
        <v>13.195169999999999</v>
      </c>
      <c r="N46" s="39">
        <v>1.5999999999999999E-6</v>
      </c>
      <c r="O46" s="25"/>
      <c r="P46" s="25"/>
      <c r="Q46" s="25">
        <v>23.812982000000002</v>
      </c>
      <c r="S46" s="60"/>
      <c r="T46" s="32">
        <v>1.247E-4</v>
      </c>
      <c r="W46">
        <v>12.776934000000001</v>
      </c>
      <c r="X46" s="39">
        <v>1.3310000000000001E-4</v>
      </c>
      <c r="Y46" s="25"/>
      <c r="Z46" s="25"/>
      <c r="AA46" s="25">
        <v>13.386791000000001</v>
      </c>
      <c r="AB46" s="39">
        <v>1.2909999999999999E-4</v>
      </c>
      <c r="AC46" s="25"/>
      <c r="AD46" s="25"/>
      <c r="AE46" s="25">
        <v>12.737805</v>
      </c>
      <c r="AF46" s="39">
        <v>1.326E-4</v>
      </c>
      <c r="AG46" s="25"/>
      <c r="AH46" s="25"/>
      <c r="AI46" s="25">
        <v>11.623867000000001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171</v>
      </c>
      <c r="C50" s="52"/>
      <c r="D50" s="52"/>
      <c r="E50" s="52"/>
      <c r="F50" s="63" t="s">
        <v>172</v>
      </c>
      <c r="G50" s="63"/>
      <c r="H50" s="63"/>
      <c r="I50" s="63"/>
      <c r="J50" s="63" t="s">
        <v>173</v>
      </c>
      <c r="K50" s="63"/>
      <c r="L50" s="63"/>
      <c r="M50" s="63"/>
      <c r="N50" s="63" t="s">
        <v>246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1.095442</v>
      </c>
      <c r="F52" s="25" t="s">
        <v>20</v>
      </c>
      <c r="G52" s="25">
        <v>0</v>
      </c>
      <c r="H52" s="25">
        <v>2.2800000000000001E-2</v>
      </c>
      <c r="I52" s="25">
        <v>1.0733630000000001</v>
      </c>
      <c r="J52" s="25" t="s">
        <v>20</v>
      </c>
      <c r="K52" s="25">
        <v>0</v>
      </c>
      <c r="L52" s="25">
        <v>2.2800000000000001E-2</v>
      </c>
      <c r="M52" s="25">
        <v>1.1324879999999999</v>
      </c>
      <c r="N52" s="25" t="s">
        <v>20</v>
      </c>
      <c r="O52" s="25">
        <v>0</v>
      </c>
      <c r="P52" s="25">
        <v>2.2800000000000001E-2</v>
      </c>
      <c r="Q52" s="25">
        <v>1.0722100000000001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1.897027</v>
      </c>
      <c r="F53" s="25" t="s">
        <v>21</v>
      </c>
      <c r="G53" s="25">
        <v>0</v>
      </c>
      <c r="H53" s="25">
        <v>1.37E-2</v>
      </c>
      <c r="I53" s="25">
        <v>1.9889479999999999</v>
      </c>
      <c r="J53" s="25" t="s">
        <v>21</v>
      </c>
      <c r="K53" s="25">
        <v>0</v>
      </c>
      <c r="L53" s="25">
        <v>1.37E-2</v>
      </c>
      <c r="M53" s="25">
        <v>1.8317779999999999</v>
      </c>
      <c r="N53" s="25" t="s">
        <v>21</v>
      </c>
      <c r="O53" s="25">
        <v>0</v>
      </c>
      <c r="P53" s="25">
        <v>1.37E-2</v>
      </c>
      <c r="Q53" s="25">
        <v>1.987938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13.565173</v>
      </c>
      <c r="F54" s="25" t="s">
        <v>22</v>
      </c>
      <c r="G54" s="25">
        <v>0</v>
      </c>
      <c r="H54" s="25">
        <v>9.4000000000000004E-3</v>
      </c>
      <c r="I54" s="25">
        <v>12.99239</v>
      </c>
      <c r="J54" s="25" t="s">
        <v>22</v>
      </c>
      <c r="K54" s="25">
        <v>0</v>
      </c>
      <c r="L54" s="25">
        <v>9.7000000000000003E-3</v>
      </c>
      <c r="M54" s="25">
        <v>13.728897999999999</v>
      </c>
      <c r="N54" s="25" t="s">
        <v>22</v>
      </c>
      <c r="O54" s="25">
        <v>0</v>
      </c>
      <c r="P54" s="25">
        <v>9.9000000000000008E-3</v>
      </c>
      <c r="Q54" s="25">
        <v>13.281663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171</v>
      </c>
      <c r="C57" s="52"/>
      <c r="D57" s="52"/>
      <c r="E57" s="52"/>
      <c r="F57" s="66" t="s">
        <v>172</v>
      </c>
      <c r="G57" s="66"/>
      <c r="H57" s="66"/>
      <c r="I57" s="66"/>
      <c r="J57" s="66" t="s">
        <v>173</v>
      </c>
      <c r="K57" s="66"/>
      <c r="L57" s="66"/>
      <c r="M57" s="66"/>
      <c r="N57" s="66" t="s">
        <v>174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171</v>
      </c>
      <c r="C64" s="52"/>
      <c r="D64" s="52"/>
      <c r="E64" s="52"/>
      <c r="F64" s="63" t="s">
        <v>172</v>
      </c>
      <c r="G64" s="63"/>
      <c r="H64" s="63"/>
      <c r="I64" s="63"/>
      <c r="J64" s="63" t="s">
        <v>173</v>
      </c>
      <c r="K64" s="63"/>
      <c r="L64" s="63"/>
      <c r="M64" s="63"/>
      <c r="N64" s="63" t="s">
        <v>246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2.5999999999999999E-3</v>
      </c>
      <c r="E66">
        <v>11.516392</v>
      </c>
      <c r="F66" s="39"/>
      <c r="G66" s="39">
        <v>2.5999999999999999E-3</v>
      </c>
      <c r="H66" s="25"/>
      <c r="I66" s="25">
        <v>11.442161</v>
      </c>
      <c r="J66" s="39">
        <v>2.5999999999999999E-3</v>
      </c>
      <c r="K66" s="25"/>
      <c r="L66" s="25"/>
      <c r="M66" s="25">
        <v>12.004231000000001</v>
      </c>
      <c r="N66" s="25">
        <v>2.7000000000000001E-3</v>
      </c>
      <c r="O66" s="25"/>
      <c r="P66" s="25"/>
      <c r="Q66" s="25">
        <v>11.711463</v>
      </c>
    </row>
    <row r="67" spans="1:27" x14ac:dyDescent="0.25">
      <c r="F67" s="25"/>
      <c r="G67" s="25"/>
      <c r="H67" s="25"/>
      <c r="I67" s="25"/>
      <c r="J67" s="25" t="s">
        <v>138</v>
      </c>
      <c r="K67" s="25"/>
      <c r="L67" s="25"/>
      <c r="M67" s="25"/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2.2306879999999998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26.470723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16.894362999999998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3.6513500000000002E-5</v>
      </c>
      <c r="H75">
        <f>E13+I13</f>
        <v>276.26687199999998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3.6677000000000001E-5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3.7004E-5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3.7330999999999999E-5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3.4196610000000005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41.175422999999995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25.045102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3.6677675000000001E-5</v>
      </c>
      <c r="H88">
        <f>M13+I13+E13</f>
        <v>400.58434999999997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3.7006700000000006E-5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3.7668800000000001E-5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3.8336300000000001E-5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4.4787710000000001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53.779622000000003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32.892510000000001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3.6842526249999995E-5</v>
      </c>
      <c r="H101">
        <f>Q13+M13+I13+E13</f>
        <v>532.30661900000007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3.7339109999999997E-5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3.8344479999999997E-5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3.9366170000000001E-5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2.3061689999999997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25.516921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12.374514999999999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2.5729000000000003E-4</v>
      </c>
      <c r="H114">
        <f>AA13+W13</f>
        <v>193.587492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2.5808E-4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2.5965999999999999E-4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2.6123999999999999E-4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3.4112390000000001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39.999454999999998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18.072167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2.5808200000000003E-4</v>
      </c>
      <c r="H127">
        <f>AE13+AA13+W13</f>
        <v>285.62813699999998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2.5966800000000001E-4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2.62852E-4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2.6605200000000002E-4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4.511031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55.063943999999999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23.411562999999997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2.5887601249999996E-4</v>
      </c>
      <c r="H140">
        <f>AI13+AE13+AA13+W13</f>
        <v>378.681059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2.6126410000000002E-4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2.6607680000000002E-4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2.7093869999999999E-4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2.3437270000000003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1.8299999999999998E-6</v>
      </c>
      <c r="M151">
        <f>I46+E46</f>
        <v>25.094947999999999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1.86E-6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5.7662519999999997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1E-3</v>
      </c>
      <c r="H153">
        <f>I34++E34</f>
        <v>125.654079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1.9199999999999998E-6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1.9799999999999997E-6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3.362781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1.858E-6</v>
      </c>
      <c r="M164">
        <f>M46+I46+E46</f>
        <v>38.290118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1.9120000000000001E-6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8.2087430000000001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1.0002500000000001E-3</v>
      </c>
      <c r="H166">
        <f>M34+I34+E34</f>
        <v>186.794004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1.0010000000000002E-3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2.0080000000000001E-6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2.0880000000000002E-6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1.0040000000000001E-3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1.0090000000000001E-3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4.5118150000000004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1.8840499999999996E-6</v>
      </c>
      <c r="M177">
        <f>Q46+M46+I46+E46</f>
        <v>62.103099999999998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1.9564E-6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10.412852000000001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1.0007250000000001E-3</v>
      </c>
      <c r="H179">
        <f>Q34+M34+I34+E34</f>
        <v>243.52455900000001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1.0028000000000001E-3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2.0671999999999995E-6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2.1347999999999999E-6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1.0103999999999998E-3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1.0216000000000001E-3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2.1601919999999999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1.2511999999999999E-4</v>
      </c>
      <c r="M190">
        <f>AA46+W46</f>
        <v>26.163724999999999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1.2553999999999999E-4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3.6746189999999999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45.460976000000002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1.2638000000000002E-4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1.2721999999999999E-4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3.2209129999999999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1.2550899999999999E-4</v>
      </c>
      <c r="M203">
        <f>AE46+AA46+W46</f>
        <v>38.901530000000001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1.2625600000000002E-4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5.5033880000000002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66.595562999999999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1.2756399999999999E-4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1.2862400000000001E-4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4.2962980000000002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1.2586948749999997E-4</v>
      </c>
      <c r="M216">
        <f>AI46+AE46+AA46+W46</f>
        <v>50.525396999999998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1.268679E-4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7.3284149999999997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3.0150124999999998E-3</v>
      </c>
      <c r="H218">
        <f>AI34+AE34+AA34+W34</f>
        <v>80.103780999999998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1.284112E-4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1.2944930000000001E-4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3.0607999999999998E-3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3.0927000000000003E-3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2.1688049999999999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2.5999999999999999E-3</v>
      </c>
      <c r="M229">
        <f>I66+E66</f>
        <v>22.958553000000002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2.5999999999999999E-3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3.8859750000000002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26.557563000000002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2.5999999999999999E-3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2.5999999999999999E-3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3.3012930000000003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2.5999999999999999E-3</v>
      </c>
      <c r="M242">
        <f>M66+I66+E66</f>
        <v>34.962783999999999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2.6000000000000003E-3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5.7177530000000001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9.3104999999999993E-3</v>
      </c>
      <c r="H244">
        <f>M54+I54+E54</f>
        <v>40.286461000000003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9.3220000000000004E-3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2.5999999999999999E-3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2.5999999999999999E-3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9.3479999999999987E-3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9.3780000000000009E-3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4.3735030000000004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2.6000124999999994E-3</v>
      </c>
      <c r="M255">
        <f>Q66+M66+I66+E66</f>
        <v>46.674246999999994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2.6000999999999997E-3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7.7056909999999998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9.3164624999999991E-3</v>
      </c>
      <c r="H257">
        <f>Q54+M54+I54+E54</f>
        <v>53.568123999999997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9.3356999999999989E-3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2.6007999999999995E-3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2.6026999999999999E-3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9.3816000000000004E-3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9.4359000000000005E-3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263"/>
  <sheetViews>
    <sheetView zoomScale="55" zoomScaleNormal="55" workbookViewId="0">
      <selection activeCell="B66" sqref="B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7"/>
      <c r="O7" s="27"/>
      <c r="P7" s="27"/>
      <c r="Q7" s="27"/>
      <c r="S7" s="1" t="s">
        <v>7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spans="1:35" x14ac:dyDescent="0.25">
      <c r="B8" s="52" t="s">
        <v>8</v>
      </c>
      <c r="C8" s="52"/>
      <c r="D8" s="52"/>
      <c r="E8" s="52"/>
      <c r="F8" s="72" t="s">
        <v>9</v>
      </c>
      <c r="G8" s="72"/>
      <c r="H8" s="72"/>
      <c r="I8" s="72"/>
      <c r="J8" s="72" t="s">
        <v>10</v>
      </c>
      <c r="K8" s="72"/>
      <c r="L8" s="72"/>
      <c r="M8" s="72"/>
      <c r="N8" s="72" t="s">
        <v>11</v>
      </c>
      <c r="O8" s="72"/>
      <c r="P8" s="72"/>
      <c r="Q8" s="72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176</v>
      </c>
      <c r="C9" s="52"/>
      <c r="D9" s="52"/>
      <c r="E9" s="52"/>
      <c r="F9" s="72" t="s">
        <v>177</v>
      </c>
      <c r="G9" s="72"/>
      <c r="H9" s="72"/>
      <c r="I9" s="72"/>
      <c r="J9" s="72" t="s">
        <v>178</v>
      </c>
      <c r="K9" s="72"/>
      <c r="L9" s="72"/>
      <c r="M9" s="72"/>
      <c r="N9" s="72" t="s">
        <v>247</v>
      </c>
      <c r="O9" s="72"/>
      <c r="P9" s="72"/>
      <c r="Q9" s="72"/>
      <c r="S9" s="59" t="s">
        <v>12</v>
      </c>
      <c r="T9" s="63" t="s">
        <v>176</v>
      </c>
      <c r="U9" s="52"/>
      <c r="V9" s="52"/>
      <c r="W9" s="52"/>
      <c r="X9" s="63" t="s">
        <v>177</v>
      </c>
      <c r="Y9" s="63"/>
      <c r="Z9" s="63"/>
      <c r="AA9" s="63"/>
      <c r="AB9" s="63" t="s">
        <v>178</v>
      </c>
      <c r="AC9" s="63"/>
      <c r="AD9" s="63"/>
      <c r="AE9" s="63"/>
      <c r="AF9" s="63" t="s">
        <v>247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51"/>
      <c r="G10" s="51" t="s">
        <v>17</v>
      </c>
      <c r="H10" s="51" t="s">
        <v>18</v>
      </c>
      <c r="I10" s="51" t="s">
        <v>19</v>
      </c>
      <c r="J10" s="51"/>
      <c r="K10" s="51" t="s">
        <v>17</v>
      </c>
      <c r="L10" s="51" t="s">
        <v>18</v>
      </c>
      <c r="M10" s="51" t="s">
        <v>19</v>
      </c>
      <c r="N10" s="51"/>
      <c r="O10" s="51" t="s">
        <v>17</v>
      </c>
      <c r="P10" s="51" t="s">
        <v>18</v>
      </c>
      <c r="Q10" s="51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1.246561</v>
      </c>
      <c r="F11" s="51" t="s">
        <v>20</v>
      </c>
      <c r="G11" s="51">
        <v>0</v>
      </c>
      <c r="H11" s="51">
        <v>2.2800000000000001E-2</v>
      </c>
      <c r="I11" s="51">
        <v>1.0528329999999999</v>
      </c>
      <c r="J11" s="51" t="s">
        <v>20</v>
      </c>
      <c r="K11" s="51">
        <v>0</v>
      </c>
      <c r="L11" s="51">
        <v>2.2800000000000001E-2</v>
      </c>
      <c r="M11" s="51">
        <v>1.050611</v>
      </c>
      <c r="N11" s="51" t="s">
        <v>20</v>
      </c>
      <c r="O11" s="51">
        <v>0</v>
      </c>
      <c r="P11" s="51">
        <v>2.2800000000000001E-2</v>
      </c>
      <c r="Q11" s="51">
        <v>1.0806150000000001</v>
      </c>
      <c r="S11" s="59"/>
      <c r="T11" t="s">
        <v>20</v>
      </c>
      <c r="U11">
        <v>0</v>
      </c>
      <c r="V11">
        <v>2.2800000000000001E-2</v>
      </c>
      <c r="W11">
        <v>1.0623149999999999</v>
      </c>
      <c r="X11" s="25" t="s">
        <v>20</v>
      </c>
      <c r="Y11" s="25">
        <v>0</v>
      </c>
      <c r="Z11" s="25">
        <v>2.2800000000000001E-2</v>
      </c>
      <c r="AA11" s="25">
        <v>1.1803399999999999</v>
      </c>
      <c r="AB11" s="25" t="s">
        <v>20</v>
      </c>
      <c r="AC11" s="25">
        <v>0</v>
      </c>
      <c r="AD11" s="25">
        <v>2.2800000000000001E-2</v>
      </c>
      <c r="AE11" s="25">
        <v>1.0492809999999999</v>
      </c>
      <c r="AF11" s="25" t="s">
        <v>20</v>
      </c>
      <c r="AG11" s="25">
        <v>0</v>
      </c>
      <c r="AH11" s="25">
        <v>2.2800000000000001E-2</v>
      </c>
      <c r="AI11" s="25">
        <v>1.2809680000000001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10.146413000000001</v>
      </c>
      <c r="F12" s="51" t="s">
        <v>21</v>
      </c>
      <c r="G12" s="51">
        <v>0</v>
      </c>
      <c r="H12" s="51">
        <v>8.7180000000000005E-4</v>
      </c>
      <c r="I12" s="51">
        <v>9.3447899999999997</v>
      </c>
      <c r="J12" s="51" t="s">
        <v>21</v>
      </c>
      <c r="K12" s="51">
        <v>0</v>
      </c>
      <c r="L12" s="51">
        <v>8.7180000000000005E-4</v>
      </c>
      <c r="M12" s="51">
        <v>9.7001530000000002</v>
      </c>
      <c r="N12" s="51" t="s">
        <v>21</v>
      </c>
      <c r="O12" s="51">
        <v>0</v>
      </c>
      <c r="P12" s="51">
        <v>8.7180000000000005E-4</v>
      </c>
      <c r="Q12" s="51">
        <v>9.4736930000000008</v>
      </c>
      <c r="S12" s="59"/>
      <c r="T12" t="s">
        <v>21</v>
      </c>
      <c r="U12">
        <v>0</v>
      </c>
      <c r="V12">
        <v>2E-3</v>
      </c>
      <c r="W12">
        <v>7.0882259999999997</v>
      </c>
      <c r="X12" s="25" t="s">
        <v>21</v>
      </c>
      <c r="Y12" s="25">
        <v>0</v>
      </c>
      <c r="Z12" s="25">
        <v>2E-3</v>
      </c>
      <c r="AA12" s="25">
        <v>6.8270569999999999</v>
      </c>
      <c r="AB12" s="25" t="s">
        <v>21</v>
      </c>
      <c r="AC12" s="25">
        <v>0</v>
      </c>
      <c r="AD12" s="25">
        <v>2E-3</v>
      </c>
      <c r="AE12" s="25">
        <v>6.3834119999999999</v>
      </c>
      <c r="AF12" s="25" t="s">
        <v>21</v>
      </c>
      <c r="AG12" s="25">
        <v>0</v>
      </c>
      <c r="AH12" s="25">
        <v>2E-3</v>
      </c>
      <c r="AI12" s="25">
        <v>6.3355699999999997</v>
      </c>
    </row>
    <row r="13" spans="1:35" x14ac:dyDescent="0.25">
      <c r="A13" s="59"/>
      <c r="B13" t="s">
        <v>22</v>
      </c>
      <c r="C13">
        <v>0</v>
      </c>
      <c r="D13">
        <v>3.5979999999999998E-5</v>
      </c>
      <c r="E13">
        <v>155.11013600000001</v>
      </c>
      <c r="F13" s="51" t="s">
        <v>22</v>
      </c>
      <c r="G13" s="51">
        <v>0</v>
      </c>
      <c r="H13" s="51">
        <v>3.9199999999999997E-5</v>
      </c>
      <c r="I13" s="51">
        <v>142.77669399999999</v>
      </c>
      <c r="J13" s="51" t="s">
        <v>22</v>
      </c>
      <c r="K13" s="51">
        <v>0</v>
      </c>
      <c r="L13" s="51">
        <v>4.2670000000000003E-5</v>
      </c>
      <c r="M13" s="51">
        <v>142.36936299999999</v>
      </c>
      <c r="N13" s="51" t="s">
        <v>22</v>
      </c>
      <c r="O13" s="51">
        <v>0</v>
      </c>
      <c r="P13" s="51">
        <v>4.6409999999999998E-5</v>
      </c>
      <c r="Q13" s="51">
        <v>145.151869</v>
      </c>
      <c r="S13" s="59"/>
      <c r="T13" t="s">
        <v>22</v>
      </c>
      <c r="U13">
        <v>0</v>
      </c>
      <c r="V13">
        <v>2.5460000000000001E-4</v>
      </c>
      <c r="W13">
        <v>115.756815</v>
      </c>
      <c r="X13" s="25" t="s">
        <v>22</v>
      </c>
      <c r="Y13" s="25">
        <v>0</v>
      </c>
      <c r="Z13" s="25">
        <v>2.7010000000000001E-4</v>
      </c>
      <c r="AA13" s="25">
        <v>109.35721100000001</v>
      </c>
      <c r="AB13" s="25" t="s">
        <v>22</v>
      </c>
      <c r="AC13" s="25">
        <v>0</v>
      </c>
      <c r="AD13" s="25">
        <v>2.8640000000000002E-4</v>
      </c>
      <c r="AE13" s="25">
        <v>109.535298</v>
      </c>
      <c r="AF13" s="25" t="s">
        <v>22</v>
      </c>
      <c r="AG13" s="25">
        <v>0</v>
      </c>
      <c r="AH13" s="25">
        <v>3.034E-4</v>
      </c>
      <c r="AI13" s="25">
        <v>107.44998699999999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6" t="s">
        <v>180</v>
      </c>
      <c r="C16" s="66"/>
      <c r="D16" s="66"/>
      <c r="E16" s="66"/>
      <c r="F16" s="66" t="s">
        <v>177</v>
      </c>
      <c r="G16" s="66"/>
      <c r="H16" s="66"/>
      <c r="I16" s="66"/>
      <c r="J16" s="66" t="s">
        <v>178</v>
      </c>
      <c r="K16" s="66"/>
      <c r="L16" s="66"/>
      <c r="M16" s="66"/>
      <c r="N16" s="66" t="s">
        <v>179</v>
      </c>
      <c r="O16" s="66"/>
      <c r="P16" s="66"/>
      <c r="Q16" s="66"/>
      <c r="R16" s="27"/>
      <c r="S16" s="68" t="s">
        <v>23</v>
      </c>
      <c r="T16" s="63" t="s">
        <v>176</v>
      </c>
      <c r="U16" s="52"/>
      <c r="V16" s="52"/>
      <c r="W16" s="52"/>
      <c r="X16" s="66" t="s">
        <v>177</v>
      </c>
      <c r="Y16" s="66"/>
      <c r="Z16" s="66"/>
      <c r="AA16" s="66"/>
      <c r="AB16" s="66" t="s">
        <v>178</v>
      </c>
      <c r="AC16" s="66"/>
      <c r="AD16" s="66"/>
      <c r="AE16" s="66"/>
      <c r="AF16" s="66" t="s">
        <v>179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176</v>
      </c>
      <c r="C23" s="52"/>
      <c r="D23" s="52"/>
      <c r="E23" s="52"/>
      <c r="F23" s="63" t="s">
        <v>177</v>
      </c>
      <c r="G23" s="63"/>
      <c r="H23" s="63"/>
      <c r="I23" s="63"/>
      <c r="J23" s="63" t="s">
        <v>178</v>
      </c>
      <c r="K23" s="63"/>
      <c r="L23" s="63"/>
      <c r="M23" s="63"/>
      <c r="N23" s="63" t="s">
        <v>247</v>
      </c>
      <c r="O23" s="63"/>
      <c r="P23" s="63"/>
      <c r="Q23" s="63"/>
      <c r="S23" s="60" t="s">
        <v>24</v>
      </c>
      <c r="T23" s="63" t="s">
        <v>176</v>
      </c>
      <c r="U23" s="52"/>
      <c r="V23" s="52"/>
      <c r="W23" s="52"/>
      <c r="X23" s="63" t="s">
        <v>177</v>
      </c>
      <c r="Y23" s="63"/>
      <c r="Z23" s="63"/>
      <c r="AA23" s="63"/>
      <c r="AB23" s="63" t="s">
        <v>178</v>
      </c>
      <c r="AC23" s="63"/>
      <c r="AD23" s="63"/>
      <c r="AE23" s="63"/>
      <c r="AF23" s="63" t="s">
        <v>247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23.303101000000002</v>
      </c>
      <c r="F25" s="25">
        <v>0</v>
      </c>
      <c r="G25" s="25"/>
      <c r="H25" s="25"/>
      <c r="I25" s="25">
        <v>21.784312</v>
      </c>
      <c r="J25" s="25">
        <v>0</v>
      </c>
      <c r="K25" s="25"/>
      <c r="L25" s="25"/>
      <c r="M25" s="25">
        <v>15.15241</v>
      </c>
      <c r="N25" s="25">
        <v>0</v>
      </c>
      <c r="O25" s="25"/>
      <c r="P25" s="25"/>
      <c r="Q25" s="25">
        <v>12.546716</v>
      </c>
      <c r="S25" s="60"/>
      <c r="T25">
        <v>0</v>
      </c>
      <c r="W25">
        <v>15.282681</v>
      </c>
      <c r="X25" s="25">
        <v>0</v>
      </c>
      <c r="Y25" s="25"/>
      <c r="Z25" s="25"/>
      <c r="AA25" s="25">
        <v>15.064166</v>
      </c>
      <c r="AB25" s="25">
        <v>0</v>
      </c>
      <c r="AC25" s="25"/>
      <c r="AD25" s="25"/>
      <c r="AE25" s="25">
        <v>21.235510000000001</v>
      </c>
      <c r="AF25" s="25">
        <v>0</v>
      </c>
      <c r="AG25" s="25"/>
      <c r="AH25" s="25"/>
      <c r="AI25" s="25">
        <v>16.252359999999999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176</v>
      </c>
      <c r="C30" s="52"/>
      <c r="D30" s="52"/>
      <c r="E30" s="52"/>
      <c r="F30" s="63" t="s">
        <v>177</v>
      </c>
      <c r="G30" s="63"/>
      <c r="H30" s="63"/>
      <c r="I30" s="63"/>
      <c r="J30" s="63" t="s">
        <v>178</v>
      </c>
      <c r="K30" s="63"/>
      <c r="L30" s="63"/>
      <c r="M30" s="63"/>
      <c r="N30" s="63" t="s">
        <v>247</v>
      </c>
      <c r="O30" s="63"/>
      <c r="P30" s="63"/>
      <c r="Q30" s="63"/>
      <c r="S30" s="59" t="s">
        <v>12</v>
      </c>
      <c r="T30" s="63" t="s">
        <v>176</v>
      </c>
      <c r="U30" s="52"/>
      <c r="V30" s="52"/>
      <c r="W30" s="52"/>
      <c r="X30" s="63" t="s">
        <v>177</v>
      </c>
      <c r="Y30" s="63"/>
      <c r="Z30" s="63"/>
      <c r="AA30" s="63"/>
      <c r="AB30" s="63" t="s">
        <v>178</v>
      </c>
      <c r="AC30" s="63"/>
      <c r="AD30" s="63"/>
      <c r="AE30" s="63"/>
      <c r="AF30" s="63" t="s">
        <v>247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1.4667565</v>
      </c>
      <c r="F32" s="25" t="s">
        <v>20</v>
      </c>
      <c r="G32" s="25">
        <v>0</v>
      </c>
      <c r="H32" s="25">
        <v>2.2800000000000001E-2</v>
      </c>
      <c r="I32" s="25">
        <v>1.0593969999999999</v>
      </c>
      <c r="J32" s="25" t="s">
        <v>20</v>
      </c>
      <c r="K32" s="25">
        <v>0</v>
      </c>
      <c r="L32" s="25">
        <v>2.2800000000000001E-2</v>
      </c>
      <c r="M32" s="25">
        <v>1.045293</v>
      </c>
      <c r="N32" s="25" t="s">
        <v>20</v>
      </c>
      <c r="O32" s="25">
        <v>0</v>
      </c>
      <c r="P32" s="25">
        <v>2.2800000000000001E-2</v>
      </c>
      <c r="Q32" s="25">
        <v>1.3738079999999999</v>
      </c>
      <c r="S32" s="59"/>
      <c r="T32" t="s">
        <v>20</v>
      </c>
      <c r="U32">
        <v>0</v>
      </c>
      <c r="V32">
        <v>2.2800000000000001E-2</v>
      </c>
      <c r="W32">
        <v>1.0982449999999999</v>
      </c>
      <c r="X32" s="25" t="s">
        <v>20</v>
      </c>
      <c r="Y32" s="25">
        <v>0</v>
      </c>
      <c r="Z32" s="25">
        <v>2.2800000000000001E-2</v>
      </c>
      <c r="AA32" s="25">
        <v>1.028564</v>
      </c>
      <c r="AB32" s="25" t="s">
        <v>20</v>
      </c>
      <c r="AC32" s="25">
        <v>0</v>
      </c>
      <c r="AD32" s="25">
        <v>2.2800000000000001E-2</v>
      </c>
      <c r="AE32" s="25">
        <v>1.054773</v>
      </c>
      <c r="AF32" s="25" t="s">
        <v>20</v>
      </c>
      <c r="AG32" s="25">
        <v>0</v>
      </c>
      <c r="AH32" s="25">
        <v>2.2800000000000001E-2</v>
      </c>
      <c r="AI32" s="25">
        <v>1.033927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3.3680780000000001</v>
      </c>
      <c r="F33" s="25" t="s">
        <v>21</v>
      </c>
      <c r="G33" s="25">
        <v>0</v>
      </c>
      <c r="H33" s="25">
        <v>4.1000000000000003E-3</v>
      </c>
      <c r="I33" s="25">
        <v>2.2189700000000001</v>
      </c>
      <c r="J33" s="25" t="s">
        <v>21</v>
      </c>
      <c r="K33" s="25">
        <v>0</v>
      </c>
      <c r="L33" s="25">
        <v>4.1000000000000003E-3</v>
      </c>
      <c r="M33" s="25">
        <v>2.541585</v>
      </c>
      <c r="N33" s="25" t="s">
        <v>21</v>
      </c>
      <c r="O33" s="25">
        <v>0</v>
      </c>
      <c r="P33" s="25">
        <v>4.1000000000000003E-3</v>
      </c>
      <c r="Q33" s="25">
        <v>1.374862</v>
      </c>
      <c r="S33" s="59"/>
      <c r="T33" t="s">
        <v>21</v>
      </c>
      <c r="U33">
        <v>0</v>
      </c>
      <c r="V33">
        <v>7.4000000000000003E-3</v>
      </c>
      <c r="W33">
        <v>2.0576129999999999</v>
      </c>
      <c r="X33" s="25" t="s">
        <v>21</v>
      </c>
      <c r="Y33" s="25">
        <v>0</v>
      </c>
      <c r="Z33" s="25">
        <v>7.4000000000000003E-3</v>
      </c>
      <c r="AA33" s="25">
        <v>1.8974329999999999</v>
      </c>
      <c r="AB33" s="25" t="s">
        <v>21</v>
      </c>
      <c r="AC33" s="25">
        <v>0</v>
      </c>
      <c r="AD33" s="25">
        <v>7.4000000000000003E-3</v>
      </c>
      <c r="AE33" s="25">
        <v>1.976569</v>
      </c>
      <c r="AF33" s="25" t="s">
        <v>21</v>
      </c>
      <c r="AG33" s="25">
        <v>0</v>
      </c>
      <c r="AH33" s="25">
        <v>7.4000000000000003E-3</v>
      </c>
      <c r="AI33" s="25">
        <v>1.9034070000000001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76.152851999999996</v>
      </c>
      <c r="F34" s="25" t="s">
        <v>22</v>
      </c>
      <c r="G34" s="25">
        <v>0</v>
      </c>
      <c r="H34" s="25">
        <v>1.1000000000000001E-3</v>
      </c>
      <c r="I34" s="25">
        <v>68.837976999999995</v>
      </c>
      <c r="J34" s="25" t="s">
        <v>22</v>
      </c>
      <c r="K34" s="25">
        <v>0</v>
      </c>
      <c r="L34" s="25">
        <v>1.1000000000000001E-3</v>
      </c>
      <c r="M34" s="25">
        <v>68.637962999999999</v>
      </c>
      <c r="N34" s="25" t="s">
        <v>22</v>
      </c>
      <c r="O34" s="25">
        <v>0</v>
      </c>
      <c r="P34" s="25">
        <v>1.1000000000000001E-3</v>
      </c>
      <c r="Q34" s="25">
        <v>67.690702000000002</v>
      </c>
      <c r="S34" s="59"/>
      <c r="T34" t="s">
        <v>22</v>
      </c>
      <c r="U34">
        <v>0</v>
      </c>
      <c r="V34">
        <v>3.0000000000000001E-3</v>
      </c>
      <c r="W34">
        <v>28.277276000000001</v>
      </c>
      <c r="X34" s="25" t="s">
        <v>22</v>
      </c>
      <c r="Y34" s="25">
        <v>0</v>
      </c>
      <c r="Z34" s="25">
        <v>3.0999999999999999E-3</v>
      </c>
      <c r="AA34" s="25">
        <v>23.153324999999999</v>
      </c>
      <c r="AB34" s="25" t="s">
        <v>22</v>
      </c>
      <c r="AC34" s="25">
        <v>0</v>
      </c>
      <c r="AD34" s="25">
        <v>3.2000000000000002E-3</v>
      </c>
      <c r="AE34" s="25">
        <v>23.158754999999999</v>
      </c>
      <c r="AF34" s="25" t="s">
        <v>22</v>
      </c>
      <c r="AG34" s="25">
        <v>0</v>
      </c>
      <c r="AH34" s="25">
        <v>3.3E-3</v>
      </c>
      <c r="AI34" s="25">
        <v>19.237297000000002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176</v>
      </c>
      <c r="C37" s="52"/>
      <c r="D37" s="52"/>
      <c r="E37" s="52"/>
      <c r="F37" s="66" t="s">
        <v>177</v>
      </c>
      <c r="G37" s="66"/>
      <c r="H37" s="66"/>
      <c r="I37" s="66"/>
      <c r="J37" s="66" t="s">
        <v>178</v>
      </c>
      <c r="K37" s="66"/>
      <c r="L37" s="66"/>
      <c r="M37" s="66"/>
      <c r="N37" s="66" t="s">
        <v>179</v>
      </c>
      <c r="O37" s="66"/>
      <c r="P37" s="66"/>
      <c r="Q37" s="66"/>
      <c r="R37" s="27"/>
      <c r="S37" s="68" t="s">
        <v>23</v>
      </c>
      <c r="T37" s="63" t="s">
        <v>176</v>
      </c>
      <c r="U37" s="52"/>
      <c r="V37" s="52"/>
      <c r="W37" s="52"/>
      <c r="X37" s="66" t="s">
        <v>177</v>
      </c>
      <c r="Y37" s="66"/>
      <c r="Z37" s="66"/>
      <c r="AA37" s="66"/>
      <c r="AB37" s="66" t="s">
        <v>178</v>
      </c>
      <c r="AC37" s="66"/>
      <c r="AD37" s="66"/>
      <c r="AE37" s="66"/>
      <c r="AF37" s="66" t="s">
        <v>179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176</v>
      </c>
      <c r="C44" s="52"/>
      <c r="D44" s="52"/>
      <c r="E44" s="52"/>
      <c r="F44" s="63" t="s">
        <v>177</v>
      </c>
      <c r="G44" s="63"/>
      <c r="H44" s="63"/>
      <c r="I44" s="63"/>
      <c r="J44" s="63" t="s">
        <v>178</v>
      </c>
      <c r="K44" s="63"/>
      <c r="L44" s="63"/>
      <c r="M44" s="63"/>
      <c r="N44" s="63" t="s">
        <v>247</v>
      </c>
      <c r="O44" s="63"/>
      <c r="P44" s="63"/>
      <c r="Q44" s="63"/>
      <c r="S44" s="60" t="s">
        <v>24</v>
      </c>
      <c r="T44" s="63" t="s">
        <v>176</v>
      </c>
      <c r="U44" s="52"/>
      <c r="V44" s="52"/>
      <c r="W44" s="52"/>
      <c r="X44" s="63" t="s">
        <v>177</v>
      </c>
      <c r="Y44" s="63"/>
      <c r="Z44" s="63"/>
      <c r="AA44" s="63"/>
      <c r="AB44" s="63" t="s">
        <v>178</v>
      </c>
      <c r="AC44" s="63"/>
      <c r="AD44" s="63"/>
      <c r="AE44" s="63"/>
      <c r="AF44" s="63" t="s">
        <v>247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1.3E-6</v>
      </c>
      <c r="E46">
        <v>13.963881000000001</v>
      </c>
      <c r="F46" s="39">
        <v>1.5999999999999999E-6</v>
      </c>
      <c r="G46" s="25"/>
      <c r="H46" s="25"/>
      <c r="I46" s="25">
        <v>14.935594</v>
      </c>
      <c r="J46" s="39">
        <v>1.5999999999999999E-6</v>
      </c>
      <c r="K46" s="25"/>
      <c r="L46" s="25"/>
      <c r="M46" s="25">
        <v>12.21669</v>
      </c>
      <c r="N46" s="39">
        <v>2.3999999999999999E-6</v>
      </c>
      <c r="O46" s="25"/>
      <c r="P46" s="25"/>
      <c r="Q46" s="25">
        <v>14.261638</v>
      </c>
      <c r="S46" s="60"/>
      <c r="T46" s="32">
        <v>1.183E-4</v>
      </c>
      <c r="W46">
        <v>17.331668000000001</v>
      </c>
      <c r="X46" s="39">
        <v>1.261E-4</v>
      </c>
      <c r="Y46" s="25"/>
      <c r="Z46" s="25"/>
      <c r="AA46" s="25">
        <v>16.142976999999998</v>
      </c>
      <c r="AB46" s="39">
        <v>1.25E-4</v>
      </c>
      <c r="AC46" s="25"/>
      <c r="AD46" s="25"/>
      <c r="AE46" s="25">
        <v>12.302671</v>
      </c>
      <c r="AF46" s="39">
        <v>1.315E-4</v>
      </c>
      <c r="AG46" s="25"/>
      <c r="AH46" s="25"/>
      <c r="AI46" s="25">
        <v>16.009924000000002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176</v>
      </c>
      <c r="C50" s="52"/>
      <c r="D50" s="52"/>
      <c r="E50" s="52"/>
      <c r="F50" s="63" t="s">
        <v>177</v>
      </c>
      <c r="G50" s="63"/>
      <c r="H50" s="63"/>
      <c r="I50" s="63"/>
      <c r="J50" s="63" t="s">
        <v>178</v>
      </c>
      <c r="K50" s="63"/>
      <c r="L50" s="63"/>
      <c r="M50" s="63"/>
      <c r="N50" s="63" t="s">
        <v>247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1.1106389999999999</v>
      </c>
      <c r="F52" s="25" t="s">
        <v>20</v>
      </c>
      <c r="G52" s="25">
        <v>0</v>
      </c>
      <c r="H52" s="25">
        <v>2.2800000000000001E-2</v>
      </c>
      <c r="I52" s="25">
        <v>1.3526260000000001</v>
      </c>
      <c r="J52" s="25" t="s">
        <v>20</v>
      </c>
      <c r="K52" s="25">
        <v>0</v>
      </c>
      <c r="L52" s="25">
        <v>2.2800000000000001E-2</v>
      </c>
      <c r="M52" s="25">
        <v>1.057126</v>
      </c>
      <c r="N52" s="25" t="s">
        <v>20</v>
      </c>
      <c r="O52" s="25">
        <v>2.5999999999999999E-3</v>
      </c>
      <c r="P52" s="25">
        <v>6.0299999999999999E-2</v>
      </c>
      <c r="Q52" s="25">
        <v>1.0646990000000001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1.9921439999999999</v>
      </c>
      <c r="F53" s="25" t="s">
        <v>21</v>
      </c>
      <c r="G53" s="25">
        <v>0</v>
      </c>
      <c r="H53" s="25">
        <v>1.37E-2</v>
      </c>
      <c r="I53" s="25">
        <v>1.9176789999999999</v>
      </c>
      <c r="J53" s="25" t="s">
        <v>21</v>
      </c>
      <c r="K53" s="25">
        <v>0</v>
      </c>
      <c r="L53" s="25">
        <v>1.37E-2</v>
      </c>
      <c r="M53" s="25">
        <v>1.8905320000000001</v>
      </c>
      <c r="N53" s="25" t="s">
        <v>21</v>
      </c>
      <c r="O53" s="25">
        <v>3.0000000000000001E-3</v>
      </c>
      <c r="P53" s="25">
        <v>3.2599999999999997E-2</v>
      </c>
      <c r="Q53" s="25">
        <v>1.90011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15.25778</v>
      </c>
      <c r="F54" s="25" t="s">
        <v>22</v>
      </c>
      <c r="G54" s="25">
        <v>0</v>
      </c>
      <c r="H54" s="25">
        <v>9.4000000000000004E-3</v>
      </c>
      <c r="I54" s="25">
        <v>15.481413999999999</v>
      </c>
      <c r="J54" s="25" t="s">
        <v>22</v>
      </c>
      <c r="K54" s="25">
        <v>0</v>
      </c>
      <c r="L54" s="25">
        <v>9.7000000000000003E-3</v>
      </c>
      <c r="M54" s="25">
        <v>15.065846000000001</v>
      </c>
      <c r="N54" s="25" t="s">
        <v>22</v>
      </c>
      <c r="O54" s="25">
        <v>4.1000000000000003E-3</v>
      </c>
      <c r="P54" s="25">
        <v>2.1399999999999999E-2</v>
      </c>
      <c r="Q54" s="25">
        <v>15.226383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176</v>
      </c>
      <c r="C57" s="52"/>
      <c r="D57" s="52"/>
      <c r="E57" s="52"/>
      <c r="F57" s="66" t="s">
        <v>177</v>
      </c>
      <c r="G57" s="66"/>
      <c r="H57" s="66"/>
      <c r="I57" s="66"/>
      <c r="J57" s="66" t="s">
        <v>178</v>
      </c>
      <c r="K57" s="66"/>
      <c r="L57" s="66"/>
      <c r="M57" s="66"/>
      <c r="N57" s="66" t="s">
        <v>179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176</v>
      </c>
      <c r="C64" s="52"/>
      <c r="D64" s="52"/>
      <c r="E64" s="52"/>
      <c r="F64" s="63" t="s">
        <v>177</v>
      </c>
      <c r="G64" s="63"/>
      <c r="H64" s="63"/>
      <c r="I64" s="63"/>
      <c r="J64" s="63" t="s">
        <v>178</v>
      </c>
      <c r="K64" s="63"/>
      <c r="L64" s="63"/>
      <c r="M64" s="63"/>
      <c r="N64" s="63" t="s">
        <v>247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2.5000000000000001E-3</v>
      </c>
      <c r="E66">
        <v>15.043479</v>
      </c>
      <c r="F66" s="39"/>
      <c r="G66" s="39">
        <v>2.5999999999999999E-3</v>
      </c>
      <c r="H66" s="25"/>
      <c r="I66" s="25">
        <v>19.943567000000002</v>
      </c>
      <c r="J66" s="39">
        <v>2.5999999999999999E-3</v>
      </c>
      <c r="K66" s="25"/>
      <c r="L66" s="25"/>
      <c r="M66" s="25">
        <v>14.728348</v>
      </c>
      <c r="N66" s="25">
        <v>2.5999999999999999E-3</v>
      </c>
      <c r="O66" s="25"/>
      <c r="P66" s="25"/>
      <c r="Q66" s="25">
        <v>12.029192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2.2993939999999999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45.087412999999998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19.491202999999999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3.6140999999999998E-5</v>
      </c>
      <c r="H75">
        <f>E13+I13</f>
        <v>297.88683000000003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3.6301999999999992E-5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3.6624E-5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3.6945999999999995E-5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3.3500049999999995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60.239823000000001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29.191355999999999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3.6302625000000002E-5</v>
      </c>
      <c r="H88">
        <f>M13+I13+E13</f>
        <v>440.256193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3.6626499999999999E-5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3.7277999999999998E-5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3.7934500000000001E-5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4.4306199999999993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72.786539000000005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38.665049000000003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3.6464877499999992E-5</v>
      </c>
      <c r="H101">
        <f>Q13+M13+I13+E13</f>
        <v>585.40806199999997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3.6953519999999999E-5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3.7942159999999995E-5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3.8946040000000006E-5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2.2426550000000001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30.346847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13.915282999999999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2.5537499999999996E-4</v>
      </c>
      <c r="H114">
        <f>AA13+W13</f>
        <v>225.11402600000002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2.5615000000000002E-4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2.5770000000000003E-4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2.5924999999999999E-4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3.2919359999999998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51.582357000000002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20.298694999999999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2.5615200000000005E-4</v>
      </c>
      <c r="H127">
        <f>AE13+AA13+W13</f>
        <v>334.64932400000004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2.5770800000000005E-4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2.6083200000000001E-4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2.6397200000000001E-4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4.5729040000000003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67.834716999999998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26.634264999999999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2.5693098750000001E-4</v>
      </c>
      <c r="H140">
        <f>AI13+AE13+AA13+W13</f>
        <v>442.099311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2.592739E-4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2.6399520000000001E-4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2.6876330000000004E-4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2.5261534999999999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1.3150000000000001E-6</v>
      </c>
      <c r="M151">
        <f>I46+E46</f>
        <v>28.899475000000002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1.33E-6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5.5870480000000002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1.005E-3</v>
      </c>
      <c r="H153">
        <f>I34++E34</f>
        <v>144.99082899999999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1.01E-3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1.3600000000000001E-6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1.3899999999999998E-6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1.0200000000000001E-3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1.0300000000000001E-3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3.5714464999999995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1.3292500000000002E-6</v>
      </c>
      <c r="M164">
        <f>M46+I46+E46</f>
        <v>41.116165000000002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1.3570000000000001E-6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8.1286330000000007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1.00975E-3</v>
      </c>
      <c r="H166">
        <f>M34+I34+E34</f>
        <v>213.62879199999998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1.0190000000000002E-3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1.4079999999999999E-6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1.4530000000000001E-6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1.036E-3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1.0510000000000001E-3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4.9452544999999999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1.3428874999999999E-6</v>
      </c>
      <c r="M177">
        <f>Q46+M46+I46+E46</f>
        <v>55.377803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1.3820999999999999E-6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9.5034950000000009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1.0142624999999999E-3</v>
      </c>
      <c r="H179">
        <f>Q34+M34+I34+E34</f>
        <v>281.31949399999996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1.0271E-3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1.4527999999999999E-6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1.5187E-6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1.0487999999999999E-3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1.0657000000000002E-3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2.1268089999999997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1.1869E-4</v>
      </c>
      <c r="M190">
        <f>AA46+W46</f>
        <v>33.474644999999995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1.1908000000000001E-4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3.9550459999999998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51.430600999999996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1.1986000000000001E-4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1.2064000000000001E-4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3.1815820000000001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1.1905775000000001E-4</v>
      </c>
      <c r="M203">
        <f>AE46+AA46+W46</f>
        <v>45.777315999999999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1.1977100000000002E-4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5.9316149999999999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74.589355999999995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1.2106400000000001E-4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1.2217900000000001E-4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4.2155090000000008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1.1940531249999998E-4</v>
      </c>
      <c r="M216">
        <f>AI46+AE46+AA46+W46</f>
        <v>61.787240000000004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1.203895E-4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7.8350220000000004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93.826652999999993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1.22044E-4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1.2336250000000002E-4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2.4632649999999998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2.5049999999999998E-3</v>
      </c>
      <c r="M229">
        <f>I66+E66</f>
        <v>34.987045999999999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2.5100000000000001E-3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3.9098229999999998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30.739193999999998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2.5200000000000001E-3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2.5299999999999997E-3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3.520391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2.5097500000000003E-3</v>
      </c>
      <c r="M242">
        <f>M66+I66+E66</f>
        <v>49.715393999999996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2.5190000000000004E-3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5.8003549999999997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9.3104999999999993E-3</v>
      </c>
      <c r="H244">
        <f>M54+I54+E54</f>
        <v>45.805040000000005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9.3220000000000004E-3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2.5360000000000001E-3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2.5510000000000003E-3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9.3479999999999987E-3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9.3780000000000009E-3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3.2500000000000006E-7</v>
      </c>
      <c r="G255">
        <f t="shared" si="112"/>
        <v>2.2804687499999997E-2</v>
      </c>
      <c r="H255">
        <f>Q52+M52+I52+E52</f>
        <v>4.5850900000000001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2.5142624999999999E-3</v>
      </c>
      <c r="M255">
        <f>Q66+M66+I66+E66</f>
        <v>61.744585999999998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2.6000000000000005E-6</v>
      </c>
      <c r="S255">
        <f t="shared" si="114"/>
        <v>2.28375E-2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2.5271E-3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3.7500000000000012E-7</v>
      </c>
      <c r="G256">
        <f t="shared" si="112"/>
        <v>1.3702362499999999E-2</v>
      </c>
      <c r="H256">
        <f>Q53+M53+I53+E53</f>
        <v>7.7004649999999994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3.0000000000000009E-6</v>
      </c>
      <c r="S256">
        <f t="shared" si="114"/>
        <v>1.3718900000000001E-2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5.1250000000000018E-7</v>
      </c>
      <c r="G257">
        <f t="shared" si="112"/>
        <v>9.3178999999999988E-3</v>
      </c>
      <c r="H257">
        <f>Q54+M54+I54+E54</f>
        <v>61.031423000000004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4.1000000000000014E-6</v>
      </c>
      <c r="S257">
        <f t="shared" si="114"/>
        <v>9.3472E-3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2.0800000000000004E-5</v>
      </c>
      <c r="G261">
        <f t="shared" si="116"/>
        <v>2.3100000000000002E-2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2.5487999999999995E-3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7.0199999999999999E-5</v>
      </c>
      <c r="S261">
        <f t="shared" si="118"/>
        <v>2.38125E-2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2.5657000000000002E-3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2.4000000000000007E-5</v>
      </c>
      <c r="G262">
        <f t="shared" si="116"/>
        <v>1.3851200000000001E-2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8.1000000000000004E-5</v>
      </c>
      <c r="S262">
        <f t="shared" si="118"/>
        <v>1.42103E-2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3.2800000000000011E-5</v>
      </c>
      <c r="G263">
        <f t="shared" si="116"/>
        <v>9.4735999999999987E-3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1.1070000000000001E-4</v>
      </c>
      <c r="S263">
        <f t="shared" si="118"/>
        <v>9.7463999999999988E-3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263"/>
  <sheetViews>
    <sheetView zoomScale="55" zoomScaleNormal="55" workbookViewId="0">
      <selection activeCell="L48" sqref="L4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181</v>
      </c>
      <c r="C9" s="52"/>
      <c r="D9" s="52"/>
      <c r="E9" s="52"/>
      <c r="F9" s="63" t="s">
        <v>182</v>
      </c>
      <c r="G9" s="63"/>
      <c r="H9" s="63"/>
      <c r="I9" s="63"/>
      <c r="J9" s="63" t="s">
        <v>183</v>
      </c>
      <c r="K9" s="63"/>
      <c r="L9" s="63"/>
      <c r="M9" s="63"/>
      <c r="N9" s="63" t="s">
        <v>248</v>
      </c>
      <c r="O9" s="63"/>
      <c r="P9" s="63"/>
      <c r="Q9" s="63"/>
      <c r="S9" s="59" t="s">
        <v>12</v>
      </c>
      <c r="T9" s="63" t="s">
        <v>181</v>
      </c>
      <c r="U9" s="52"/>
      <c r="V9" s="52"/>
      <c r="W9" s="52"/>
      <c r="X9" s="63" t="s">
        <v>182</v>
      </c>
      <c r="Y9" s="63"/>
      <c r="Z9" s="63"/>
      <c r="AA9" s="63"/>
      <c r="AB9" s="63" t="s">
        <v>183</v>
      </c>
      <c r="AC9" s="63"/>
      <c r="AD9" s="63"/>
      <c r="AE9" s="63"/>
      <c r="AF9" s="63" t="s">
        <v>248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1.1457599999999999</v>
      </c>
      <c r="F11" s="25" t="s">
        <v>20</v>
      </c>
      <c r="G11" s="25">
        <v>0</v>
      </c>
      <c r="H11" s="25">
        <v>2.2800000000000001E-2</v>
      </c>
      <c r="I11" s="25">
        <v>1.3241339999999999</v>
      </c>
      <c r="J11" s="25" t="s">
        <v>20</v>
      </c>
      <c r="K11" s="25">
        <v>0</v>
      </c>
      <c r="L11" s="25">
        <v>2.2800000000000001E-2</v>
      </c>
      <c r="M11" s="25">
        <v>1.089772</v>
      </c>
      <c r="N11" s="25" t="s">
        <v>20</v>
      </c>
      <c r="O11" s="25">
        <v>0</v>
      </c>
      <c r="P11" s="25">
        <v>2.2800000000000001E-2</v>
      </c>
      <c r="Q11" s="25">
        <v>1.4072020000000001</v>
      </c>
      <c r="S11" s="59"/>
      <c r="T11" t="s">
        <v>20</v>
      </c>
      <c r="U11">
        <v>0</v>
      </c>
      <c r="V11">
        <v>2.2800000000000001E-2</v>
      </c>
      <c r="W11">
        <v>1.1130389999999999</v>
      </c>
      <c r="X11" s="25" t="s">
        <v>20</v>
      </c>
      <c r="Y11" s="25">
        <v>0</v>
      </c>
      <c r="Z11" s="25">
        <v>2.2800000000000001E-2</v>
      </c>
      <c r="AA11" s="25">
        <v>1.5968329999999999</v>
      </c>
      <c r="AB11" s="25" t="s">
        <v>20</v>
      </c>
      <c r="AC11" s="25">
        <v>0</v>
      </c>
      <c r="AD11" s="25">
        <v>2.2800000000000001E-2</v>
      </c>
      <c r="AE11" s="25">
        <v>1.6006180000000001</v>
      </c>
      <c r="AF11" s="25" t="s">
        <v>20</v>
      </c>
      <c r="AG11" s="25">
        <v>0</v>
      </c>
      <c r="AH11" s="25">
        <v>2.2800000000000001E-2</v>
      </c>
      <c r="AI11" s="25">
        <v>1.13771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11.215638999999999</v>
      </c>
      <c r="F12" s="25" t="s">
        <v>21</v>
      </c>
      <c r="G12" s="25">
        <v>0</v>
      </c>
      <c r="H12" s="25">
        <v>8.7180000000000005E-4</v>
      </c>
      <c r="I12" s="25">
        <v>11.052756</v>
      </c>
      <c r="J12" s="25" t="s">
        <v>21</v>
      </c>
      <c r="K12" s="25">
        <v>0</v>
      </c>
      <c r="L12" s="25">
        <v>8.7180000000000005E-4</v>
      </c>
      <c r="M12" s="25">
        <v>10.909427000000001</v>
      </c>
      <c r="N12" s="25" t="s">
        <v>21</v>
      </c>
      <c r="O12" s="25">
        <v>0</v>
      </c>
      <c r="P12" s="25">
        <v>8.7180000000000005E-4</v>
      </c>
      <c r="Q12" s="25">
        <v>11.207402</v>
      </c>
      <c r="S12" s="59"/>
      <c r="T12" t="s">
        <v>21</v>
      </c>
      <c r="U12">
        <v>0</v>
      </c>
      <c r="V12">
        <v>2E-3</v>
      </c>
      <c r="W12">
        <v>7.7623639999999998</v>
      </c>
      <c r="X12" s="25" t="s">
        <v>21</v>
      </c>
      <c r="Y12" s="25">
        <v>0</v>
      </c>
      <c r="Z12" s="25">
        <v>2E-3</v>
      </c>
      <c r="AA12" s="25">
        <v>18.022475</v>
      </c>
      <c r="AB12" s="25" t="s">
        <v>21</v>
      </c>
      <c r="AC12" s="25">
        <v>0</v>
      </c>
      <c r="AD12" s="25">
        <v>2E-3</v>
      </c>
      <c r="AE12" s="25">
        <v>17.989280000000001</v>
      </c>
      <c r="AF12" s="25" t="s">
        <v>21</v>
      </c>
      <c r="AG12" s="25">
        <v>0</v>
      </c>
      <c r="AH12" s="25">
        <v>2E-3</v>
      </c>
      <c r="AI12" s="25">
        <v>6.4621380000000004</v>
      </c>
    </row>
    <row r="13" spans="1:35" x14ac:dyDescent="0.25">
      <c r="A13" s="59"/>
      <c r="B13" t="s">
        <v>22</v>
      </c>
      <c r="C13">
        <v>0</v>
      </c>
      <c r="D13">
        <v>3.5670000000000002E-5</v>
      </c>
      <c r="E13">
        <v>175.76611800000001</v>
      </c>
      <c r="F13" s="25" t="s">
        <v>22</v>
      </c>
      <c r="G13" s="25">
        <v>0</v>
      </c>
      <c r="H13" s="25">
        <v>3.8829999999999999E-5</v>
      </c>
      <c r="I13" s="25">
        <v>174.33881</v>
      </c>
      <c r="J13" s="25" t="s">
        <v>22</v>
      </c>
      <c r="K13" s="25">
        <v>0</v>
      </c>
      <c r="L13" s="25">
        <v>4.2240000000000002E-5</v>
      </c>
      <c r="M13" s="25">
        <v>169.74923799999999</v>
      </c>
      <c r="N13" s="25" t="s">
        <v>22</v>
      </c>
      <c r="O13" s="25">
        <v>0</v>
      </c>
      <c r="P13" s="25">
        <v>4.5909999999999999E-5</v>
      </c>
      <c r="Q13" s="25">
        <v>170.082842</v>
      </c>
      <c r="S13" s="59"/>
      <c r="T13" t="s">
        <v>22</v>
      </c>
      <c r="U13">
        <v>0</v>
      </c>
      <c r="V13">
        <v>2.5310000000000003E-4</v>
      </c>
      <c r="W13">
        <v>135.94389000000001</v>
      </c>
      <c r="X13" s="25" t="s">
        <v>22</v>
      </c>
      <c r="Y13" s="25">
        <v>0</v>
      </c>
      <c r="Z13" s="25">
        <v>2.5310000000000003E-4</v>
      </c>
      <c r="AA13" s="25">
        <v>215.04405</v>
      </c>
      <c r="AB13" s="25" t="s">
        <v>22</v>
      </c>
      <c r="AC13" s="25">
        <v>0</v>
      </c>
      <c r="AD13" s="25">
        <v>2.5310000000000003E-4</v>
      </c>
      <c r="AE13" s="25">
        <v>215.732291</v>
      </c>
      <c r="AF13" s="25" t="s">
        <v>22</v>
      </c>
      <c r="AG13" s="25">
        <v>0</v>
      </c>
      <c r="AH13" s="25">
        <v>3.009E-4</v>
      </c>
      <c r="AI13" s="25">
        <v>128.50423900000001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181</v>
      </c>
      <c r="C16" s="52"/>
      <c r="D16" s="52"/>
      <c r="E16" s="52"/>
      <c r="F16" s="66" t="s">
        <v>182</v>
      </c>
      <c r="G16" s="66"/>
      <c r="H16" s="66"/>
      <c r="I16" s="66"/>
      <c r="J16" s="66" t="s">
        <v>183</v>
      </c>
      <c r="K16" s="66"/>
      <c r="L16" s="66"/>
      <c r="M16" s="66"/>
      <c r="N16" s="66" t="s">
        <v>184</v>
      </c>
      <c r="O16" s="66"/>
      <c r="P16" s="66"/>
      <c r="Q16" s="66"/>
      <c r="R16" s="27"/>
      <c r="S16" s="68" t="s">
        <v>23</v>
      </c>
      <c r="T16" s="63" t="s">
        <v>181</v>
      </c>
      <c r="U16" s="52"/>
      <c r="V16" s="52"/>
      <c r="W16" s="52"/>
      <c r="X16" s="66" t="s">
        <v>182</v>
      </c>
      <c r="Y16" s="66"/>
      <c r="Z16" s="66"/>
      <c r="AA16" s="66"/>
      <c r="AB16" s="66" t="s">
        <v>183</v>
      </c>
      <c r="AC16" s="66"/>
      <c r="AD16" s="66"/>
      <c r="AE16" s="66"/>
      <c r="AF16" s="66" t="s">
        <v>184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181</v>
      </c>
      <c r="C23" s="52"/>
      <c r="D23" s="52"/>
      <c r="E23" s="52"/>
      <c r="F23" s="63" t="s">
        <v>182</v>
      </c>
      <c r="G23" s="63"/>
      <c r="H23" s="63"/>
      <c r="I23" s="63"/>
      <c r="J23" s="63" t="s">
        <v>183</v>
      </c>
      <c r="K23" s="63"/>
      <c r="L23" s="63"/>
      <c r="M23" s="63"/>
      <c r="N23" s="63" t="s">
        <v>248</v>
      </c>
      <c r="O23" s="63"/>
      <c r="P23" s="63"/>
      <c r="Q23" s="63"/>
      <c r="S23" s="60" t="s">
        <v>24</v>
      </c>
      <c r="T23" s="63" t="s">
        <v>181</v>
      </c>
      <c r="U23" s="52"/>
      <c r="V23" s="52"/>
      <c r="W23" s="52"/>
      <c r="X23" s="63" t="s">
        <v>182</v>
      </c>
      <c r="Y23" s="63"/>
      <c r="Z23" s="63"/>
      <c r="AA23" s="63"/>
      <c r="AB23" s="63" t="s">
        <v>183</v>
      </c>
      <c r="AC23" s="63"/>
      <c r="AD23" s="63"/>
      <c r="AE23" s="63"/>
      <c r="AF23" s="63" t="s">
        <v>248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25.124479000000001</v>
      </c>
      <c r="F25" s="25">
        <v>0</v>
      </c>
      <c r="G25" s="25"/>
      <c r="H25" s="25"/>
      <c r="I25" s="25">
        <v>21.116239</v>
      </c>
      <c r="J25" s="25">
        <v>0</v>
      </c>
      <c r="K25" s="25"/>
      <c r="L25" s="25"/>
      <c r="M25" s="25">
        <v>15.667621</v>
      </c>
      <c r="N25" s="25">
        <v>0</v>
      </c>
      <c r="O25" s="25"/>
      <c r="P25" s="25"/>
      <c r="Q25" s="25">
        <v>16.349073000000001</v>
      </c>
      <c r="S25" s="60"/>
      <c r="T25">
        <v>0</v>
      </c>
      <c r="W25">
        <v>16.692214</v>
      </c>
      <c r="X25" s="25">
        <v>0</v>
      </c>
      <c r="Y25" s="25"/>
      <c r="Z25" s="25"/>
      <c r="AA25" s="25">
        <v>13.032651</v>
      </c>
      <c r="AB25" s="25">
        <v>0</v>
      </c>
      <c r="AC25" s="25"/>
      <c r="AD25" s="25"/>
      <c r="AE25" s="25">
        <v>12.445722</v>
      </c>
      <c r="AF25" s="25">
        <v>0</v>
      </c>
      <c r="AG25" s="25"/>
      <c r="AH25" s="25"/>
      <c r="AI25" s="25">
        <v>16.403479000000001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6" t="s">
        <v>9</v>
      </c>
      <c r="Y29" s="66"/>
      <c r="Z29" s="66"/>
      <c r="AA29" s="66"/>
      <c r="AB29" s="66" t="s">
        <v>10</v>
      </c>
      <c r="AC29" s="66"/>
      <c r="AD29" s="66"/>
      <c r="AE29" s="66"/>
      <c r="AF29" s="66" t="s">
        <v>11</v>
      </c>
      <c r="AG29" s="66"/>
      <c r="AH29" s="66"/>
      <c r="AI29" s="66"/>
    </row>
    <row r="30" spans="1:35" x14ac:dyDescent="0.25">
      <c r="A30" s="59" t="s">
        <v>12</v>
      </c>
      <c r="B30" s="63" t="s">
        <v>181</v>
      </c>
      <c r="C30" s="52"/>
      <c r="D30" s="52"/>
      <c r="E30" s="52"/>
      <c r="F30" s="63" t="s">
        <v>182</v>
      </c>
      <c r="G30" s="63"/>
      <c r="H30" s="63"/>
      <c r="I30" s="63"/>
      <c r="J30" s="63" t="s">
        <v>183</v>
      </c>
      <c r="K30" s="63"/>
      <c r="L30" s="63"/>
      <c r="M30" s="63"/>
      <c r="N30" s="63" t="s">
        <v>248</v>
      </c>
      <c r="O30" s="63"/>
      <c r="P30" s="63"/>
      <c r="Q30" s="63"/>
      <c r="S30" s="59" t="s">
        <v>12</v>
      </c>
      <c r="T30" s="63" t="s">
        <v>181</v>
      </c>
      <c r="U30" s="52"/>
      <c r="V30" s="52"/>
      <c r="W30" s="52"/>
      <c r="X30" s="66" t="s">
        <v>182</v>
      </c>
      <c r="Y30" s="66"/>
      <c r="Z30" s="66"/>
      <c r="AA30" s="66"/>
      <c r="AB30" s="66" t="s">
        <v>183</v>
      </c>
      <c r="AC30" s="66"/>
      <c r="AD30" s="66"/>
      <c r="AE30" s="66"/>
      <c r="AF30" s="66" t="s">
        <v>184</v>
      </c>
      <c r="AG30" s="66"/>
      <c r="AH30" s="66"/>
      <c r="AI30" s="66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1.1139760000000001</v>
      </c>
      <c r="F32" s="25" t="s">
        <v>20</v>
      </c>
      <c r="G32" s="25">
        <v>0</v>
      </c>
      <c r="H32" s="25">
        <v>2.2800000000000001E-2</v>
      </c>
      <c r="I32" s="25">
        <v>1.0828580000000001</v>
      </c>
      <c r="J32" s="25" t="s">
        <v>20</v>
      </c>
      <c r="K32" s="25">
        <v>0</v>
      </c>
      <c r="L32" s="25">
        <v>2.2800000000000001E-2</v>
      </c>
      <c r="M32" s="25">
        <v>1.0687720000000001</v>
      </c>
      <c r="N32" s="25" t="s">
        <v>20</v>
      </c>
      <c r="O32" s="25">
        <v>0</v>
      </c>
      <c r="P32" s="25">
        <v>2.2800000000000001E-2</v>
      </c>
      <c r="Q32" s="25">
        <v>1.270305</v>
      </c>
      <c r="S32" s="59"/>
      <c r="T32" t="s">
        <v>20</v>
      </c>
      <c r="U32">
        <v>0</v>
      </c>
      <c r="V32">
        <v>2.2800000000000001E-2</v>
      </c>
      <c r="W32">
        <v>1.1369450000000001</v>
      </c>
      <c r="X32" s="27" t="s">
        <v>20</v>
      </c>
      <c r="Y32">
        <v>0</v>
      </c>
      <c r="Z32">
        <v>2.2800000000000001E-2</v>
      </c>
      <c r="AA32" s="27">
        <v>1.162504</v>
      </c>
      <c r="AB32" s="27" t="s">
        <v>20</v>
      </c>
      <c r="AC32">
        <v>0</v>
      </c>
      <c r="AD32">
        <v>2.2800000000000001E-2</v>
      </c>
      <c r="AE32" s="27">
        <v>1.08148</v>
      </c>
      <c r="AF32" s="27" t="s">
        <v>20</v>
      </c>
      <c r="AG32">
        <v>0</v>
      </c>
      <c r="AH32">
        <v>2.2800000000000001E-2</v>
      </c>
      <c r="AI32" s="27">
        <v>1.0672079999999999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3.7002100000000002</v>
      </c>
      <c r="F33" s="25" t="s">
        <v>21</v>
      </c>
      <c r="G33" s="25">
        <v>0</v>
      </c>
      <c r="H33" s="25">
        <v>4.1000000000000003E-3</v>
      </c>
      <c r="I33" s="25">
        <v>3.1458650000000001</v>
      </c>
      <c r="J33" s="25" t="s">
        <v>21</v>
      </c>
      <c r="K33" s="25">
        <v>0</v>
      </c>
      <c r="L33" s="25">
        <v>4.1000000000000003E-3</v>
      </c>
      <c r="M33" s="25">
        <v>2.7692640000000002</v>
      </c>
      <c r="N33" s="25" t="s">
        <v>21</v>
      </c>
      <c r="O33" s="25">
        <v>0</v>
      </c>
      <c r="P33" s="25">
        <v>4.1000000000000003E-3</v>
      </c>
      <c r="Q33" s="25">
        <v>2.4763459999999999</v>
      </c>
      <c r="S33" s="59"/>
      <c r="T33" t="s">
        <v>21</v>
      </c>
      <c r="U33">
        <v>0</v>
      </c>
      <c r="V33">
        <v>7.4000000000000003E-3</v>
      </c>
      <c r="W33">
        <v>2.0524279999999999</v>
      </c>
      <c r="X33" s="27" t="s">
        <v>21</v>
      </c>
      <c r="Y33">
        <v>0</v>
      </c>
      <c r="Z33">
        <v>7.4000000000000003E-3</v>
      </c>
      <c r="AA33" s="27">
        <v>2.016416</v>
      </c>
      <c r="AB33" s="27" t="s">
        <v>21</v>
      </c>
      <c r="AC33">
        <v>0</v>
      </c>
      <c r="AD33">
        <v>7.4000000000000003E-3</v>
      </c>
      <c r="AE33" s="27">
        <v>2.0133179999999999</v>
      </c>
      <c r="AF33" s="27" t="s">
        <v>21</v>
      </c>
      <c r="AG33">
        <v>0</v>
      </c>
      <c r="AH33">
        <v>7.4000000000000003E-3</v>
      </c>
      <c r="AI33" s="27">
        <v>2.0227149999999998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84.978916999999996</v>
      </c>
      <c r="F34" s="25" t="s">
        <v>22</v>
      </c>
      <c r="G34" s="25">
        <v>0</v>
      </c>
      <c r="H34" s="25">
        <v>1E-3</v>
      </c>
      <c r="I34" s="25">
        <v>83.965259000000003</v>
      </c>
      <c r="J34" s="25" t="s">
        <v>22</v>
      </c>
      <c r="K34" s="25">
        <v>0</v>
      </c>
      <c r="L34" s="25">
        <v>1.1000000000000001E-3</v>
      </c>
      <c r="M34" s="25">
        <v>79.584066000000007</v>
      </c>
      <c r="N34" s="25" t="s">
        <v>22</v>
      </c>
      <c r="O34" s="25">
        <v>0</v>
      </c>
      <c r="P34" s="25">
        <v>1.1000000000000001E-3</v>
      </c>
      <c r="Q34" s="25">
        <v>80.260193999999998</v>
      </c>
      <c r="S34" s="59"/>
      <c r="T34" t="s">
        <v>22</v>
      </c>
      <c r="U34">
        <v>0</v>
      </c>
      <c r="V34">
        <v>3.0000000000000001E-3</v>
      </c>
      <c r="W34">
        <v>31.752094</v>
      </c>
      <c r="X34" s="27" t="s">
        <v>22</v>
      </c>
      <c r="Y34">
        <v>0</v>
      </c>
      <c r="Z34">
        <v>3.0999999999999999E-3</v>
      </c>
      <c r="AA34" s="27">
        <v>26.622615</v>
      </c>
      <c r="AB34" s="27" t="s">
        <v>22</v>
      </c>
      <c r="AC34">
        <v>0</v>
      </c>
      <c r="AD34">
        <v>3.2000000000000002E-3</v>
      </c>
      <c r="AE34" s="27">
        <v>26.410453</v>
      </c>
      <c r="AF34" s="27" t="s">
        <v>22</v>
      </c>
      <c r="AG34">
        <v>0</v>
      </c>
      <c r="AH34">
        <v>3.3E-3</v>
      </c>
      <c r="AI34" s="27">
        <v>27.321908000000001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181</v>
      </c>
      <c r="C37" s="52"/>
      <c r="D37" s="52"/>
      <c r="E37" s="52"/>
      <c r="F37" s="66" t="s">
        <v>182</v>
      </c>
      <c r="G37" s="66"/>
      <c r="H37" s="66"/>
      <c r="I37" s="66"/>
      <c r="J37" s="66" t="s">
        <v>183</v>
      </c>
      <c r="K37" s="66"/>
      <c r="L37" s="66"/>
      <c r="M37" s="66"/>
      <c r="N37" s="66" t="s">
        <v>184</v>
      </c>
      <c r="O37" s="66"/>
      <c r="P37" s="66"/>
      <c r="Q37" s="66"/>
      <c r="R37" s="27"/>
      <c r="S37" s="68" t="s">
        <v>23</v>
      </c>
      <c r="T37" s="63" t="s">
        <v>181</v>
      </c>
      <c r="U37" s="52"/>
      <c r="V37" s="52"/>
      <c r="W37" s="52"/>
      <c r="X37" s="66" t="s">
        <v>182</v>
      </c>
      <c r="Y37" s="66"/>
      <c r="Z37" s="66"/>
      <c r="AA37" s="66"/>
      <c r="AB37" s="66" t="s">
        <v>183</v>
      </c>
      <c r="AC37" s="66"/>
      <c r="AD37" s="66"/>
      <c r="AE37" s="66"/>
      <c r="AF37" s="66" t="s">
        <v>184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181</v>
      </c>
      <c r="C44" s="52"/>
      <c r="D44" s="52"/>
      <c r="E44" s="52"/>
      <c r="F44" s="63" t="s">
        <v>182</v>
      </c>
      <c r="G44" s="63"/>
      <c r="H44" s="63"/>
      <c r="I44" s="63"/>
      <c r="J44" s="63" t="s">
        <v>183</v>
      </c>
      <c r="K44" s="63"/>
      <c r="L44" s="63"/>
      <c r="M44" s="63"/>
      <c r="N44" s="63" t="s">
        <v>248</v>
      </c>
      <c r="O44" s="63"/>
      <c r="P44" s="63"/>
      <c r="Q44" s="63"/>
      <c r="S44" s="60" t="s">
        <v>24</v>
      </c>
      <c r="T44" s="63" t="s">
        <v>181</v>
      </c>
      <c r="U44" s="52"/>
      <c r="V44" s="52"/>
      <c r="W44" s="52"/>
      <c r="X44" s="63" t="s">
        <v>182</v>
      </c>
      <c r="Y44" s="63"/>
      <c r="Z44" s="63"/>
      <c r="AA44" s="63"/>
      <c r="AB44" s="63" t="s">
        <v>183</v>
      </c>
      <c r="AC44" s="63"/>
      <c r="AD44" s="63"/>
      <c r="AE44" s="63"/>
      <c r="AF44" s="63" t="s">
        <v>248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1.3999999999999999E-6</v>
      </c>
      <c r="E46">
        <v>20.217268000000001</v>
      </c>
      <c r="F46" s="39">
        <v>1.9E-6</v>
      </c>
      <c r="G46" s="25"/>
      <c r="H46" s="25"/>
      <c r="I46" s="25">
        <v>14.227650000000001</v>
      </c>
      <c r="J46" s="39">
        <v>9.9999999999999995E-7</v>
      </c>
      <c r="K46" s="25"/>
      <c r="L46" s="25"/>
      <c r="M46" s="25">
        <v>11.473576</v>
      </c>
      <c r="N46" s="39">
        <v>2.7E-6</v>
      </c>
      <c r="O46" s="25"/>
      <c r="P46" s="25"/>
      <c r="Q46" s="25">
        <v>11.939659000000001</v>
      </c>
      <c r="S46" s="60"/>
      <c r="T46" s="32">
        <v>1.2329999999999999E-4</v>
      </c>
      <c r="W46">
        <v>17.775880000000001</v>
      </c>
      <c r="X46" s="39">
        <v>1.225E-4</v>
      </c>
      <c r="Y46" s="25"/>
      <c r="Z46" s="25"/>
      <c r="AA46" s="25">
        <v>11.554570999999999</v>
      </c>
      <c r="AB46" s="39">
        <v>1.2769999999999999E-4</v>
      </c>
      <c r="AC46" s="25"/>
      <c r="AD46" s="25"/>
      <c r="AE46" s="25">
        <v>11.411887999999999</v>
      </c>
      <c r="AF46" s="39">
        <v>1.2899999999999999E-4</v>
      </c>
      <c r="AG46" s="25"/>
      <c r="AH46" s="25"/>
      <c r="AI46" s="25">
        <v>11.374544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181</v>
      </c>
      <c r="C50" s="52"/>
      <c r="D50" s="52"/>
      <c r="E50" s="52"/>
      <c r="F50" s="63" t="s">
        <v>182</v>
      </c>
      <c r="G50" s="63"/>
      <c r="H50" s="63"/>
      <c r="I50" s="63"/>
      <c r="J50" s="63" t="s">
        <v>183</v>
      </c>
      <c r="K50" s="63"/>
      <c r="L50" s="63"/>
      <c r="M50" s="63"/>
      <c r="N50" s="63" t="s">
        <v>248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1.110843</v>
      </c>
      <c r="F52" s="25" t="s">
        <v>20</v>
      </c>
      <c r="G52" s="25">
        <v>0</v>
      </c>
      <c r="H52" s="25">
        <v>2.2800000000000001E-2</v>
      </c>
      <c r="I52" s="25">
        <v>1.06646</v>
      </c>
      <c r="J52" s="25" t="s">
        <v>20</v>
      </c>
      <c r="K52" s="25">
        <v>0</v>
      </c>
      <c r="L52" s="25">
        <v>2.2800000000000001E-2</v>
      </c>
      <c r="M52" s="25">
        <v>1.0807929999999999</v>
      </c>
      <c r="N52" s="25" t="s">
        <v>20</v>
      </c>
      <c r="O52" s="25">
        <v>2.5999999999999999E-3</v>
      </c>
      <c r="P52" s="25">
        <v>6.0299999999999999E-2</v>
      </c>
      <c r="Q52" s="25">
        <v>1.06389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2.070071</v>
      </c>
      <c r="F53" s="25" t="s">
        <v>21</v>
      </c>
      <c r="G53" s="25">
        <v>0</v>
      </c>
      <c r="H53" s="25">
        <v>1.37E-2</v>
      </c>
      <c r="I53" s="25">
        <v>2.0895109999999999</v>
      </c>
      <c r="J53" s="25" t="s">
        <v>21</v>
      </c>
      <c r="K53" s="25">
        <v>0</v>
      </c>
      <c r="L53" s="25">
        <v>1.37E-2</v>
      </c>
      <c r="M53" s="25">
        <v>2.1774659999999999</v>
      </c>
      <c r="N53" s="25" t="s">
        <v>21</v>
      </c>
      <c r="O53" s="25">
        <v>3.0000000000000001E-3</v>
      </c>
      <c r="P53" s="25">
        <v>3.2599999999999997E-2</v>
      </c>
      <c r="Q53" s="25">
        <v>2.0556670000000001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20.375489999999999</v>
      </c>
      <c r="F54" s="25" t="s">
        <v>22</v>
      </c>
      <c r="G54" s="25">
        <v>0</v>
      </c>
      <c r="H54" s="25">
        <v>9.4000000000000004E-3</v>
      </c>
      <c r="I54" s="25">
        <v>17.181061</v>
      </c>
      <c r="J54" s="25" t="s">
        <v>22</v>
      </c>
      <c r="K54" s="25">
        <v>0</v>
      </c>
      <c r="L54" s="25">
        <v>9.7000000000000003E-3</v>
      </c>
      <c r="M54" s="25">
        <v>17.275366000000002</v>
      </c>
      <c r="N54" s="25" t="s">
        <v>22</v>
      </c>
      <c r="O54" s="25">
        <v>4.1000000000000003E-3</v>
      </c>
      <c r="P54" s="25">
        <v>2.1399999999999999E-2</v>
      </c>
      <c r="Q54" s="25">
        <v>16.96837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181</v>
      </c>
      <c r="C57" s="52"/>
      <c r="D57" s="52"/>
      <c r="E57" s="52"/>
      <c r="F57" s="66" t="s">
        <v>182</v>
      </c>
      <c r="G57" s="66"/>
      <c r="H57" s="66"/>
      <c r="I57" s="66"/>
      <c r="J57" s="66" t="s">
        <v>183</v>
      </c>
      <c r="K57" s="66"/>
      <c r="L57" s="66"/>
      <c r="M57" s="66"/>
      <c r="N57" s="66" t="s">
        <v>184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60" t="s">
        <v>24</v>
      </c>
      <c r="B64" s="63" t="s">
        <v>181</v>
      </c>
      <c r="C64" s="52"/>
      <c r="D64" s="52"/>
      <c r="E64" s="52"/>
      <c r="F64" s="63" t="s">
        <v>182</v>
      </c>
      <c r="G64" s="63"/>
      <c r="H64" s="63"/>
      <c r="I64" s="63"/>
      <c r="J64" s="63" t="s">
        <v>183</v>
      </c>
      <c r="K64" s="63"/>
      <c r="L64" s="63"/>
      <c r="M64" s="63"/>
      <c r="N64" s="63" t="s">
        <v>248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2.5000000000000001E-3</v>
      </c>
      <c r="E66">
        <v>18.230796999999999</v>
      </c>
      <c r="F66" s="39"/>
      <c r="G66" s="39">
        <v>2.5999999999999999E-3</v>
      </c>
      <c r="H66" s="25"/>
      <c r="I66" s="25">
        <v>11.444032999999999</v>
      </c>
      <c r="J66" s="39">
        <v>2.5999999999999999E-3</v>
      </c>
      <c r="K66" s="25"/>
      <c r="L66" s="25"/>
      <c r="M66" s="25">
        <v>11.906739</v>
      </c>
      <c r="N66" s="25">
        <v>2.5999999999999999E-3</v>
      </c>
      <c r="O66" s="25"/>
      <c r="P66" s="25"/>
      <c r="Q66" s="25">
        <v>11.234700999999999</v>
      </c>
    </row>
    <row r="67" spans="1:27" x14ac:dyDescent="0.25">
      <c r="B67" s="26"/>
      <c r="C67" s="26"/>
      <c r="D67" s="26"/>
      <c r="E67" s="26"/>
      <c r="F67" s="26"/>
      <c r="G67" s="26"/>
      <c r="H67" s="26"/>
      <c r="I67" s="26"/>
      <c r="J67" s="26" t="s">
        <v>138</v>
      </c>
      <c r="K67" s="26"/>
      <c r="L67" s="26"/>
      <c r="M67" s="26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2.469894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46.240718000000001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22.268394999999998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3.5828000000000003E-5</v>
      </c>
      <c r="H75">
        <f>E13+I13</f>
        <v>350.10492799999997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3.5986000000000004E-5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3.6302000000000006E-5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3.6618000000000001E-5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3.559666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61.908339000000005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33.177822000000006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3.5986625000000007E-5</v>
      </c>
      <c r="H88">
        <f>M13+I13+E13</f>
        <v>519.85416599999996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3.6304500000000005E-5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3.6943999999999997E-5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3.7588500000000001E-5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4.9668679999999998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78.257412000000002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44.385224000000008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3.6145876250000002E-5</v>
      </c>
      <c r="H101">
        <f>Q13+M13+I13+E13</f>
        <v>689.93700799999999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3.6625510000000004E-5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3.7596080000000003E-5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3.8581770000000002E-5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2.7098719999999998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29.724865000000001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25.784838999999998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2.5310000000000003E-4</v>
      </c>
      <c r="H114">
        <f>AA13+W13</f>
        <v>350.98793999999998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2.5310000000000003E-4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2.5310000000000003E-4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2.5310000000000003E-4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4.3104899999999997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42.170586999999998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43.774118999999999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2.5310000000000008E-4</v>
      </c>
      <c r="H127">
        <f>AE13+AA13+W13</f>
        <v>566.72023100000001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2.5310000000000003E-4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2.5310000000000003E-4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2.5310000000000003E-4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5.4481999999999999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58.574066000000002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50.236257000000002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2.53105975E-4</v>
      </c>
      <c r="H140">
        <f>AI13+AE13+AA13+W13</f>
        <v>695.22447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2.5314780000000001E-4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2.534824E-4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2.5439060000000005E-4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2.196834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1.4249999999999999E-6</v>
      </c>
      <c r="M151">
        <f>I46+E46</f>
        <v>34.444918000000001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1.4500000000000001E-6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6.8460750000000008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1E-3</v>
      </c>
      <c r="H153">
        <f>I34++E34</f>
        <v>168.944176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1.5E-6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1.55E-6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3.265606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1.4465E-6</v>
      </c>
      <c r="M164">
        <f>M46+I46+E46</f>
        <v>45.918493999999995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1.486E-6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9.6153390000000005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1.0002500000000001E-3</v>
      </c>
      <c r="H166">
        <f>M34+I34+E34</f>
        <v>248.52824200000001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1.0010000000000002E-3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1.544E-6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1.5740000000000001E-6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1.0040000000000001E-3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1.0090000000000001E-3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4.5359110000000005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1.4649999999999997E-6</v>
      </c>
      <c r="M177">
        <f>Q46+M46+I46+E46</f>
        <v>57.858153000000001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1.5120000000000001E-6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12.091685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1.0007250000000001E-3</v>
      </c>
      <c r="H179">
        <f>Q34+M34+I34+E34</f>
        <v>328.78843600000005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1.0028000000000001E-3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1.564E-6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1.5800000000000001E-6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1.0103999999999998E-3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1.0216000000000001E-3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2.2994490000000001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1.2325999999999998E-4</v>
      </c>
      <c r="M190">
        <f>AA46+W46</f>
        <v>29.330451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1.2322E-4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4.0688440000000003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58.374708999999996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1.2313999999999999E-4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1.2305999999999998E-4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3.3809290000000001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1.2323499999999999E-4</v>
      </c>
      <c r="M203">
        <f>AE46+AA46+W46</f>
        <v>40.742339000000001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1.2320000000000001E-4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6.0821619999999994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84.785162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1.2321999999999998E-4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1.2336000000000001E-4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4.448137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1.2322376249999998E-4</v>
      </c>
      <c r="M216">
        <f>AI46+AE46+AA46+W46</f>
        <v>52.116883000000001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1.2323009999999998E-4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8.1048769999999983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112.10706999999999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1.2346079999999999E-4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1.2393269999999999E-4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2.1773030000000002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2.5049999999999998E-3</v>
      </c>
      <c r="M229">
        <f>I66+E66</f>
        <v>29.67483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2.5100000000000001E-3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4.1595820000000003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37.556550999999999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2.5200000000000001E-3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2.5299999999999997E-3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3.2580960000000001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2.5097500000000003E-3</v>
      </c>
      <c r="M242">
        <f>M66+I66+E66</f>
        <v>41.581569000000002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2.5190000000000004E-3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6.3370479999999993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9.3104999999999993E-3</v>
      </c>
      <c r="H244">
        <f>M54+I54+E54</f>
        <v>54.831917000000004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9.3220000000000004E-3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2.5360000000000001E-3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2.5510000000000003E-3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9.3479999999999987E-3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9.3780000000000009E-3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3.2500000000000006E-7</v>
      </c>
      <c r="G255">
        <f t="shared" si="112"/>
        <v>2.2804687499999997E-2</v>
      </c>
      <c r="H255">
        <f>Q52+M52+I52+E52</f>
        <v>4.3219859999999999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2.5142624999999999E-3</v>
      </c>
      <c r="M255">
        <f>Q66+M66+I66+E66</f>
        <v>52.816270000000003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2.6000000000000005E-6</v>
      </c>
      <c r="S255">
        <f t="shared" si="114"/>
        <v>2.28375E-2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2.5271E-3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3.7500000000000012E-7</v>
      </c>
      <c r="G256">
        <f t="shared" si="112"/>
        <v>1.3702362499999999E-2</v>
      </c>
      <c r="H256">
        <f>Q53+M53+I53+E53</f>
        <v>8.3927150000000008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3.0000000000000009E-6</v>
      </c>
      <c r="S256">
        <f t="shared" si="114"/>
        <v>1.3718900000000001E-2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5.1250000000000018E-7</v>
      </c>
      <c r="G257">
        <f t="shared" si="112"/>
        <v>9.3178999999999988E-3</v>
      </c>
      <c r="H257">
        <f>Q54+M54+I54+E54</f>
        <v>71.800286999999997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4.1000000000000014E-6</v>
      </c>
      <c r="S257">
        <f t="shared" si="114"/>
        <v>9.3472E-3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2.0800000000000004E-5</v>
      </c>
      <c r="G261">
        <f t="shared" si="116"/>
        <v>2.3100000000000002E-2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2.5487999999999995E-3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7.0199999999999999E-5</v>
      </c>
      <c r="S261">
        <f t="shared" si="118"/>
        <v>2.38125E-2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2.5657000000000002E-3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2.4000000000000007E-5</v>
      </c>
      <c r="G262">
        <f t="shared" si="116"/>
        <v>1.3851200000000001E-2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8.1000000000000004E-5</v>
      </c>
      <c r="S262">
        <f t="shared" si="118"/>
        <v>1.42103E-2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3.2800000000000011E-5</v>
      </c>
      <c r="G263">
        <f t="shared" si="116"/>
        <v>9.4735999999999987E-3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1.1070000000000001E-4</v>
      </c>
      <c r="S263">
        <f t="shared" si="118"/>
        <v>9.7463999999999988E-3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263"/>
  <sheetViews>
    <sheetView zoomScale="55" zoomScaleNormal="55" workbookViewId="0">
      <selection activeCell="U49" sqref="U49"/>
    </sheetView>
  </sheetViews>
  <sheetFormatPr defaultColWidth="9" defaultRowHeight="14.4" x14ac:dyDescent="0.25"/>
  <cols>
    <col min="4" max="4" width="14.4414062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4.3320312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185</v>
      </c>
      <c r="C9" s="52"/>
      <c r="D9" s="52"/>
      <c r="E9" s="52"/>
      <c r="F9" s="63" t="s">
        <v>186</v>
      </c>
      <c r="G9" s="63"/>
      <c r="H9" s="63"/>
      <c r="I9" s="63"/>
      <c r="J9" s="63" t="s">
        <v>187</v>
      </c>
      <c r="K9" s="63"/>
      <c r="L9" s="63"/>
      <c r="M9" s="63"/>
      <c r="N9" s="63" t="s">
        <v>249</v>
      </c>
      <c r="O9" s="63"/>
      <c r="P9" s="63"/>
      <c r="Q9" s="63"/>
      <c r="S9" s="59" t="s">
        <v>12</v>
      </c>
      <c r="T9" s="63" t="s">
        <v>185</v>
      </c>
      <c r="U9" s="52"/>
      <c r="V9" s="52"/>
      <c r="W9" s="52"/>
      <c r="X9" s="63" t="s">
        <v>186</v>
      </c>
      <c r="Y9" s="63"/>
      <c r="Z9" s="63"/>
      <c r="AA9" s="63"/>
      <c r="AB9" s="63" t="s">
        <v>187</v>
      </c>
      <c r="AC9" s="63"/>
      <c r="AD9" s="63"/>
      <c r="AE9" s="63"/>
      <c r="AF9" s="63" t="s">
        <v>249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1.1181650000000001</v>
      </c>
      <c r="F11" s="25" t="s">
        <v>20</v>
      </c>
      <c r="G11" s="25">
        <v>0</v>
      </c>
      <c r="H11" s="25">
        <v>2.2800000000000001E-2</v>
      </c>
      <c r="I11" s="25">
        <v>1.1520159999999999</v>
      </c>
      <c r="J11" s="25" t="s">
        <v>20</v>
      </c>
      <c r="K11" s="25">
        <v>0</v>
      </c>
      <c r="L11" s="25">
        <v>2.2800000000000001E-2</v>
      </c>
      <c r="M11" s="25">
        <v>1.074289</v>
      </c>
      <c r="N11" s="25" t="s">
        <v>20</v>
      </c>
      <c r="O11" s="25">
        <v>0</v>
      </c>
      <c r="P11" s="25">
        <v>2.2800000000000001E-2</v>
      </c>
      <c r="Q11" s="25">
        <v>1.263163</v>
      </c>
      <c r="S11" s="59"/>
      <c r="T11" t="s">
        <v>20</v>
      </c>
      <c r="U11">
        <v>0</v>
      </c>
      <c r="V11">
        <v>2.2800000000000001E-2</v>
      </c>
      <c r="W11">
        <v>1.1854910000000001</v>
      </c>
      <c r="X11" s="25" t="s">
        <v>20</v>
      </c>
      <c r="Y11" s="25">
        <v>0</v>
      </c>
      <c r="Z11" s="25">
        <v>2.2800000000000001E-2</v>
      </c>
      <c r="AA11" s="25">
        <v>1.065966</v>
      </c>
      <c r="AB11" s="25" t="s">
        <v>20</v>
      </c>
      <c r="AC11" s="25">
        <v>0</v>
      </c>
      <c r="AD11" s="25">
        <v>2.2800000000000001E-2</v>
      </c>
      <c r="AE11" s="25">
        <v>1.2483649999999999</v>
      </c>
      <c r="AF11" s="25" t="s">
        <v>20</v>
      </c>
      <c r="AG11" s="25">
        <v>0</v>
      </c>
      <c r="AH11" s="25">
        <v>2.2800000000000001E-2</v>
      </c>
      <c r="AI11" s="25">
        <v>1.0757669999999999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13.085335000000001</v>
      </c>
      <c r="F12" s="25" t="s">
        <v>21</v>
      </c>
      <c r="G12" s="25">
        <v>0</v>
      </c>
      <c r="H12" s="25">
        <v>8.7180000000000005E-4</v>
      </c>
      <c r="I12" s="25">
        <v>12.096753</v>
      </c>
      <c r="J12" s="25" t="s">
        <v>21</v>
      </c>
      <c r="K12" s="25">
        <v>0</v>
      </c>
      <c r="L12" s="25">
        <v>8.7180000000000005E-4</v>
      </c>
      <c r="M12" s="25">
        <v>12.652193</v>
      </c>
      <c r="N12" s="25" t="s">
        <v>21</v>
      </c>
      <c r="O12" s="25">
        <v>0</v>
      </c>
      <c r="P12" s="25">
        <v>8.7180000000000005E-4</v>
      </c>
      <c r="Q12" s="25">
        <v>12.365097</v>
      </c>
      <c r="S12" s="59"/>
      <c r="T12" t="s">
        <v>21</v>
      </c>
      <c r="U12">
        <v>0</v>
      </c>
      <c r="V12">
        <v>2E-3</v>
      </c>
      <c r="W12">
        <v>8.6082599999999996</v>
      </c>
      <c r="X12" s="25" t="s">
        <v>21</v>
      </c>
      <c r="Y12" s="25">
        <v>0</v>
      </c>
      <c r="Z12" s="25">
        <v>2E-3</v>
      </c>
      <c r="AA12" s="25">
        <v>8.1896620000000002</v>
      </c>
      <c r="AB12" s="25" t="s">
        <v>21</v>
      </c>
      <c r="AC12" s="25">
        <v>0</v>
      </c>
      <c r="AD12" s="25">
        <v>2E-3</v>
      </c>
      <c r="AE12" s="25">
        <v>7.9223889999999999</v>
      </c>
      <c r="AF12" s="25" t="s">
        <v>21</v>
      </c>
      <c r="AG12" s="25">
        <v>0</v>
      </c>
      <c r="AH12" s="25">
        <v>2E-3</v>
      </c>
      <c r="AI12" s="25">
        <v>7.4947900000000001</v>
      </c>
    </row>
    <row r="13" spans="1:35" x14ac:dyDescent="0.25">
      <c r="A13" s="59"/>
      <c r="B13" t="s">
        <v>22</v>
      </c>
      <c r="C13">
        <v>0</v>
      </c>
      <c r="D13">
        <v>3.54E-5</v>
      </c>
      <c r="E13">
        <v>209.587636</v>
      </c>
      <c r="F13" s="25" t="s">
        <v>22</v>
      </c>
      <c r="G13" s="25">
        <v>0</v>
      </c>
      <c r="H13" s="25">
        <v>3.8510000000000002E-5</v>
      </c>
      <c r="I13" s="25">
        <v>210.97069400000001</v>
      </c>
      <c r="J13" s="25" t="s">
        <v>22</v>
      </c>
      <c r="K13" s="25">
        <v>0</v>
      </c>
      <c r="L13" s="25">
        <v>4.1860000000000002E-5</v>
      </c>
      <c r="M13" s="25">
        <v>206.35598300000001</v>
      </c>
      <c r="N13" s="25" t="s">
        <v>22</v>
      </c>
      <c r="O13" s="25">
        <v>0</v>
      </c>
      <c r="P13" s="25">
        <v>4.5460000000000002E-5</v>
      </c>
      <c r="Q13" s="25">
        <v>196.99299999999999</v>
      </c>
      <c r="S13" s="59"/>
      <c r="T13" t="s">
        <v>22</v>
      </c>
      <c r="U13">
        <v>0</v>
      </c>
      <c r="V13">
        <v>2.519E-4</v>
      </c>
      <c r="W13">
        <v>161.32670200000001</v>
      </c>
      <c r="X13" s="25" t="s">
        <v>22</v>
      </c>
      <c r="Y13" s="25">
        <v>0</v>
      </c>
      <c r="Z13" s="25">
        <v>2.6679999999999998E-4</v>
      </c>
      <c r="AA13" s="25">
        <v>152.055678</v>
      </c>
      <c r="AB13" s="25" t="s">
        <v>22</v>
      </c>
      <c r="AC13" s="25">
        <v>0</v>
      </c>
      <c r="AD13" s="25">
        <v>2.8239999999999998E-4</v>
      </c>
      <c r="AE13" s="25">
        <v>152.03169399999999</v>
      </c>
      <c r="AF13" s="25" t="s">
        <v>22</v>
      </c>
      <c r="AG13" s="25">
        <v>0</v>
      </c>
      <c r="AH13" s="25">
        <v>2.988E-4</v>
      </c>
      <c r="AI13" s="25">
        <v>153.236771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185</v>
      </c>
      <c r="C16" s="52"/>
      <c r="D16" s="52"/>
      <c r="E16" s="52"/>
      <c r="F16" s="66" t="s">
        <v>186</v>
      </c>
      <c r="G16" s="66"/>
      <c r="H16" s="66"/>
      <c r="I16" s="66"/>
      <c r="J16" s="66" t="s">
        <v>187</v>
      </c>
      <c r="K16" s="66"/>
      <c r="L16" s="66"/>
      <c r="M16" s="66"/>
      <c r="N16" s="66" t="s">
        <v>188</v>
      </c>
      <c r="O16" s="66"/>
      <c r="P16" s="66"/>
      <c r="Q16" s="66"/>
      <c r="R16" s="27"/>
      <c r="S16" s="68" t="s">
        <v>23</v>
      </c>
      <c r="T16" s="63" t="s">
        <v>185</v>
      </c>
      <c r="U16" s="52"/>
      <c r="V16" s="52"/>
      <c r="W16" s="52"/>
      <c r="X16" s="66" t="s">
        <v>186</v>
      </c>
      <c r="Y16" s="66"/>
      <c r="Z16" s="66"/>
      <c r="AA16" s="66"/>
      <c r="AB16" s="66" t="s">
        <v>187</v>
      </c>
      <c r="AC16" s="66"/>
      <c r="AD16" s="66"/>
      <c r="AE16" s="66"/>
      <c r="AF16" s="66" t="s">
        <v>188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185</v>
      </c>
      <c r="C23" s="52"/>
      <c r="D23" s="52"/>
      <c r="E23" s="52"/>
      <c r="F23" s="63" t="s">
        <v>186</v>
      </c>
      <c r="G23" s="63"/>
      <c r="H23" s="63"/>
      <c r="I23" s="63"/>
      <c r="J23" s="63" t="s">
        <v>187</v>
      </c>
      <c r="K23" s="63"/>
      <c r="L23" s="63"/>
      <c r="M23" s="63"/>
      <c r="N23" s="63" t="s">
        <v>249</v>
      </c>
      <c r="O23" s="63"/>
      <c r="P23" s="63"/>
      <c r="Q23" s="63"/>
      <c r="S23" s="60" t="s">
        <v>24</v>
      </c>
      <c r="T23" s="63" t="s">
        <v>185</v>
      </c>
      <c r="U23" s="52"/>
      <c r="V23" s="52"/>
      <c r="W23" s="52"/>
      <c r="X23" s="63" t="s">
        <v>186</v>
      </c>
      <c r="Y23" s="63"/>
      <c r="Z23" s="63"/>
      <c r="AA23" s="63"/>
      <c r="AB23" s="63" t="s">
        <v>187</v>
      </c>
      <c r="AC23" s="63"/>
      <c r="AD23" s="63"/>
      <c r="AE23" s="63"/>
      <c r="AF23" s="63" t="s">
        <v>249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20.733235000000001</v>
      </c>
      <c r="F25" s="25">
        <v>0</v>
      </c>
      <c r="G25" s="25"/>
      <c r="H25" s="25"/>
      <c r="I25" s="25">
        <v>21.075305</v>
      </c>
      <c r="J25" s="25">
        <v>0</v>
      </c>
      <c r="K25" s="25"/>
      <c r="L25" s="25"/>
      <c r="M25" s="25">
        <v>22.756561999999999</v>
      </c>
      <c r="N25" s="25">
        <v>0</v>
      </c>
      <c r="O25" s="25"/>
      <c r="P25" s="25"/>
      <c r="Q25" s="25">
        <v>26.618462000000001</v>
      </c>
      <c r="S25" s="60"/>
      <c r="T25">
        <v>0</v>
      </c>
      <c r="W25">
        <v>19.398786999999999</v>
      </c>
      <c r="X25" s="25">
        <v>0</v>
      </c>
      <c r="Y25" s="25"/>
      <c r="Z25" s="25"/>
      <c r="AA25" s="25">
        <v>23.042092</v>
      </c>
      <c r="AB25" s="25">
        <v>0</v>
      </c>
      <c r="AC25" s="25"/>
      <c r="AD25" s="25"/>
      <c r="AE25" s="25">
        <v>22.884649</v>
      </c>
      <c r="AF25" s="25">
        <v>0</v>
      </c>
      <c r="AG25" s="25"/>
      <c r="AH25" s="25"/>
      <c r="AI25" s="25">
        <v>19.032489999999999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185</v>
      </c>
      <c r="C30" s="52"/>
      <c r="D30" s="52"/>
      <c r="E30" s="52"/>
      <c r="F30" s="63" t="s">
        <v>186</v>
      </c>
      <c r="G30" s="63"/>
      <c r="H30" s="63"/>
      <c r="I30" s="63"/>
      <c r="J30" s="63" t="s">
        <v>187</v>
      </c>
      <c r="K30" s="63"/>
      <c r="L30" s="63"/>
      <c r="M30" s="63"/>
      <c r="N30" s="63" t="s">
        <v>249</v>
      </c>
      <c r="O30" s="63"/>
      <c r="P30" s="63"/>
      <c r="Q30" s="63"/>
      <c r="S30" s="59" t="s">
        <v>12</v>
      </c>
      <c r="T30" s="63" t="s">
        <v>185</v>
      </c>
      <c r="U30" s="52"/>
      <c r="V30" s="52"/>
      <c r="W30" s="52"/>
      <c r="X30" s="63" t="s">
        <v>186</v>
      </c>
      <c r="Y30" s="63"/>
      <c r="Z30" s="63"/>
      <c r="AA30" s="63"/>
      <c r="AB30" s="63" t="s">
        <v>187</v>
      </c>
      <c r="AC30" s="63"/>
      <c r="AD30" s="63"/>
      <c r="AE30" s="63"/>
      <c r="AF30" s="63" t="s">
        <v>249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1.372563</v>
      </c>
      <c r="F32" s="25" t="s">
        <v>20</v>
      </c>
      <c r="G32" s="25">
        <v>0</v>
      </c>
      <c r="H32" s="25">
        <v>2.2800000000000001E-2</v>
      </c>
      <c r="I32" s="25">
        <v>1.564667</v>
      </c>
      <c r="J32" s="25" t="s">
        <v>20</v>
      </c>
      <c r="K32" s="25">
        <v>0</v>
      </c>
      <c r="L32" s="25">
        <v>2.2800000000000001E-2</v>
      </c>
      <c r="M32" s="25">
        <v>1.360425</v>
      </c>
      <c r="N32" s="25" t="s">
        <v>20</v>
      </c>
      <c r="O32" s="25">
        <v>0</v>
      </c>
      <c r="P32" s="25">
        <v>2.2800000000000001E-2</v>
      </c>
      <c r="Q32" s="25">
        <v>1.06575</v>
      </c>
      <c r="S32" s="59"/>
      <c r="T32" t="s">
        <v>20</v>
      </c>
      <c r="U32">
        <v>0</v>
      </c>
      <c r="V32">
        <v>2.2800000000000001E-2</v>
      </c>
      <c r="W32">
        <v>1.0617829999999999</v>
      </c>
      <c r="X32" s="25" t="s">
        <v>20</v>
      </c>
      <c r="Y32" s="25">
        <v>0</v>
      </c>
      <c r="Z32" s="25">
        <v>2.2800000000000001E-2</v>
      </c>
      <c r="AA32" s="25">
        <v>1.067601</v>
      </c>
      <c r="AB32" s="25" t="s">
        <v>20</v>
      </c>
      <c r="AC32" s="25">
        <v>0</v>
      </c>
      <c r="AD32" s="25">
        <v>2.2800000000000001E-2</v>
      </c>
      <c r="AE32" s="25">
        <v>1.0630599999999999</v>
      </c>
      <c r="AF32" s="25" t="s">
        <v>20</v>
      </c>
      <c r="AG32" s="25">
        <v>0</v>
      </c>
      <c r="AH32" s="25">
        <v>2.2800000000000001E-2</v>
      </c>
      <c r="AI32" s="25">
        <v>1.068111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4.0034609999999997</v>
      </c>
      <c r="F33" s="25" t="s">
        <v>21</v>
      </c>
      <c r="G33" s="25">
        <v>0</v>
      </c>
      <c r="H33" s="25">
        <v>4.1000000000000003E-3</v>
      </c>
      <c r="I33" s="25">
        <v>2.9666440000000001</v>
      </c>
      <c r="J33" s="25" t="s">
        <v>21</v>
      </c>
      <c r="K33" s="25">
        <v>0</v>
      </c>
      <c r="L33" s="25">
        <v>4.1000000000000003E-3</v>
      </c>
      <c r="M33" s="25">
        <v>2.6789689999999999</v>
      </c>
      <c r="N33" s="25" t="s">
        <v>21</v>
      </c>
      <c r="O33" s="25">
        <v>0</v>
      </c>
      <c r="P33" s="25">
        <v>4.1000000000000003E-3</v>
      </c>
      <c r="Q33" s="25">
        <v>2.1386780000000001</v>
      </c>
      <c r="S33" s="59"/>
      <c r="T33" t="s">
        <v>21</v>
      </c>
      <c r="U33">
        <v>0</v>
      </c>
      <c r="V33">
        <v>7.4000000000000003E-3</v>
      </c>
      <c r="W33">
        <v>2.2921939999999998</v>
      </c>
      <c r="X33" s="25" t="s">
        <v>21</v>
      </c>
      <c r="Y33" s="25">
        <v>0</v>
      </c>
      <c r="Z33" s="25">
        <v>7.4000000000000003E-3</v>
      </c>
      <c r="AA33" s="25">
        <v>2.1271230000000001</v>
      </c>
      <c r="AB33" s="25" t="s">
        <v>21</v>
      </c>
      <c r="AC33" s="25">
        <v>0</v>
      </c>
      <c r="AD33" s="25">
        <v>7.4000000000000003E-3</v>
      </c>
      <c r="AE33" s="25">
        <v>2.1011660000000001</v>
      </c>
      <c r="AF33" s="25" t="s">
        <v>21</v>
      </c>
      <c r="AG33" s="25">
        <v>0</v>
      </c>
      <c r="AH33" s="25">
        <v>7.4000000000000003E-3</v>
      </c>
      <c r="AI33" s="25">
        <v>2.6265779999999999</v>
      </c>
    </row>
    <row r="34" spans="1:35" x14ac:dyDescent="0.25">
      <c r="A34" s="59"/>
      <c r="B34" t="s">
        <v>22</v>
      </c>
      <c r="C34">
        <v>0</v>
      </c>
      <c r="D34">
        <v>1E-3</v>
      </c>
      <c r="E34">
        <v>105.052173</v>
      </c>
      <c r="F34" s="25" t="s">
        <v>22</v>
      </c>
      <c r="G34" s="25">
        <v>0</v>
      </c>
      <c r="H34" s="25">
        <v>1E-3</v>
      </c>
      <c r="I34" s="25">
        <v>96.778189999999995</v>
      </c>
      <c r="J34" s="25" t="s">
        <v>22</v>
      </c>
      <c r="K34" s="25">
        <v>0</v>
      </c>
      <c r="L34" s="25">
        <v>1E-3</v>
      </c>
      <c r="M34" s="25">
        <v>96.949848000000003</v>
      </c>
      <c r="N34" s="25" t="s">
        <v>22</v>
      </c>
      <c r="O34" s="25">
        <v>0</v>
      </c>
      <c r="P34" s="25">
        <v>1.1000000000000001E-3</v>
      </c>
      <c r="Q34" s="25">
        <v>91.230198999999999</v>
      </c>
      <c r="S34" s="59"/>
      <c r="T34" t="s">
        <v>22</v>
      </c>
      <c r="U34">
        <v>0</v>
      </c>
      <c r="V34">
        <v>3.0000000000000001E-3</v>
      </c>
      <c r="W34">
        <v>36.155524</v>
      </c>
      <c r="X34" s="25" t="s">
        <v>22</v>
      </c>
      <c r="Y34" s="25">
        <v>0</v>
      </c>
      <c r="Z34" s="25">
        <v>3.0999999999999999E-3</v>
      </c>
      <c r="AA34" s="25">
        <v>29.691123999999999</v>
      </c>
      <c r="AB34" s="25" t="s">
        <v>22</v>
      </c>
      <c r="AC34" s="25">
        <v>0</v>
      </c>
      <c r="AD34" s="25">
        <v>3.2000000000000002E-3</v>
      </c>
      <c r="AE34" s="25">
        <v>30.201336000000001</v>
      </c>
      <c r="AF34" s="25" t="s">
        <v>22</v>
      </c>
      <c r="AG34" s="25">
        <v>0</v>
      </c>
      <c r="AH34" s="25">
        <v>3.3E-3</v>
      </c>
      <c r="AI34" s="25">
        <v>30.020354000000001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185</v>
      </c>
      <c r="C37" s="52"/>
      <c r="D37" s="52"/>
      <c r="E37" s="52"/>
      <c r="F37" s="66" t="s">
        <v>186</v>
      </c>
      <c r="G37" s="66"/>
      <c r="H37" s="66"/>
      <c r="I37" s="66"/>
      <c r="J37" s="66" t="s">
        <v>187</v>
      </c>
      <c r="K37" s="66"/>
      <c r="L37" s="66"/>
      <c r="M37" s="66"/>
      <c r="N37" s="66" t="s">
        <v>188</v>
      </c>
      <c r="O37" s="66"/>
      <c r="P37" s="66"/>
      <c r="Q37" s="66"/>
      <c r="R37" s="27"/>
      <c r="S37" s="66" t="s">
        <v>23</v>
      </c>
      <c r="T37" s="63" t="s">
        <v>185</v>
      </c>
      <c r="U37" s="52"/>
      <c r="V37" s="52"/>
      <c r="W37" s="52"/>
      <c r="X37" s="66" t="s">
        <v>186</v>
      </c>
      <c r="Y37" s="66"/>
      <c r="Z37" s="66"/>
      <c r="AA37" s="66"/>
      <c r="AB37" s="66" t="s">
        <v>187</v>
      </c>
      <c r="AC37" s="66"/>
      <c r="AD37" s="66"/>
      <c r="AE37" s="66"/>
      <c r="AF37" s="66" t="s">
        <v>188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6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6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6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6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185</v>
      </c>
      <c r="C44" s="52"/>
      <c r="D44" s="52"/>
      <c r="E44" s="52"/>
      <c r="F44" s="63" t="s">
        <v>186</v>
      </c>
      <c r="G44" s="63"/>
      <c r="H44" s="63"/>
      <c r="I44" s="63"/>
      <c r="J44" s="63" t="s">
        <v>187</v>
      </c>
      <c r="K44" s="63"/>
      <c r="L44" s="63"/>
      <c r="M44" s="63"/>
      <c r="N44" s="63" t="s">
        <v>249</v>
      </c>
      <c r="O44" s="63"/>
      <c r="P44" s="63"/>
      <c r="Q44" s="63"/>
      <c r="S44" s="60" t="s">
        <v>24</v>
      </c>
      <c r="T44" s="63" t="s">
        <v>185</v>
      </c>
      <c r="U44" s="52"/>
      <c r="V44" s="52"/>
      <c r="W44" s="52"/>
      <c r="X44" s="63" t="s">
        <v>186</v>
      </c>
      <c r="Y44" s="63"/>
      <c r="Z44" s="63"/>
      <c r="AA44" s="63"/>
      <c r="AB44" s="63" t="s">
        <v>187</v>
      </c>
      <c r="AC44" s="63"/>
      <c r="AD44" s="63"/>
      <c r="AE44" s="63"/>
      <c r="AF44" s="63" t="s">
        <v>249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2.2000000000000001E-6</v>
      </c>
      <c r="E46">
        <v>22.911738</v>
      </c>
      <c r="F46" s="39">
        <v>2.0999999999999998E-6</v>
      </c>
      <c r="G46" s="25"/>
      <c r="H46" s="25"/>
      <c r="I46" s="25">
        <v>20.869624000000002</v>
      </c>
      <c r="J46" s="39">
        <v>1.7999999999999999E-6</v>
      </c>
      <c r="K46" s="25"/>
      <c r="L46" s="25"/>
      <c r="M46" s="25">
        <v>19.362767000000002</v>
      </c>
      <c r="N46" s="39">
        <v>1.3E-6</v>
      </c>
      <c r="O46" s="25"/>
      <c r="P46" s="25"/>
      <c r="Q46" s="25">
        <v>22.891490000000001</v>
      </c>
      <c r="S46" s="60"/>
      <c r="T46" s="32">
        <v>1.177E-4</v>
      </c>
      <c r="W46">
        <v>20.415050000000001</v>
      </c>
      <c r="X46" s="39">
        <v>1.175E-4</v>
      </c>
      <c r="Y46" s="25"/>
      <c r="Z46" s="25"/>
      <c r="AA46" s="25">
        <v>19.852152</v>
      </c>
      <c r="AB46" s="39">
        <v>1.237E-4</v>
      </c>
      <c r="AC46" s="25"/>
      <c r="AD46" s="25"/>
      <c r="AE46" s="25">
        <v>18.974475999999999</v>
      </c>
      <c r="AF46" s="39">
        <v>1.193E-4</v>
      </c>
      <c r="AG46" s="25"/>
      <c r="AH46" s="25"/>
      <c r="AI46" s="25">
        <v>19.734898999999999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185</v>
      </c>
      <c r="C50" s="52"/>
      <c r="D50" s="52"/>
      <c r="E50" s="52"/>
      <c r="F50" s="63" t="s">
        <v>186</v>
      </c>
      <c r="G50" s="63"/>
      <c r="H50" s="63"/>
      <c r="I50" s="63"/>
      <c r="J50" s="63" t="s">
        <v>187</v>
      </c>
      <c r="K50" s="63"/>
      <c r="L50" s="63"/>
      <c r="M50" s="63"/>
      <c r="N50" s="63" t="s">
        <v>249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1.1073569999999999</v>
      </c>
      <c r="F52" s="25" t="s">
        <v>20</v>
      </c>
      <c r="G52" s="25">
        <v>0</v>
      </c>
      <c r="H52" s="25">
        <v>2.2800000000000001E-2</v>
      </c>
      <c r="I52" s="25">
        <v>1.314497</v>
      </c>
      <c r="J52" s="25" t="s">
        <v>20</v>
      </c>
      <c r="K52" s="25">
        <v>0</v>
      </c>
      <c r="L52" s="25">
        <v>2.2800000000000001E-2</v>
      </c>
      <c r="M52" s="25">
        <v>1.0752219999999999</v>
      </c>
      <c r="N52" s="25" t="s">
        <v>20</v>
      </c>
      <c r="O52" s="25">
        <v>0</v>
      </c>
      <c r="P52" s="25">
        <v>2.2800000000000001E-2</v>
      </c>
      <c r="Q52" s="25">
        <v>1.0630900000000001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2.1695440000000001</v>
      </c>
      <c r="F53" s="25" t="s">
        <v>21</v>
      </c>
      <c r="G53" s="25">
        <v>0</v>
      </c>
      <c r="H53" s="25">
        <v>1.37E-2</v>
      </c>
      <c r="I53" s="25">
        <v>2.1105589999999999</v>
      </c>
      <c r="J53" s="25" t="s">
        <v>21</v>
      </c>
      <c r="K53" s="25">
        <v>0</v>
      </c>
      <c r="L53" s="25">
        <v>1.37E-2</v>
      </c>
      <c r="M53" s="25">
        <v>2.0983299999999998</v>
      </c>
      <c r="N53" s="25" t="s">
        <v>21</v>
      </c>
      <c r="O53" s="25">
        <v>0</v>
      </c>
      <c r="P53" s="25">
        <v>1.37E-2</v>
      </c>
      <c r="Q53" s="25">
        <v>2.0926800000000001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18.634223599999999</v>
      </c>
      <c r="F54" s="25" t="s">
        <v>22</v>
      </c>
      <c r="G54" s="25">
        <v>0</v>
      </c>
      <c r="H54" s="25">
        <v>9.4000000000000004E-3</v>
      </c>
      <c r="I54" s="25">
        <v>18.900534</v>
      </c>
      <c r="J54" s="25" t="s">
        <v>22</v>
      </c>
      <c r="K54" s="25">
        <v>0</v>
      </c>
      <c r="L54" s="25">
        <v>9.5999999999999992E-3</v>
      </c>
      <c r="M54" s="25">
        <v>19.235023999999999</v>
      </c>
      <c r="N54" s="25" t="s">
        <v>22</v>
      </c>
      <c r="O54" s="25">
        <v>0</v>
      </c>
      <c r="P54" s="25">
        <v>9.9000000000000008E-3</v>
      </c>
      <c r="Q54" s="25">
        <v>18.976937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185</v>
      </c>
      <c r="C57" s="52"/>
      <c r="D57" s="52"/>
      <c r="E57" s="52"/>
      <c r="F57" s="66" t="s">
        <v>186</v>
      </c>
      <c r="G57" s="66"/>
      <c r="H57" s="66"/>
      <c r="I57" s="66"/>
      <c r="J57" s="66" t="s">
        <v>187</v>
      </c>
      <c r="K57" s="66"/>
      <c r="L57" s="66"/>
      <c r="M57" s="66"/>
      <c r="N57" s="66" t="s">
        <v>188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185</v>
      </c>
      <c r="C64" s="52"/>
      <c r="D64" s="52"/>
      <c r="E64" s="52"/>
      <c r="F64" s="63" t="s">
        <v>186</v>
      </c>
      <c r="G64" s="63"/>
      <c r="H64" s="63"/>
      <c r="I64" s="63"/>
      <c r="J64" s="63" t="s">
        <v>187</v>
      </c>
      <c r="K64" s="63"/>
      <c r="L64" s="63"/>
      <c r="M64" s="63"/>
      <c r="N64" s="63" t="s">
        <v>249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2.5000000000000001E-3</v>
      </c>
      <c r="E66">
        <v>19.929590000000001</v>
      </c>
      <c r="F66" s="39"/>
      <c r="G66" s="39">
        <v>2.5000000000000001E-3</v>
      </c>
      <c r="H66" s="25"/>
      <c r="I66" s="25">
        <v>20.349640000000001</v>
      </c>
      <c r="J66" s="39">
        <v>2.5999999999999999E-3</v>
      </c>
      <c r="K66" s="25"/>
      <c r="L66" s="25"/>
      <c r="M66" s="25">
        <v>19.127113000000001</v>
      </c>
      <c r="N66" s="25">
        <v>2.5000000000000001E-3</v>
      </c>
      <c r="O66" s="25"/>
      <c r="P66" s="25"/>
      <c r="Q66" s="25">
        <v>18.942937000000001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2.270181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41.808540000000001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25.182088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3.5555500000000002E-5</v>
      </c>
      <c r="H75">
        <f>E13+I13</f>
        <v>420.55833000000001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3.5711000000000004E-5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3.6022000000000002E-5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3.6332999999999999E-5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3.3444700000000003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64.565101999999996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37.834281000000004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3.5711599999999999E-5</v>
      </c>
      <c r="H88">
        <f>M13+I13+E13</f>
        <v>626.91431299999999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3.60244E-5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3.6653600000000004E-5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3.7287600000000005E-5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4.6076329999999999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91.18356399999999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50.199378000000003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3.5868301249999999E-5</v>
      </c>
      <c r="H101">
        <f>Q13+M13+I13+E13</f>
        <v>823.90731299999993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3.6340209999999995E-5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3.729488E-5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3.8264070000000003E-5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2.2514570000000003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42.440878999999995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16.797922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2.5264499999999996E-4</v>
      </c>
      <c r="H114">
        <f>AA13+W13</f>
        <v>313.38238000000001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2.5338999999999998E-4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2.5488000000000003E-4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2.5636999999999996E-4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3.499822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65.325527999999991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24.720311000000002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2.5339175000000004E-4</v>
      </c>
      <c r="H127">
        <f>AE13+AA13+W13</f>
        <v>465.41407399999997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2.5488700000000003E-4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2.5788799999999995E-4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2.6090299999999999E-4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4.5755889999999999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84.358018000000001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32.215101000000004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2.5414026249999996E-4</v>
      </c>
      <c r="H140">
        <f>AI13+AE13+AA13+W13</f>
        <v>618.650845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2.5639109999999994E-4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2.609248E-4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2.6550169999999999E-4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2.93723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2.1949999999999997E-6</v>
      </c>
      <c r="M151">
        <f>I46+E46</f>
        <v>43.781362000000001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2.1900000000000002E-6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6.9701050000000002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1E-3</v>
      </c>
      <c r="H153">
        <f>I34++E34</f>
        <v>201.83036299999998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1E-3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2.1800000000000003E-6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2.17E-6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1E-3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1E-3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4.2976550000000007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2.1895000000000004E-6</v>
      </c>
      <c r="M164">
        <f>M46+I46+E46</f>
        <v>63.144129000000007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2.1780000000000002E-6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9.6490739999999988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1E-3</v>
      </c>
      <c r="H166">
        <f>M34+I34+E34</f>
        <v>298.78021100000001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1E-3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2.1519999999999999E-6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2.1220000000000002E-6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5.3634050000000002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2.1834999999999999E-6</v>
      </c>
      <c r="M177">
        <f>Q46+M46+I46+E46</f>
        <v>86.035618999999997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2.1639999999999999E-6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11.787751999999999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1.0000124999999999E-3</v>
      </c>
      <c r="H179">
        <f>Q34+M34+I34+E34</f>
        <v>390.01040999999998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1.0001000000000001E-3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2.1159999999999997E-6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2.0560000000000003E-6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1.0008E-3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1.0027E-3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2.1293839999999999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1.1768999999999999E-4</v>
      </c>
      <c r="M190">
        <f>AA46+W46</f>
        <v>40.267201999999997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1.1768E-4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4.4193169999999995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65.846648000000002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1.1766000000000001E-4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1.1763999999999999E-4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3.1924440000000001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1.1769600000000001E-4</v>
      </c>
      <c r="M203">
        <f>AE46+AA46+W46</f>
        <v>59.241678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1.1772400000000001E-4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6.5204830000000005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96.047984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1.1787599999999999E-4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1.1815600000000001E-4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4.2605550000000001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1.1771587499999998E-4</v>
      </c>
      <c r="M216">
        <f>AI46+AE46+AA46+W46</f>
        <v>78.976576999999992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1.1781499999999998E-4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9.147060999999999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126.068338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1.18212E-4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1.18789E-4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2.4218539999999997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2.5000000000000001E-3</v>
      </c>
      <c r="M229">
        <f>I66+E66</f>
        <v>40.279229999999998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2.5000000000000005E-3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4.2801030000000004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37.534757599999999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2.4999999999999996E-3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3.4970759999999999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2.5002500000000003E-3</v>
      </c>
      <c r="M242">
        <f>M66+I66+E66</f>
        <v>59.406343000000007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2.5010000000000002E-3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6.3784329999999994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56.769781600000002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2.5040000000000001E-3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2.5089999999999999E-3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4.5601660000000006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2.5007125000000002E-3</v>
      </c>
      <c r="M255">
        <f>Q66+M66+I66+E66</f>
        <v>78.349280000000007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2.5027000000000001E-3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8.4711130000000008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9.3157499999999994E-3</v>
      </c>
      <c r="H257">
        <f>Q54+M54+I54+E54</f>
        <v>75.746718600000008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9.3329999999999993E-3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2.5095999999999999E-3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2.5189000000000001E-3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9.3719999999999984E-3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9.417E-3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263"/>
  <sheetViews>
    <sheetView topLeftCell="A60" zoomScale="55" zoomScaleNormal="55" workbookViewId="0">
      <selection activeCell="A71" sqref="A71:Y10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1.441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189</v>
      </c>
      <c r="C9" s="52"/>
      <c r="D9" s="52"/>
      <c r="E9" s="52"/>
      <c r="F9" s="63" t="s">
        <v>190</v>
      </c>
      <c r="G9" s="63"/>
      <c r="H9" s="63"/>
      <c r="I9" s="63"/>
      <c r="J9" s="63" t="s">
        <v>191</v>
      </c>
      <c r="K9" s="63"/>
      <c r="L9" s="63"/>
      <c r="M9" s="63"/>
      <c r="N9" s="63" t="s">
        <v>250</v>
      </c>
      <c r="O9" s="63"/>
      <c r="P9" s="63"/>
      <c r="Q9" s="63"/>
      <c r="S9" s="59" t="s">
        <v>12</v>
      </c>
      <c r="T9" s="63" t="s">
        <v>189</v>
      </c>
      <c r="U9" s="52"/>
      <c r="V9" s="52"/>
      <c r="W9" s="52"/>
      <c r="X9" s="63" t="s">
        <v>190</v>
      </c>
      <c r="Y9" s="63"/>
      <c r="Z9" s="63"/>
      <c r="AA9" s="63"/>
      <c r="AB9" s="63" t="s">
        <v>191</v>
      </c>
      <c r="AC9" s="63"/>
      <c r="AD9" s="63"/>
      <c r="AE9" s="63"/>
      <c r="AF9" s="63" t="s">
        <v>250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1.0962719999999999</v>
      </c>
      <c r="F11" s="25" t="s">
        <v>20</v>
      </c>
      <c r="G11" s="25">
        <v>0</v>
      </c>
      <c r="H11" s="25">
        <v>2.2800000000000001E-2</v>
      </c>
      <c r="I11" s="25">
        <v>1.9640040000000001</v>
      </c>
      <c r="J11" s="25" t="s">
        <v>20</v>
      </c>
      <c r="K11" s="25">
        <v>0</v>
      </c>
      <c r="L11" s="25">
        <v>2.2800000000000001E-2</v>
      </c>
      <c r="M11" s="25">
        <v>1.4359500000000001</v>
      </c>
      <c r="N11" s="25" t="s">
        <v>20</v>
      </c>
      <c r="O11" s="25">
        <v>0</v>
      </c>
      <c r="P11" s="25">
        <v>2.2800000000000001E-2</v>
      </c>
      <c r="Q11" s="25">
        <v>1.086015</v>
      </c>
      <c r="S11" s="59"/>
      <c r="T11" t="s">
        <v>20</v>
      </c>
      <c r="U11">
        <v>0</v>
      </c>
      <c r="V11">
        <v>2.2800000000000001E-2</v>
      </c>
      <c r="W11">
        <v>1.542969</v>
      </c>
      <c r="X11" s="25" t="s">
        <v>20</v>
      </c>
      <c r="Y11" s="25">
        <v>0</v>
      </c>
      <c r="Z11" s="25">
        <v>2.2800000000000001E-2</v>
      </c>
      <c r="AA11" s="25">
        <v>1.078886</v>
      </c>
      <c r="AB11" s="25" t="s">
        <v>20</v>
      </c>
      <c r="AC11" s="25">
        <v>0</v>
      </c>
      <c r="AD11" s="25">
        <v>2.2800000000000001E-2</v>
      </c>
      <c r="AE11" s="25">
        <v>1.2486189999999999</v>
      </c>
      <c r="AF11" s="25" t="s">
        <v>20</v>
      </c>
      <c r="AG11" s="25">
        <v>0</v>
      </c>
      <c r="AH11" s="25">
        <v>2.2800000000000001E-2</v>
      </c>
      <c r="AI11" s="25">
        <v>1.6881930000000001</v>
      </c>
    </row>
    <row r="12" spans="1:35" x14ac:dyDescent="0.25">
      <c r="A12" s="59"/>
      <c r="B12" t="s">
        <v>21</v>
      </c>
      <c r="C12">
        <v>0</v>
      </c>
      <c r="D12">
        <v>8.7180000000000005E-4</v>
      </c>
      <c r="E12">
        <v>14.007286000000001</v>
      </c>
      <c r="F12" s="25" t="s">
        <v>21</v>
      </c>
      <c r="G12" s="25">
        <v>0</v>
      </c>
      <c r="H12" s="25">
        <v>8.7180000000000005E-4</v>
      </c>
      <c r="I12" s="25">
        <v>14.900776</v>
      </c>
      <c r="J12" s="25" t="s">
        <v>21</v>
      </c>
      <c r="K12" s="25">
        <v>0</v>
      </c>
      <c r="L12" s="25">
        <v>8.7180000000000005E-4</v>
      </c>
      <c r="M12" s="25">
        <v>14.200203999999999</v>
      </c>
      <c r="N12" s="25" t="s">
        <v>21</v>
      </c>
      <c r="O12" s="25">
        <v>0</v>
      </c>
      <c r="P12" s="25">
        <v>8.7180000000000005E-4</v>
      </c>
      <c r="Q12" s="25">
        <v>12.913786999999999</v>
      </c>
      <c r="S12" s="59"/>
      <c r="T12" t="s">
        <v>21</v>
      </c>
      <c r="U12">
        <v>0</v>
      </c>
      <c r="V12">
        <v>2E-3</v>
      </c>
      <c r="W12">
        <v>10.235799999999999</v>
      </c>
      <c r="X12" s="25" t="s">
        <v>21</v>
      </c>
      <c r="Y12" s="25">
        <v>0</v>
      </c>
      <c r="Z12" s="25">
        <v>2E-3</v>
      </c>
      <c r="AA12" s="25">
        <v>9.9822600000000001</v>
      </c>
      <c r="AB12" s="25" t="s">
        <v>21</v>
      </c>
      <c r="AC12" s="25">
        <v>0</v>
      </c>
      <c r="AD12" s="25">
        <v>2E-3</v>
      </c>
      <c r="AE12" s="25">
        <v>9.4579459999999997</v>
      </c>
      <c r="AF12" s="25" t="s">
        <v>21</v>
      </c>
      <c r="AG12" s="25">
        <v>0</v>
      </c>
      <c r="AH12" s="25">
        <v>2E-3</v>
      </c>
      <c r="AI12" s="25">
        <v>8.3927910000000008</v>
      </c>
    </row>
    <row r="13" spans="1:35" x14ac:dyDescent="0.25">
      <c r="A13" s="59"/>
      <c r="B13" t="s">
        <v>22</v>
      </c>
      <c r="C13">
        <v>0</v>
      </c>
      <c r="D13">
        <v>3.5169999999999997E-5</v>
      </c>
      <c r="E13">
        <v>241.49587299999999</v>
      </c>
      <c r="F13" s="25" t="s">
        <v>22</v>
      </c>
      <c r="G13" s="25">
        <v>0</v>
      </c>
      <c r="H13" s="25">
        <v>3.8229999999999998E-5</v>
      </c>
      <c r="I13" s="25">
        <v>239.482337</v>
      </c>
      <c r="J13" s="25" t="s">
        <v>22</v>
      </c>
      <c r="K13" s="25">
        <v>0</v>
      </c>
      <c r="L13" s="25">
        <v>4.1520000000000002E-5</v>
      </c>
      <c r="M13" s="25">
        <v>230.81499700000001</v>
      </c>
      <c r="N13" s="25" t="s">
        <v>22</v>
      </c>
      <c r="O13" s="25">
        <v>0</v>
      </c>
      <c r="P13" s="25">
        <v>4.5059999999999999E-5</v>
      </c>
      <c r="Q13" s="25">
        <v>233.481595</v>
      </c>
      <c r="S13" s="59"/>
      <c r="T13" t="s">
        <v>22</v>
      </c>
      <c r="U13">
        <v>0</v>
      </c>
      <c r="V13">
        <v>2.5090000000000003E-4</v>
      </c>
      <c r="W13">
        <v>183.61824799999999</v>
      </c>
      <c r="X13" s="25" t="s">
        <v>22</v>
      </c>
      <c r="Y13" s="25">
        <v>0</v>
      </c>
      <c r="Z13" s="25">
        <v>2.655E-4</v>
      </c>
      <c r="AA13" s="25">
        <v>179.52008699999999</v>
      </c>
      <c r="AB13" s="25" t="s">
        <v>22</v>
      </c>
      <c r="AC13" s="25">
        <v>0</v>
      </c>
      <c r="AD13" s="25">
        <v>2.8079999999999999E-4</v>
      </c>
      <c r="AE13" s="25">
        <v>173.62572800000001</v>
      </c>
      <c r="AF13" s="25" t="s">
        <v>22</v>
      </c>
      <c r="AG13" s="25">
        <v>0</v>
      </c>
      <c r="AH13" s="25">
        <v>2.9690000000000001E-4</v>
      </c>
      <c r="AI13" s="25">
        <v>173.346126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189</v>
      </c>
      <c r="C16" s="52"/>
      <c r="D16" s="52"/>
      <c r="E16" s="52"/>
      <c r="F16" s="66" t="s">
        <v>190</v>
      </c>
      <c r="G16" s="66"/>
      <c r="H16" s="66"/>
      <c r="I16" s="66"/>
      <c r="J16" s="66" t="s">
        <v>191</v>
      </c>
      <c r="K16" s="66"/>
      <c r="L16" s="66"/>
      <c r="M16" s="66"/>
      <c r="N16" s="66" t="s">
        <v>129</v>
      </c>
      <c r="O16" s="66"/>
      <c r="P16" s="66"/>
      <c r="Q16" s="66"/>
      <c r="R16" s="27"/>
      <c r="S16" s="68" t="s">
        <v>23</v>
      </c>
      <c r="T16" s="63" t="s">
        <v>189</v>
      </c>
      <c r="U16" s="52"/>
      <c r="V16" s="52"/>
      <c r="W16" s="52"/>
      <c r="X16" s="66" t="s">
        <v>190</v>
      </c>
      <c r="Y16" s="66"/>
      <c r="Z16" s="66"/>
      <c r="AA16" s="66"/>
      <c r="AB16" s="66" t="s">
        <v>191</v>
      </c>
      <c r="AC16" s="66"/>
      <c r="AD16" s="66"/>
      <c r="AE16" s="66"/>
      <c r="AF16" s="66" t="s">
        <v>192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189</v>
      </c>
      <c r="C23" s="52"/>
      <c r="D23" s="52"/>
      <c r="E23" s="52"/>
      <c r="F23" s="63" t="s">
        <v>190</v>
      </c>
      <c r="G23" s="63"/>
      <c r="H23" s="63"/>
      <c r="I23" s="63"/>
      <c r="J23" s="63" t="s">
        <v>191</v>
      </c>
      <c r="K23" s="63"/>
      <c r="L23" s="63"/>
      <c r="M23" s="63"/>
      <c r="N23" s="63" t="s">
        <v>129</v>
      </c>
      <c r="O23" s="63"/>
      <c r="P23" s="63"/>
      <c r="Q23" s="63"/>
      <c r="S23" s="60" t="s">
        <v>24</v>
      </c>
      <c r="T23" s="63" t="s">
        <v>189</v>
      </c>
      <c r="U23" s="52"/>
      <c r="V23" s="52"/>
      <c r="W23" s="52"/>
      <c r="X23" s="63" t="s">
        <v>190</v>
      </c>
      <c r="Y23" s="63"/>
      <c r="Z23" s="63"/>
      <c r="AA23" s="63"/>
      <c r="AB23" s="63" t="s">
        <v>191</v>
      </c>
      <c r="AC23" s="63"/>
      <c r="AD23" s="63"/>
      <c r="AE23" s="63"/>
      <c r="AF23" s="63" t="s">
        <v>250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23.536458</v>
      </c>
      <c r="F25" s="25">
        <v>0</v>
      </c>
      <c r="G25" s="25"/>
      <c r="H25" s="25"/>
      <c r="I25" s="25">
        <v>20.321403</v>
      </c>
      <c r="J25" s="25">
        <v>0</v>
      </c>
      <c r="K25" s="25"/>
      <c r="L25" s="25"/>
      <c r="M25" s="25">
        <v>20.321470000000001</v>
      </c>
      <c r="N25" s="25">
        <v>0</v>
      </c>
      <c r="O25" s="25"/>
      <c r="P25" s="25"/>
      <c r="Q25" s="25">
        <v>21.898679000000001</v>
      </c>
      <c r="S25" s="60"/>
      <c r="T25">
        <v>0</v>
      </c>
      <c r="W25">
        <v>25.743012</v>
      </c>
      <c r="X25" s="25">
        <v>0</v>
      </c>
      <c r="Y25" s="25"/>
      <c r="Z25" s="25"/>
      <c r="AA25" s="25">
        <v>20.640142999999998</v>
      </c>
      <c r="AB25" s="25">
        <v>0</v>
      </c>
      <c r="AC25" s="25"/>
      <c r="AD25" s="25"/>
      <c r="AE25" s="25">
        <v>25.113530999999998</v>
      </c>
      <c r="AF25" s="25">
        <v>0</v>
      </c>
      <c r="AG25" s="25"/>
      <c r="AH25" s="25"/>
      <c r="AI25" s="25">
        <v>21.339207999999999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189</v>
      </c>
      <c r="C30" s="52"/>
      <c r="D30" s="52"/>
      <c r="E30" s="52"/>
      <c r="F30" s="63" t="s">
        <v>190</v>
      </c>
      <c r="G30" s="63"/>
      <c r="H30" s="63"/>
      <c r="I30" s="63"/>
      <c r="J30" s="63" t="s">
        <v>191</v>
      </c>
      <c r="K30" s="63"/>
      <c r="L30" s="63"/>
      <c r="M30" s="63"/>
      <c r="N30" s="63" t="s">
        <v>129</v>
      </c>
      <c r="O30" s="63"/>
      <c r="P30" s="63"/>
      <c r="Q30" s="63"/>
      <c r="S30" s="59" t="s">
        <v>12</v>
      </c>
      <c r="T30" s="63" t="s">
        <v>189</v>
      </c>
      <c r="U30" s="52"/>
      <c r="V30" s="52"/>
      <c r="W30" s="52"/>
      <c r="X30" s="63" t="s">
        <v>190</v>
      </c>
      <c r="Y30" s="63"/>
      <c r="Z30" s="63"/>
      <c r="AA30" s="63"/>
      <c r="AB30" s="63" t="s">
        <v>191</v>
      </c>
      <c r="AC30" s="63"/>
      <c r="AD30" s="63"/>
      <c r="AE30" s="63"/>
      <c r="AF30" s="63" t="s">
        <v>250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1.084308</v>
      </c>
      <c r="F32" s="25" t="s">
        <v>20</v>
      </c>
      <c r="G32" s="25">
        <v>0</v>
      </c>
      <c r="H32" s="25">
        <v>2.2800000000000001E-2</v>
      </c>
      <c r="I32" s="25">
        <v>1.084929</v>
      </c>
      <c r="J32" s="25" t="s">
        <v>20</v>
      </c>
      <c r="K32" s="25">
        <v>0</v>
      </c>
      <c r="L32" s="25">
        <v>2.2800000000000001E-2</v>
      </c>
      <c r="M32" s="25">
        <v>1.4783740000000001</v>
      </c>
      <c r="N32" s="25" t="s">
        <v>20</v>
      </c>
      <c r="O32" s="25">
        <v>0</v>
      </c>
      <c r="P32" s="25">
        <v>2.2800000000000001E-2</v>
      </c>
      <c r="Q32" s="25">
        <v>1.0833969999999999</v>
      </c>
      <c r="S32" s="59"/>
      <c r="T32" t="s">
        <v>20</v>
      </c>
      <c r="U32">
        <v>0</v>
      </c>
      <c r="V32">
        <v>2.2800000000000001E-2</v>
      </c>
      <c r="W32">
        <v>1.0561229999999999</v>
      </c>
      <c r="X32" s="25" t="s">
        <v>20</v>
      </c>
      <c r="Y32" s="25">
        <v>0</v>
      </c>
      <c r="Z32" s="25">
        <v>2.2800000000000001E-2</v>
      </c>
      <c r="AA32" s="25">
        <v>1.2702340000000001</v>
      </c>
      <c r="AB32" s="25" t="s">
        <v>20</v>
      </c>
      <c r="AC32" s="25">
        <v>0</v>
      </c>
      <c r="AD32" s="25">
        <v>2.2800000000000001E-2</v>
      </c>
      <c r="AE32" s="25">
        <v>1.080803</v>
      </c>
      <c r="AF32" s="25" t="s">
        <v>20</v>
      </c>
      <c r="AG32" s="25">
        <v>0</v>
      </c>
      <c r="AH32" s="25">
        <v>2.2800000000000001E-2</v>
      </c>
      <c r="AI32" s="25">
        <v>1.3625290000000001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4.1544429999999997</v>
      </c>
      <c r="F33" s="25" t="s">
        <v>21</v>
      </c>
      <c r="G33" s="25">
        <v>0</v>
      </c>
      <c r="H33" s="25">
        <v>4.1000000000000003E-3</v>
      </c>
      <c r="I33" s="25">
        <v>3.9265629999999998</v>
      </c>
      <c r="J33" s="25" t="s">
        <v>21</v>
      </c>
      <c r="K33" s="25">
        <v>0</v>
      </c>
      <c r="L33" s="25">
        <v>4.1000000000000003E-3</v>
      </c>
      <c r="M33" s="25">
        <v>2.431508</v>
      </c>
      <c r="N33" s="25" t="s">
        <v>21</v>
      </c>
      <c r="O33" s="25">
        <v>0</v>
      </c>
      <c r="P33" s="25">
        <v>4.1000000000000003E-3</v>
      </c>
      <c r="Q33" s="25">
        <v>2.7093099999999999</v>
      </c>
      <c r="S33" s="59"/>
      <c r="T33" t="s">
        <v>21</v>
      </c>
      <c r="U33">
        <v>0</v>
      </c>
      <c r="V33">
        <v>7.4000000000000003E-3</v>
      </c>
      <c r="W33">
        <v>2.2394219999999998</v>
      </c>
      <c r="X33" s="25" t="s">
        <v>21</v>
      </c>
      <c r="Y33" s="25">
        <v>0</v>
      </c>
      <c r="Z33" s="25">
        <v>7.4000000000000003E-3</v>
      </c>
      <c r="AA33" s="25">
        <v>2.2558229999999999</v>
      </c>
      <c r="AB33" s="25" t="s">
        <v>21</v>
      </c>
      <c r="AC33" s="25">
        <v>0</v>
      </c>
      <c r="AD33" s="25">
        <v>7.4000000000000003E-3</v>
      </c>
      <c r="AE33" s="25">
        <v>2.2237979999999999</v>
      </c>
      <c r="AF33" s="25" t="s">
        <v>21</v>
      </c>
      <c r="AG33" s="25">
        <v>0</v>
      </c>
      <c r="AH33" s="25">
        <v>7.4000000000000003E-3</v>
      </c>
      <c r="AI33" s="25">
        <v>2.2545320000000002</v>
      </c>
    </row>
    <row r="34" spans="1:35" x14ac:dyDescent="0.25">
      <c r="A34" s="59"/>
      <c r="B34" t="s">
        <v>22</v>
      </c>
      <c r="C34">
        <v>0</v>
      </c>
      <c r="D34">
        <v>9.9660000000000005E-4</v>
      </c>
      <c r="E34">
        <v>124.09962299999999</v>
      </c>
      <c r="F34" s="25" t="s">
        <v>22</v>
      </c>
      <c r="G34" s="25">
        <v>0</v>
      </c>
      <c r="H34" s="25">
        <v>1E-3</v>
      </c>
      <c r="I34" s="25">
        <v>115.257704</v>
      </c>
      <c r="J34" s="25" t="s">
        <v>22</v>
      </c>
      <c r="K34" s="25">
        <v>0</v>
      </c>
      <c r="L34" s="25">
        <v>1.1000000000000001E-3</v>
      </c>
      <c r="M34" s="25">
        <v>108.72045</v>
      </c>
      <c r="N34" s="25" t="s">
        <v>22</v>
      </c>
      <c r="O34" s="25">
        <v>0</v>
      </c>
      <c r="P34" s="25">
        <v>1.1000000000000001E-3</v>
      </c>
      <c r="Q34" s="25">
        <v>110.16516</v>
      </c>
      <c r="S34" s="59"/>
      <c r="T34" t="s">
        <v>22</v>
      </c>
      <c r="U34">
        <v>0</v>
      </c>
      <c r="V34">
        <v>3.0000000000000001E-3</v>
      </c>
      <c r="W34">
        <v>42.091509000000002</v>
      </c>
      <c r="X34" s="25" t="s">
        <v>22</v>
      </c>
      <c r="Y34" s="25">
        <v>0</v>
      </c>
      <c r="Z34" s="25">
        <v>3.0999999999999999E-3</v>
      </c>
      <c r="AA34" s="25">
        <v>39.998013</v>
      </c>
      <c r="AB34" s="25" t="s">
        <v>22</v>
      </c>
      <c r="AC34" s="25">
        <v>0</v>
      </c>
      <c r="AD34" s="25">
        <v>3.2000000000000002E-3</v>
      </c>
      <c r="AE34" s="25">
        <v>27.833760999999999</v>
      </c>
      <c r="AF34" s="25" t="s">
        <v>22</v>
      </c>
      <c r="AG34" s="25">
        <v>0</v>
      </c>
      <c r="AH34" s="25">
        <v>3.3E-3</v>
      </c>
      <c r="AI34" s="25">
        <v>27.619672999999999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189</v>
      </c>
      <c r="C37" s="52"/>
      <c r="D37" s="52"/>
      <c r="E37" s="52"/>
      <c r="F37" s="66" t="s">
        <v>190</v>
      </c>
      <c r="G37" s="66"/>
      <c r="H37" s="66"/>
      <c r="I37" s="66"/>
      <c r="J37" s="66" t="s">
        <v>191</v>
      </c>
      <c r="K37" s="66"/>
      <c r="L37" s="66"/>
      <c r="M37" s="66"/>
      <c r="N37" s="66" t="s">
        <v>129</v>
      </c>
      <c r="O37" s="66"/>
      <c r="P37" s="66"/>
      <c r="Q37" s="66"/>
      <c r="R37" s="27"/>
      <c r="S37" s="68" t="s">
        <v>23</v>
      </c>
      <c r="T37" s="63" t="s">
        <v>189</v>
      </c>
      <c r="U37" s="52"/>
      <c r="V37" s="52"/>
      <c r="W37" s="52"/>
      <c r="X37" s="66" t="s">
        <v>190</v>
      </c>
      <c r="Y37" s="66"/>
      <c r="Z37" s="66"/>
      <c r="AA37" s="66"/>
      <c r="AB37" s="66" t="s">
        <v>191</v>
      </c>
      <c r="AC37" s="66"/>
      <c r="AD37" s="66"/>
      <c r="AE37" s="66"/>
      <c r="AF37" s="66" t="s">
        <v>192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189</v>
      </c>
      <c r="C44" s="52"/>
      <c r="D44" s="52"/>
      <c r="E44" s="52"/>
      <c r="F44" s="63" t="s">
        <v>190</v>
      </c>
      <c r="G44" s="63"/>
      <c r="H44" s="63"/>
      <c r="I44" s="63"/>
      <c r="J44" s="63" t="s">
        <v>191</v>
      </c>
      <c r="K44" s="63"/>
      <c r="L44" s="63"/>
      <c r="M44" s="63"/>
      <c r="N44" s="63" t="s">
        <v>129</v>
      </c>
      <c r="O44" s="63"/>
      <c r="P44" s="63"/>
      <c r="Q44" s="63"/>
      <c r="S44" s="60" t="s">
        <v>24</v>
      </c>
      <c r="T44" s="63" t="s">
        <v>189</v>
      </c>
      <c r="U44" s="52"/>
      <c r="V44" s="52"/>
      <c r="W44" s="52"/>
      <c r="X44" s="63" t="s">
        <v>190</v>
      </c>
      <c r="Y44" s="63"/>
      <c r="Z44" s="63"/>
      <c r="AA44" s="63"/>
      <c r="AB44" s="63" t="s">
        <v>191</v>
      </c>
      <c r="AC44" s="63"/>
      <c r="AD44" s="63"/>
      <c r="AE44" s="63"/>
      <c r="AF44" s="63" t="s">
        <v>250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1.7999999999999999E-6</v>
      </c>
      <c r="E46">
        <v>23.975598000000002</v>
      </c>
      <c r="F46" s="39">
        <v>1.9999999999999999E-6</v>
      </c>
      <c r="G46" s="25"/>
      <c r="H46" s="25"/>
      <c r="I46" s="25">
        <v>23.583352999999999</v>
      </c>
      <c r="J46" s="39">
        <v>2.7E-6</v>
      </c>
      <c r="K46" s="25"/>
      <c r="L46" s="25"/>
      <c r="M46" s="25">
        <v>20.572295</v>
      </c>
      <c r="N46" s="39">
        <v>2.0999999999999998E-6</v>
      </c>
      <c r="O46" s="25"/>
      <c r="P46" s="25"/>
      <c r="Q46" s="25">
        <v>20.947952000000001</v>
      </c>
      <c r="S46" s="60"/>
      <c r="T46" s="32">
        <v>1.16E-4</v>
      </c>
      <c r="W46">
        <v>24.398769999999999</v>
      </c>
      <c r="X46" s="39">
        <v>1.178E-4</v>
      </c>
      <c r="Y46" s="25"/>
      <c r="Z46" s="25"/>
      <c r="AA46" s="25">
        <v>19.725462</v>
      </c>
      <c r="AB46" s="39">
        <v>1.147E-4</v>
      </c>
      <c r="AC46" s="25"/>
      <c r="AD46" s="25"/>
      <c r="AE46" s="25">
        <v>20.068612999999999</v>
      </c>
      <c r="AF46" s="39">
        <v>1.182E-4</v>
      </c>
      <c r="AG46" s="25"/>
      <c r="AH46" s="25"/>
      <c r="AI46" s="25">
        <v>20.094814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189</v>
      </c>
      <c r="C50" s="52"/>
      <c r="D50" s="52"/>
      <c r="E50" s="52"/>
      <c r="F50" s="63" t="s">
        <v>190</v>
      </c>
      <c r="G50" s="63"/>
      <c r="H50" s="63"/>
      <c r="I50" s="63"/>
      <c r="J50" s="63" t="s">
        <v>191</v>
      </c>
      <c r="K50" s="63"/>
      <c r="L50" s="63"/>
      <c r="M50" s="63"/>
      <c r="N50" s="63" t="s">
        <v>129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1.10666</v>
      </c>
      <c r="F52" s="25" t="s">
        <v>20</v>
      </c>
      <c r="G52" s="25">
        <v>0</v>
      </c>
      <c r="H52" s="25">
        <v>2.2800000000000001E-2</v>
      </c>
      <c r="I52" s="25">
        <v>1.099953</v>
      </c>
      <c r="J52" s="25" t="s">
        <v>20</v>
      </c>
      <c r="K52" s="25">
        <v>0</v>
      </c>
      <c r="L52" s="25">
        <v>2.2800000000000001E-2</v>
      </c>
      <c r="M52" s="25">
        <v>1.083604</v>
      </c>
      <c r="N52" s="25" t="s">
        <v>20</v>
      </c>
      <c r="O52" s="25">
        <v>0</v>
      </c>
      <c r="P52" s="25">
        <v>2.2800000000000001E-2</v>
      </c>
      <c r="Q52" s="25">
        <v>1.0724210000000001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2.2032660000000002</v>
      </c>
      <c r="F53" s="25" t="s">
        <v>21</v>
      </c>
      <c r="G53" s="25">
        <v>0</v>
      </c>
      <c r="H53" s="25">
        <v>1.37E-2</v>
      </c>
      <c r="I53" s="25">
        <v>2.2448760000000001</v>
      </c>
      <c r="J53" s="25" t="s">
        <v>21</v>
      </c>
      <c r="K53" s="25">
        <v>0</v>
      </c>
      <c r="L53" s="25">
        <v>1.37E-2</v>
      </c>
      <c r="M53" s="25">
        <v>2.215903</v>
      </c>
      <c r="N53" s="25" t="s">
        <v>21</v>
      </c>
      <c r="O53" s="25">
        <v>0</v>
      </c>
      <c r="P53" s="25">
        <v>1.37E-2</v>
      </c>
      <c r="Q53" s="25">
        <v>2.2264529999999998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20.665579999999999</v>
      </c>
      <c r="F54" s="25" t="s">
        <v>22</v>
      </c>
      <c r="G54" s="25">
        <v>0</v>
      </c>
      <c r="H54" s="25">
        <v>9.3399999999999993E-3</v>
      </c>
      <c r="I54" s="25">
        <v>21.522570999999999</v>
      </c>
      <c r="J54" s="25" t="s">
        <v>22</v>
      </c>
      <c r="K54" s="25">
        <v>0</v>
      </c>
      <c r="L54" s="25">
        <v>9.5999999999999992E-3</v>
      </c>
      <c r="M54" s="25">
        <v>21.434843999999998</v>
      </c>
      <c r="N54" s="25" t="s">
        <v>22</v>
      </c>
      <c r="O54" s="25">
        <v>0</v>
      </c>
      <c r="P54" s="25">
        <v>9.9000000000000008E-3</v>
      </c>
      <c r="Q54" s="25">
        <v>21.020137999999999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189</v>
      </c>
      <c r="C57" s="52"/>
      <c r="D57" s="52"/>
      <c r="E57" s="52"/>
      <c r="F57" s="66" t="s">
        <v>190</v>
      </c>
      <c r="G57" s="66"/>
      <c r="H57" s="66"/>
      <c r="I57" s="66"/>
      <c r="J57" s="66" t="s">
        <v>191</v>
      </c>
      <c r="K57" s="66"/>
      <c r="L57" s="66"/>
      <c r="M57" s="66"/>
      <c r="N57" s="66" t="s">
        <v>129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60" t="s">
        <v>24</v>
      </c>
      <c r="B64" s="63" t="s">
        <v>189</v>
      </c>
      <c r="C64" s="52"/>
      <c r="D64" s="52"/>
      <c r="E64" s="52"/>
      <c r="F64" s="63" t="s">
        <v>190</v>
      </c>
      <c r="G64" s="63"/>
      <c r="H64" s="63"/>
      <c r="I64" s="63"/>
      <c r="J64" s="63" t="s">
        <v>191</v>
      </c>
      <c r="K64" s="63"/>
      <c r="L64" s="63"/>
      <c r="M64" s="63"/>
      <c r="N64" s="63" t="s">
        <v>129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2.5000000000000001E-3</v>
      </c>
      <c r="E66">
        <v>22.474169</v>
      </c>
      <c r="F66" s="39"/>
      <c r="G66" s="39">
        <v>2.5000000000000001E-3</v>
      </c>
      <c r="H66" s="25"/>
      <c r="I66" s="25">
        <v>23.139196999999999</v>
      </c>
      <c r="J66" s="39">
        <v>2.5000000000000001E-3</v>
      </c>
      <c r="K66" s="25"/>
      <c r="L66" s="25"/>
      <c r="M66" s="25">
        <v>22.153651</v>
      </c>
      <c r="N66" s="25">
        <v>2.5999999999999999E-3</v>
      </c>
      <c r="O66" s="25"/>
      <c r="P66" s="25"/>
      <c r="Q66" s="25">
        <v>19.065943000000001</v>
      </c>
    </row>
    <row r="67" spans="1:27" x14ac:dyDescent="0.25">
      <c r="F67" s="25"/>
      <c r="G67" s="25"/>
      <c r="H67" s="25"/>
      <c r="I67" s="25"/>
      <c r="J67" s="25" t="s">
        <v>138</v>
      </c>
      <c r="K67" s="25"/>
      <c r="L67" s="25"/>
      <c r="M67" s="25"/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3.060276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43.857861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8.7180000000000005E-4</v>
      </c>
      <c r="H74">
        <f>E12+I12</f>
        <v>28.908062000000001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8.7180000000000005E-4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3.5322999999999994E-5</v>
      </c>
      <c r="H75">
        <f>E13+I13</f>
        <v>480.97820999999999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3.5475999999999997E-5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8.7180000000000016E-4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8.7179999999999994E-4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3.5781999999999997E-5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3.6087999999999997E-5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4.4962260000000001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64.179331000000005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8.7180000000000005E-4</v>
      </c>
      <c r="H87">
        <f>M12+I12+E12</f>
        <v>43.108266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8.7180000000000016E-4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3.5476575000000003E-5</v>
      </c>
      <c r="H88">
        <f>M13+I13+E13</f>
        <v>711.79320699999994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3.5784300000000002E-5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8.7180000000000005E-4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8.7180000000000016E-4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3.6403199999999997E-5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3.7026700000000002E-5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5.5822409999999998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86.078010000000006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8.7179999999999994E-4</v>
      </c>
      <c r="H100">
        <f>Q12+M12+I12+E12</f>
        <v>56.022053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8.7180000000000005E-4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3.5630727499999989E-5</v>
      </c>
      <c r="H101">
        <f>Q13+M13+I13+E13</f>
        <v>945.27480200000002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3.609492E-5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8.7179999999999994E-4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8.7180000000000005E-4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3.7033759999999995E-5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3.7986639999999996E-5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2.621855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46.383155000000002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20.218060000000001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2.5163000000000003E-4</v>
      </c>
      <c r="H114">
        <f>AA13+W13</f>
        <v>363.13833499999998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2.5236000000000003E-4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2.5382000000000003E-4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2.5527999999999998E-4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3.8704739999999997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71.496685999999997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29.676006000000001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2.5236175000000003E-4</v>
      </c>
      <c r="H127">
        <f>AE13+AA13+W13</f>
        <v>536.76406299999996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2.5382700000000003E-4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2.5676799999999999E-4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2.5972300000000001E-4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5.5586669999999998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92.835893999999996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38.068797000000004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2.5309526249999998E-4</v>
      </c>
      <c r="H140">
        <f>AI13+AE13+AA13+W13</f>
        <v>710.11018899999999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2.5530110000000002E-4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2.5974479999999996E-4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2.6423170000000005E-4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2.1692369999999999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1.81E-6</v>
      </c>
      <c r="M151">
        <f>I46+E46</f>
        <v>47.558951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1.8199999999999999E-6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8.0810059999999986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9.967699999999999E-4</v>
      </c>
      <c r="H153">
        <f>I34++E34</f>
        <v>239.357327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9.9693999999999998E-4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1.84E-6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1.8599999999999998E-6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9.9728000000000013E-4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9.9762000000000006E-4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3.6476110000000004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1.8212500000000001E-6</v>
      </c>
      <c r="M164">
        <f>M46+I46+E46</f>
        <v>68.131246000000004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1.8450000000000001E-6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10.512513999999999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9.9718150000000015E-4</v>
      </c>
      <c r="H166">
        <f>M34+I34+E34</f>
        <v>348.07777700000003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9.9824600000000016E-4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1.8999999999999998E-6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1.9649999999999998E-6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1.0018240000000001E-3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1.0073340000000001E-3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4.7310080000000001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1.8335249999999995E-6</v>
      </c>
      <c r="M177">
        <f>Q46+M46+I46+E46</f>
        <v>89.079198000000005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1.8731999999999997E-6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13.221823999999998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9.9780992499999988E-4</v>
      </c>
      <c r="H179">
        <f>Q34+M34+I34+E34</f>
        <v>458.24293699999998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1.0003213999999999E-3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1.9655999999999999E-6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2.0664000000000002E-6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1.0086591999999999E-3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1.0204338000000001E-3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2.3263569999999998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1.1608999999999999E-4</v>
      </c>
      <c r="M190">
        <f>AA46+W46</f>
        <v>44.124231999999999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1.1618E-4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4.4952449999999997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82.089522000000002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1.1636E-4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1.1653999999999999E-4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3.4071599999999997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1.1616775000000001E-4</v>
      </c>
      <c r="M203">
        <f>AE46+AA46+W46</f>
        <v>64.192845000000005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1.16311E-4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6.7190429999999992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109.923283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1.16524E-4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1.1663900000000001E-4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4.7696889999999996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1.1623468749999999E-4</v>
      </c>
      <c r="M216">
        <f>AI46+AE46+AA46+W46</f>
        <v>84.287658999999991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1.164045E-4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8.9735749999999985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137.542956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1.1658399999999999E-4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1.1660750000000001E-4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2.2066129999999999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2.5000000000000001E-3</v>
      </c>
      <c r="M229">
        <f>I66+E66</f>
        <v>45.613365999999999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2.5000000000000005E-3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4.4481420000000007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9.3019999999999995E-3</v>
      </c>
      <c r="H231">
        <f>I54+E54</f>
        <v>42.188150999999998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9.3039999999999998E-3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2.4999999999999996E-3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9.3080000000000003E-3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9.3119999999999991E-3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3.2902170000000002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2.5000000000000005E-3</v>
      </c>
      <c r="M242">
        <f>M66+I66+E66</f>
        <v>67.767016999999996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2.5000000000000005E-3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6.6640450000000007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9.30455E-3</v>
      </c>
      <c r="H244">
        <f>M54+I54+E54</f>
        <v>63.622994999999996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9.3101999999999994E-3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2.5000000000000001E-3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2.5000000000000001E-3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9.3247999999999994E-3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9.3437999999999993E-3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4.3626379999999996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2.5000125E-3</v>
      </c>
      <c r="M255">
        <f>Q66+M66+I66+E66</f>
        <v>86.83296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2.5000999999999999E-3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8.8904980000000009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9.3076274999999986E-3</v>
      </c>
      <c r="H257">
        <f>Q54+M54+I54+E54</f>
        <v>84.643133000000006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9.3184199999999991E-3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2.5008000000000001E-3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2.5027000000000001E-3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9.3489599999999982E-3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9.3905399999999993E-3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263"/>
  <sheetViews>
    <sheetView topLeftCell="A66" zoomScale="55" zoomScaleNormal="55" workbookViewId="0">
      <selection activeCell="A71" sqref="A71:Y10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9.44140625" customWidth="1"/>
    <col min="25" max="25" width="9.6640625"/>
    <col min="26" max="26" width="12.88671875"/>
    <col min="27" max="27" width="13.44140625" customWidth="1"/>
    <col min="28" max="28" width="9.6640625"/>
    <col min="29" max="29" width="12.33203125" customWidth="1"/>
    <col min="30" max="30" width="11.77734375"/>
    <col min="31" max="31" width="10.6640625"/>
    <col min="32" max="32" width="9.6640625"/>
    <col min="33" max="33" width="14.1093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193</v>
      </c>
      <c r="C9" s="52"/>
      <c r="D9" s="52"/>
      <c r="E9" s="52"/>
      <c r="F9" s="63" t="s">
        <v>194</v>
      </c>
      <c r="G9" s="63"/>
      <c r="H9" s="63"/>
      <c r="I9" s="63"/>
      <c r="J9" s="63" t="s">
        <v>195</v>
      </c>
      <c r="K9" s="63"/>
      <c r="L9" s="63"/>
      <c r="M9" s="63"/>
      <c r="N9" s="63" t="s">
        <v>196</v>
      </c>
      <c r="O9" s="63"/>
      <c r="P9" s="63"/>
      <c r="Q9" s="63"/>
      <c r="S9" s="59" t="s">
        <v>12</v>
      </c>
      <c r="T9" s="63" t="s">
        <v>193</v>
      </c>
      <c r="U9" s="52"/>
      <c r="V9" s="52"/>
      <c r="W9" s="52"/>
      <c r="X9" s="63" t="s">
        <v>194</v>
      </c>
      <c r="Y9" s="63"/>
      <c r="Z9" s="63"/>
      <c r="AA9" s="63"/>
      <c r="AB9" s="63" t="s">
        <v>195</v>
      </c>
      <c r="AC9" s="63"/>
      <c r="AD9" s="63"/>
      <c r="AE9" s="63"/>
      <c r="AF9" s="63" t="s">
        <v>196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1.1923539999999999</v>
      </c>
      <c r="F11" s="25" t="s">
        <v>20</v>
      </c>
      <c r="G11" s="25">
        <v>0</v>
      </c>
      <c r="H11" s="25">
        <v>2.2800000000000001E-2</v>
      </c>
      <c r="I11" s="25">
        <v>1.246963</v>
      </c>
      <c r="J11" s="25" t="s">
        <v>20</v>
      </c>
      <c r="K11" s="25">
        <v>0</v>
      </c>
      <c r="L11" s="25">
        <v>2.2800000000000001E-2</v>
      </c>
      <c r="M11" s="25">
        <v>1.8859349999999999</v>
      </c>
      <c r="N11" s="25" t="s">
        <v>20</v>
      </c>
      <c r="O11" s="25">
        <v>0</v>
      </c>
      <c r="P11" s="25">
        <v>2.2800000000000001E-2</v>
      </c>
      <c r="Q11" s="25">
        <v>1.3757950000000001</v>
      </c>
      <c r="S11" s="59"/>
      <c r="T11" t="s">
        <v>20</v>
      </c>
      <c r="U11">
        <v>0</v>
      </c>
      <c r="V11">
        <v>2.2800000000000001E-2</v>
      </c>
      <c r="W11">
        <v>1.169006</v>
      </c>
      <c r="X11" s="25" t="s">
        <v>20</v>
      </c>
      <c r="Y11" s="25">
        <v>0</v>
      </c>
      <c r="Z11" s="25">
        <v>2.2800000000000001E-2</v>
      </c>
      <c r="AA11" s="25">
        <v>1.3427089999999999</v>
      </c>
      <c r="AB11" s="25" t="s">
        <v>20</v>
      </c>
      <c r="AC11" s="25">
        <v>0</v>
      </c>
      <c r="AD11" s="25">
        <v>2.2800000000000001E-2</v>
      </c>
      <c r="AE11" s="25">
        <v>1.08371</v>
      </c>
      <c r="AF11" s="25" t="s">
        <v>20</v>
      </c>
      <c r="AG11" s="25">
        <v>0</v>
      </c>
      <c r="AH11" s="25">
        <v>2.2800000000000001E-2</v>
      </c>
      <c r="AI11" s="25">
        <v>1.432669</v>
      </c>
    </row>
    <row r="12" spans="1:35" x14ac:dyDescent="0.25">
      <c r="A12" s="59"/>
      <c r="B12" t="s">
        <v>21</v>
      </c>
      <c r="C12">
        <v>0</v>
      </c>
      <c r="D12">
        <v>8.6439999999999998E-4</v>
      </c>
      <c r="E12">
        <v>17.083265000000001</v>
      </c>
      <c r="F12" s="25" t="s">
        <v>21</v>
      </c>
      <c r="G12" s="25">
        <v>0</v>
      </c>
      <c r="H12" s="25">
        <v>8.6439999999999998E-4</v>
      </c>
      <c r="I12" s="25">
        <v>15.710898</v>
      </c>
      <c r="J12" s="25" t="s">
        <v>21</v>
      </c>
      <c r="K12" s="25">
        <v>0</v>
      </c>
      <c r="L12" s="25">
        <v>8.6439999999999998E-4</v>
      </c>
      <c r="M12" s="25">
        <v>15.285318</v>
      </c>
      <c r="N12" s="25" t="s">
        <v>21</v>
      </c>
      <c r="O12" s="25">
        <v>0</v>
      </c>
      <c r="P12" s="25">
        <v>8.6439999999999998E-4</v>
      </c>
      <c r="Q12" s="25">
        <v>15.309097</v>
      </c>
      <c r="S12" s="59"/>
      <c r="T12" t="s">
        <v>21</v>
      </c>
      <c r="U12">
        <v>0</v>
      </c>
      <c r="V12">
        <v>2E-3</v>
      </c>
      <c r="W12">
        <v>11.660475</v>
      </c>
      <c r="X12" s="25" t="s">
        <v>21</v>
      </c>
      <c r="Y12" s="25">
        <v>0</v>
      </c>
      <c r="Z12" s="25">
        <v>2E-3</v>
      </c>
      <c r="AA12" s="25">
        <v>10.405535</v>
      </c>
      <c r="AB12" s="25" t="s">
        <v>21</v>
      </c>
      <c r="AC12" s="25">
        <v>0</v>
      </c>
      <c r="AD12" s="25">
        <v>2E-3</v>
      </c>
      <c r="AE12" s="25">
        <v>10.324702</v>
      </c>
      <c r="AF12" s="25" t="s">
        <v>21</v>
      </c>
      <c r="AG12" s="25">
        <v>0</v>
      </c>
      <c r="AH12" s="25">
        <v>2E-3</v>
      </c>
      <c r="AI12" s="25">
        <v>10.162018</v>
      </c>
    </row>
    <row r="13" spans="1:35" x14ac:dyDescent="0.25">
      <c r="A13" s="59"/>
      <c r="B13" t="s">
        <v>22</v>
      </c>
      <c r="C13">
        <v>0</v>
      </c>
      <c r="D13">
        <v>3.4980000000000001E-5</v>
      </c>
      <c r="E13">
        <v>284.23415499999999</v>
      </c>
      <c r="F13" s="25" t="s">
        <v>22</v>
      </c>
      <c r="G13" s="25">
        <v>0</v>
      </c>
      <c r="H13" s="25">
        <v>3.799E-5</v>
      </c>
      <c r="I13" s="25">
        <v>269.30394200000001</v>
      </c>
      <c r="J13" s="25" t="s">
        <v>22</v>
      </c>
      <c r="K13" s="25">
        <v>0</v>
      </c>
      <c r="L13" s="25">
        <v>4.1230000000000003E-5</v>
      </c>
      <c r="M13" s="25">
        <v>269.183086</v>
      </c>
      <c r="N13" s="25" t="s">
        <v>22</v>
      </c>
      <c r="O13" s="25">
        <v>0</v>
      </c>
      <c r="P13" s="25">
        <v>4.4700000000000002E-5</v>
      </c>
      <c r="Q13" s="25">
        <v>270.55000100000001</v>
      </c>
      <c r="S13" s="59"/>
      <c r="T13" t="s">
        <v>22</v>
      </c>
      <c r="U13">
        <v>0</v>
      </c>
      <c r="V13">
        <v>2.5010000000000001E-4</v>
      </c>
      <c r="W13">
        <v>212.90593699999999</v>
      </c>
      <c r="X13" s="25" t="s">
        <v>22</v>
      </c>
      <c r="Y13" s="25">
        <v>0</v>
      </c>
      <c r="Z13" s="25">
        <v>2.6449999999999998E-4</v>
      </c>
      <c r="AA13" s="25">
        <v>202.22537500000001</v>
      </c>
      <c r="AB13" s="25" t="s">
        <v>22</v>
      </c>
      <c r="AC13" s="25">
        <v>0</v>
      </c>
      <c r="AD13" s="25">
        <v>2.7950000000000002E-4</v>
      </c>
      <c r="AE13" s="25">
        <v>204.651456</v>
      </c>
      <c r="AF13" s="25" t="s">
        <v>22</v>
      </c>
      <c r="AG13" s="25">
        <v>0</v>
      </c>
      <c r="AH13" s="25">
        <v>2.9530000000000002E-4</v>
      </c>
      <c r="AI13" s="25">
        <v>203.38105400000001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193</v>
      </c>
      <c r="C16" s="52"/>
      <c r="D16" s="52"/>
      <c r="E16" s="52"/>
      <c r="F16" s="66" t="s">
        <v>194</v>
      </c>
      <c r="G16" s="66"/>
      <c r="H16" s="66"/>
      <c r="I16" s="66"/>
      <c r="J16" s="66" t="s">
        <v>195</v>
      </c>
      <c r="K16" s="66"/>
      <c r="L16" s="66"/>
      <c r="M16" s="66"/>
      <c r="N16" s="66" t="s">
        <v>196</v>
      </c>
      <c r="O16" s="66"/>
      <c r="P16" s="66"/>
      <c r="Q16" s="66"/>
      <c r="R16" s="27"/>
      <c r="S16" s="68" t="s">
        <v>23</v>
      </c>
      <c r="T16" s="63" t="s">
        <v>193</v>
      </c>
      <c r="U16" s="52"/>
      <c r="V16" s="52"/>
      <c r="W16" s="52"/>
      <c r="X16" s="66" t="s">
        <v>194</v>
      </c>
      <c r="Y16" s="66"/>
      <c r="Z16" s="66"/>
      <c r="AA16" s="66"/>
      <c r="AB16" s="66" t="s">
        <v>195</v>
      </c>
      <c r="AC16" s="66"/>
      <c r="AD16" s="66"/>
      <c r="AE16" s="66"/>
      <c r="AF16" s="66" t="s">
        <v>196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193</v>
      </c>
      <c r="C23" s="52"/>
      <c r="D23" s="52"/>
      <c r="E23" s="52"/>
      <c r="F23" s="63" t="s">
        <v>194</v>
      </c>
      <c r="G23" s="63"/>
      <c r="H23" s="63"/>
      <c r="I23" s="63"/>
      <c r="J23" s="63" t="s">
        <v>195</v>
      </c>
      <c r="K23" s="63"/>
      <c r="L23" s="63"/>
      <c r="M23" s="63"/>
      <c r="N23" s="63" t="s">
        <v>196</v>
      </c>
      <c r="O23" s="63"/>
      <c r="P23" s="63"/>
      <c r="Q23" s="63"/>
      <c r="S23" s="60" t="s">
        <v>24</v>
      </c>
      <c r="T23" s="63" t="s">
        <v>193</v>
      </c>
      <c r="U23" s="52"/>
      <c r="V23" s="52"/>
      <c r="W23" s="52"/>
      <c r="X23" s="63" t="s">
        <v>194</v>
      </c>
      <c r="Y23" s="63"/>
      <c r="Z23" s="63"/>
      <c r="AA23" s="63"/>
      <c r="AB23" s="63" t="s">
        <v>195</v>
      </c>
      <c r="AC23" s="63"/>
      <c r="AD23" s="63"/>
      <c r="AE23" s="63"/>
      <c r="AF23" s="63" t="s">
        <v>196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43.707357999999999</v>
      </c>
      <c r="F25" s="25">
        <v>0</v>
      </c>
      <c r="G25" s="25"/>
      <c r="H25" s="25"/>
      <c r="I25" s="25">
        <v>33.508012000000001</v>
      </c>
      <c r="J25" s="25">
        <v>0</v>
      </c>
      <c r="K25" s="25"/>
      <c r="L25" s="25"/>
      <c r="M25" s="25">
        <v>27.010451</v>
      </c>
      <c r="N25" s="25">
        <v>0</v>
      </c>
      <c r="O25" s="25"/>
      <c r="P25" s="25"/>
      <c r="Q25" s="25">
        <v>27.319851</v>
      </c>
      <c r="S25" s="60"/>
      <c r="T25">
        <v>0</v>
      </c>
      <c r="W25">
        <v>26.928456000000001</v>
      </c>
      <c r="X25" s="25">
        <v>0</v>
      </c>
      <c r="Y25" s="25"/>
      <c r="Z25" s="25"/>
      <c r="AA25" s="25">
        <v>26.786724</v>
      </c>
      <c r="AB25" s="25">
        <v>0</v>
      </c>
      <c r="AC25" s="25"/>
      <c r="AD25" s="25"/>
      <c r="AE25" s="25">
        <v>24.243863999999999</v>
      </c>
      <c r="AF25" s="25">
        <v>0</v>
      </c>
      <c r="AG25" s="25"/>
      <c r="AH25" s="25"/>
      <c r="AI25" s="25">
        <v>23.934791000000001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193</v>
      </c>
      <c r="C30" s="52"/>
      <c r="D30" s="52"/>
      <c r="E30" s="52"/>
      <c r="F30" s="63" t="s">
        <v>194</v>
      </c>
      <c r="G30" s="63"/>
      <c r="H30" s="63"/>
      <c r="I30" s="63"/>
      <c r="J30" s="63" t="s">
        <v>195</v>
      </c>
      <c r="K30" s="63"/>
      <c r="L30" s="63"/>
      <c r="M30" s="63"/>
      <c r="N30" s="63" t="s">
        <v>196</v>
      </c>
      <c r="O30" s="63"/>
      <c r="P30" s="63"/>
      <c r="Q30" s="63"/>
      <c r="S30" s="59" t="s">
        <v>12</v>
      </c>
      <c r="T30" s="63" t="s">
        <v>193</v>
      </c>
      <c r="U30" s="52"/>
      <c r="V30" s="52"/>
      <c r="W30" s="52"/>
      <c r="X30" s="63" t="s">
        <v>194</v>
      </c>
      <c r="Y30" s="63"/>
      <c r="Z30" s="63"/>
      <c r="AA30" s="63"/>
      <c r="AB30" s="63" t="s">
        <v>195</v>
      </c>
      <c r="AC30" s="63"/>
      <c r="AD30" s="63"/>
      <c r="AE30" s="63"/>
      <c r="AF30" s="63" t="s">
        <v>196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1.095221</v>
      </c>
      <c r="F32" s="25" t="s">
        <v>20</v>
      </c>
      <c r="G32" s="25">
        <v>0</v>
      </c>
      <c r="H32" s="25">
        <v>2.2800000000000001E-2</v>
      </c>
      <c r="I32" s="25">
        <v>1.7861359999999999</v>
      </c>
      <c r="J32" s="25" t="s">
        <v>20</v>
      </c>
      <c r="K32" s="25">
        <v>0</v>
      </c>
      <c r="L32" s="25">
        <v>2.2800000000000001E-2</v>
      </c>
      <c r="M32" s="25" t="s">
        <v>251</v>
      </c>
      <c r="N32" s="25" t="s">
        <v>20</v>
      </c>
      <c r="O32" s="25">
        <v>0</v>
      </c>
      <c r="P32" s="25">
        <v>2.2800000000000001E-2</v>
      </c>
      <c r="Q32" s="25">
        <v>1.0797019999999999</v>
      </c>
      <c r="S32" s="59"/>
      <c r="T32" t="s">
        <v>20</v>
      </c>
      <c r="U32">
        <v>0</v>
      </c>
      <c r="V32">
        <v>2.2800000000000001E-2</v>
      </c>
      <c r="W32">
        <v>1.121793</v>
      </c>
      <c r="X32" s="25" t="s">
        <v>20</v>
      </c>
      <c r="Y32" s="25">
        <v>0</v>
      </c>
      <c r="Z32" s="25">
        <v>2.2800000000000001E-2</v>
      </c>
      <c r="AA32" s="25">
        <v>1.0861540000000001</v>
      </c>
      <c r="AB32" s="25" t="s">
        <v>20</v>
      </c>
      <c r="AC32" s="25">
        <v>0</v>
      </c>
      <c r="AD32" s="25">
        <v>2.2800000000000001E-2</v>
      </c>
      <c r="AE32" s="25">
        <v>1.1341570000000001</v>
      </c>
      <c r="AF32" s="25" t="s">
        <v>20</v>
      </c>
      <c r="AG32" s="25">
        <v>0</v>
      </c>
      <c r="AH32" s="25">
        <v>2.2800000000000001E-2</v>
      </c>
      <c r="AI32" s="25">
        <v>1.486991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4.5145869999999997</v>
      </c>
      <c r="F33" s="25" t="s">
        <v>21</v>
      </c>
      <c r="G33" s="25">
        <v>0</v>
      </c>
      <c r="H33" s="25">
        <v>4.1000000000000003E-3</v>
      </c>
      <c r="I33" s="25">
        <v>23.985142</v>
      </c>
      <c r="J33" s="25" t="s">
        <v>21</v>
      </c>
      <c r="K33" s="25">
        <v>0</v>
      </c>
      <c r="L33" s="25">
        <v>4.1000000000000003E-3</v>
      </c>
      <c r="M33" s="25">
        <v>3.394183</v>
      </c>
      <c r="N33" s="25" t="s">
        <v>21</v>
      </c>
      <c r="O33" s="25">
        <v>0</v>
      </c>
      <c r="P33" s="25">
        <v>4.1000000000000003E-3</v>
      </c>
      <c r="Q33" s="25">
        <v>2.9091100000000001</v>
      </c>
      <c r="S33" s="59"/>
      <c r="T33" t="s">
        <v>21</v>
      </c>
      <c r="U33">
        <v>0</v>
      </c>
      <c r="V33">
        <v>7.4000000000000003E-3</v>
      </c>
      <c r="W33">
        <v>2.3618510000000001</v>
      </c>
      <c r="X33" s="25" t="s">
        <v>21</v>
      </c>
      <c r="Y33" s="25">
        <v>0</v>
      </c>
      <c r="Z33" s="25">
        <v>7.4000000000000003E-3</v>
      </c>
      <c r="AA33" s="25">
        <v>2.33</v>
      </c>
      <c r="AB33" s="25" t="s">
        <v>21</v>
      </c>
      <c r="AC33" s="25">
        <v>0</v>
      </c>
      <c r="AD33" s="25">
        <v>7.4000000000000003E-3</v>
      </c>
      <c r="AE33" s="25">
        <v>2.3280500000000002</v>
      </c>
      <c r="AF33" s="25" t="s">
        <v>21</v>
      </c>
      <c r="AG33" s="25">
        <v>0</v>
      </c>
      <c r="AH33" s="25">
        <v>7.4000000000000003E-3</v>
      </c>
      <c r="AI33" s="25">
        <v>2.3431099999999998</v>
      </c>
    </row>
    <row r="34" spans="1:35" x14ac:dyDescent="0.25">
      <c r="A34" s="59"/>
      <c r="B34" t="s">
        <v>22</v>
      </c>
      <c r="C34">
        <v>0</v>
      </c>
      <c r="D34">
        <v>9.9390000000000004E-4</v>
      </c>
      <c r="E34">
        <v>138.76799700000001</v>
      </c>
      <c r="F34" s="25" t="s">
        <v>22</v>
      </c>
      <c r="G34" s="25">
        <v>0</v>
      </c>
      <c r="H34" s="25">
        <v>1E-3</v>
      </c>
      <c r="I34" s="25">
        <v>130.656859</v>
      </c>
      <c r="J34" s="25" t="s">
        <v>22</v>
      </c>
      <c r="K34" s="25">
        <v>0</v>
      </c>
      <c r="L34" s="25">
        <v>1.1000000000000001E-3</v>
      </c>
      <c r="M34" s="25">
        <v>125.329072</v>
      </c>
      <c r="N34" s="25" t="s">
        <v>22</v>
      </c>
      <c r="O34" s="25">
        <v>0</v>
      </c>
      <c r="P34" s="25">
        <v>1.1000000000000001E-3</v>
      </c>
      <c r="Q34" s="25">
        <v>125.642943</v>
      </c>
      <c r="S34" s="59"/>
      <c r="T34" t="s">
        <v>22</v>
      </c>
      <c r="U34">
        <v>0</v>
      </c>
      <c r="V34">
        <v>3.0000000000000001E-3</v>
      </c>
      <c r="W34">
        <v>45.401394000000003</v>
      </c>
      <c r="X34" s="25" t="s">
        <v>22</v>
      </c>
      <c r="Y34" s="25">
        <v>0</v>
      </c>
      <c r="Z34" s="25">
        <v>3.0999999999999999E-3</v>
      </c>
      <c r="AA34" s="25">
        <v>44.755432999999996</v>
      </c>
      <c r="AB34" s="25" t="s">
        <v>22</v>
      </c>
      <c r="AC34" s="25">
        <v>0</v>
      </c>
      <c r="AD34" s="25">
        <v>3.2000000000000002E-3</v>
      </c>
      <c r="AE34" s="25">
        <v>37.801347</v>
      </c>
      <c r="AF34" s="25" t="s">
        <v>22</v>
      </c>
      <c r="AG34" s="25">
        <v>0</v>
      </c>
      <c r="AH34" s="25">
        <v>3.3E-3</v>
      </c>
      <c r="AI34" s="25">
        <v>39.787188999999998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193</v>
      </c>
      <c r="C37" s="52"/>
      <c r="D37" s="52"/>
      <c r="E37" s="52"/>
      <c r="F37" s="66" t="s">
        <v>194</v>
      </c>
      <c r="G37" s="66"/>
      <c r="H37" s="66"/>
      <c r="I37" s="66"/>
      <c r="J37" s="66" t="s">
        <v>195</v>
      </c>
      <c r="K37" s="66"/>
      <c r="L37" s="66"/>
      <c r="M37" s="66"/>
      <c r="N37" s="66" t="s">
        <v>196</v>
      </c>
      <c r="O37" s="66"/>
      <c r="P37" s="66"/>
      <c r="Q37" s="66"/>
      <c r="R37" s="27"/>
      <c r="S37" s="68" t="s">
        <v>23</v>
      </c>
      <c r="T37" s="63" t="s">
        <v>193</v>
      </c>
      <c r="U37" s="52"/>
      <c r="V37" s="52"/>
      <c r="W37" s="52"/>
      <c r="X37" s="66" t="s">
        <v>194</v>
      </c>
      <c r="Y37" s="66"/>
      <c r="Z37" s="66"/>
      <c r="AA37" s="66"/>
      <c r="AB37" s="66" t="s">
        <v>195</v>
      </c>
      <c r="AC37" s="66"/>
      <c r="AD37" s="66"/>
      <c r="AE37" s="66"/>
      <c r="AF37" s="66" t="s">
        <v>196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193</v>
      </c>
      <c r="C44" s="52"/>
      <c r="D44" s="52"/>
      <c r="E44" s="52"/>
      <c r="F44" s="63" t="s">
        <v>194</v>
      </c>
      <c r="G44" s="63"/>
      <c r="H44" s="63"/>
      <c r="I44" s="63"/>
      <c r="J44" s="63" t="s">
        <v>195</v>
      </c>
      <c r="K44" s="63"/>
      <c r="L44" s="63"/>
      <c r="M44" s="63"/>
      <c r="N44" s="63" t="s">
        <v>196</v>
      </c>
      <c r="O44" s="63"/>
      <c r="P44" s="63"/>
      <c r="Q44" s="63"/>
      <c r="S44" s="60" t="s">
        <v>24</v>
      </c>
      <c r="T44" s="63" t="s">
        <v>193</v>
      </c>
      <c r="U44" s="52"/>
      <c r="V44" s="52"/>
      <c r="W44" s="52"/>
      <c r="X44" s="63" t="s">
        <v>194</v>
      </c>
      <c r="Y44" s="63"/>
      <c r="Z44" s="63"/>
      <c r="AA44" s="63"/>
      <c r="AB44" s="63" t="s">
        <v>195</v>
      </c>
      <c r="AC44" s="63"/>
      <c r="AD44" s="63"/>
      <c r="AE44" s="63"/>
      <c r="AF44" s="63" t="s">
        <v>196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8.9999999999999996E-7</v>
      </c>
      <c r="E46">
        <v>26.945822</v>
      </c>
      <c r="F46" s="39">
        <v>1.9999999999999999E-6</v>
      </c>
      <c r="G46" s="25"/>
      <c r="H46" s="25"/>
      <c r="I46" s="25">
        <v>25.568401000000001</v>
      </c>
      <c r="J46" s="39">
        <v>1.5E-6</v>
      </c>
      <c r="K46" s="25"/>
      <c r="L46" s="25"/>
      <c r="M46" s="25">
        <v>20.923566000000001</v>
      </c>
      <c r="N46" s="39">
        <v>2.0999999999999998E-6</v>
      </c>
      <c r="O46" s="25"/>
      <c r="P46" s="25"/>
      <c r="Q46" s="25">
        <v>22.669267999999999</v>
      </c>
      <c r="S46" s="60"/>
      <c r="T46" s="32">
        <v>1.0670000000000001E-4</v>
      </c>
      <c r="W46">
        <v>26.928607</v>
      </c>
      <c r="X46" s="39">
        <v>1.109E-4</v>
      </c>
      <c r="Y46" s="25"/>
      <c r="Z46" s="25"/>
      <c r="AA46" s="25">
        <v>21.931204000000001</v>
      </c>
      <c r="AB46" s="39">
        <v>1.121E-4</v>
      </c>
      <c r="AC46" s="25"/>
      <c r="AD46" s="25"/>
      <c r="AE46" s="25">
        <v>22.350128999999999</v>
      </c>
      <c r="AF46" s="39">
        <v>1.176E-4</v>
      </c>
      <c r="AG46" s="25"/>
      <c r="AH46" s="25"/>
      <c r="AI46" s="25">
        <v>23.599108999999999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193</v>
      </c>
      <c r="C50" s="52"/>
      <c r="D50" s="52"/>
      <c r="E50" s="52"/>
      <c r="F50" s="63" t="s">
        <v>194</v>
      </c>
      <c r="G50" s="63"/>
      <c r="H50" s="63"/>
      <c r="I50" s="63"/>
      <c r="J50" s="63" t="s">
        <v>195</v>
      </c>
      <c r="K50" s="63"/>
      <c r="L50" s="63"/>
      <c r="M50" s="63"/>
      <c r="N50" s="63" t="s">
        <v>196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1.090889</v>
      </c>
      <c r="F52" s="25" t="s">
        <v>20</v>
      </c>
      <c r="G52" s="25">
        <v>0</v>
      </c>
      <c r="H52" s="25">
        <v>2.2800000000000001E-2</v>
      </c>
      <c r="I52" s="25">
        <v>1.234626</v>
      </c>
      <c r="J52" s="25" t="s">
        <v>20</v>
      </c>
      <c r="K52" s="25">
        <v>0</v>
      </c>
      <c r="L52" s="25">
        <v>2.2800000000000001E-2</v>
      </c>
      <c r="M52" s="25">
        <v>1.083045</v>
      </c>
      <c r="N52" s="25" t="s">
        <v>20</v>
      </c>
      <c r="O52" s="25">
        <v>0</v>
      </c>
      <c r="P52" s="25">
        <v>2.2800000000000001E-2</v>
      </c>
      <c r="Q52" s="25">
        <v>1.0764990000000001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2.318117</v>
      </c>
      <c r="F53" s="25" t="s">
        <v>21</v>
      </c>
      <c r="G53" s="25">
        <v>0</v>
      </c>
      <c r="H53" s="25">
        <v>1.37E-2</v>
      </c>
      <c r="I53" s="25">
        <v>2.4316430000000002</v>
      </c>
      <c r="J53" s="25" t="s">
        <v>21</v>
      </c>
      <c r="K53" s="25">
        <v>0</v>
      </c>
      <c r="L53" s="25">
        <v>1.37E-2</v>
      </c>
      <c r="M53" s="25">
        <v>2.3403459999999998</v>
      </c>
      <c r="N53" s="25" t="s">
        <v>21</v>
      </c>
      <c r="O53" s="25">
        <v>0</v>
      </c>
      <c r="P53" s="25">
        <v>1.37E-2</v>
      </c>
      <c r="Q53" s="25">
        <v>2.3678520000000001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23.581707000000002</v>
      </c>
      <c r="F54" s="25" t="s">
        <v>22</v>
      </c>
      <c r="G54" s="25">
        <v>0</v>
      </c>
      <c r="H54" s="25">
        <v>9.4000000000000004E-3</v>
      </c>
      <c r="I54" s="25">
        <v>23.283073999999999</v>
      </c>
      <c r="J54" s="25" t="s">
        <v>22</v>
      </c>
      <c r="K54" s="25">
        <v>0</v>
      </c>
      <c r="L54" s="25">
        <v>9.5999999999999992E-3</v>
      </c>
      <c r="M54" s="25">
        <v>22.511255999999999</v>
      </c>
      <c r="N54" s="25" t="s">
        <v>22</v>
      </c>
      <c r="O54" s="25">
        <v>0</v>
      </c>
      <c r="P54" s="25">
        <v>9.7999999999999997E-3</v>
      </c>
      <c r="Q54" s="25">
        <v>22.468786000000001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193</v>
      </c>
      <c r="C57" s="52"/>
      <c r="D57" s="52"/>
      <c r="E57" s="52"/>
      <c r="F57" s="66" t="s">
        <v>194</v>
      </c>
      <c r="G57" s="66"/>
      <c r="H57" s="66"/>
      <c r="I57" s="66"/>
      <c r="J57" s="66" t="s">
        <v>195</v>
      </c>
      <c r="K57" s="66"/>
      <c r="L57" s="66"/>
      <c r="M57" s="66"/>
      <c r="N57" s="66" t="s">
        <v>196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193</v>
      </c>
      <c r="C64" s="52"/>
      <c r="D64" s="52"/>
      <c r="E64" s="52"/>
      <c r="F64" s="63" t="s">
        <v>194</v>
      </c>
      <c r="G64" s="63"/>
      <c r="H64" s="63"/>
      <c r="I64" s="63"/>
      <c r="J64" s="63" t="s">
        <v>195</v>
      </c>
      <c r="K64" s="63"/>
      <c r="L64" s="63"/>
      <c r="M64" s="63"/>
      <c r="N64" s="63" t="s">
        <v>196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2.5000000000000001E-3</v>
      </c>
      <c r="E66">
        <v>25.751677000000001</v>
      </c>
      <c r="F66" s="39"/>
      <c r="G66" s="39">
        <v>2.5000000000000001E-3</v>
      </c>
      <c r="H66" s="25"/>
      <c r="I66" s="25">
        <v>20.981090999999999</v>
      </c>
      <c r="J66" s="39">
        <v>2.5000000000000001E-3</v>
      </c>
      <c r="K66" s="25"/>
      <c r="L66" s="25"/>
      <c r="M66" s="25">
        <v>20.726735999999999</v>
      </c>
      <c r="N66" s="25">
        <v>2.5000000000000001E-3</v>
      </c>
      <c r="O66" s="25"/>
      <c r="P66" s="25"/>
      <c r="Q66" s="25">
        <v>20.317537000000002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2.439317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77.215370000000007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8.6439999999999987E-4</v>
      </c>
      <c r="H74">
        <f>E12+I12</f>
        <v>32.794162999999998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8.6439999999999998E-4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3.5130499999999998E-5</v>
      </c>
      <c r="H75">
        <f>E13+I13</f>
        <v>553.53809699999999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3.5281000000000003E-5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8.6440000000000009E-4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8.6439999999999998E-4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3.5581999999999999E-5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3.5882999999999995E-5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4.3252519999999999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104.225821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8.6440000000000009E-4</v>
      </c>
      <c r="H87">
        <f>M12+I12+E12</f>
        <v>48.079481000000001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8.6440000000000009E-4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3.528157500000001E-5</v>
      </c>
      <c r="H88">
        <f>M13+I13+E13</f>
        <v>822.721183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3.5584300000000004E-5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8.6439999999999998E-4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8.6439999999999998E-4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3.6193199999999998E-5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3.6806700000000008E-5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5.701047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131.545672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8.6439999999999987E-4</v>
      </c>
      <c r="H100">
        <f>Q12+M12+I12+E12</f>
        <v>63.388577999999995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8.6439999999999987E-4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3.5433225E-5</v>
      </c>
      <c r="H101">
        <f>Q13+M13+I13+E13</f>
        <v>1093.2711840000002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3.5889899999999997E-5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8.6439999999999998E-4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8.6439999999999998E-4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3.6813600000000003E-5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3.7751100000000005E-5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2.5117149999999997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53.715180000000004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22.066009999999999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2.5082000000000001E-4</v>
      </c>
      <c r="H114">
        <f>AA13+W13</f>
        <v>415.13131199999998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2.5154000000000002E-4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2.5298000000000003E-4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2.5441999999999999E-4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3.5954250000000001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77.959043999999992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32.390712000000001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2.5154150000000004E-4</v>
      </c>
      <c r="H127">
        <f>AE13+AA13+W13</f>
        <v>619.78276800000003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2.5298600000000002E-4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2.5588400000000001E-4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2.5879400000000002E-4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5.0280939999999994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101.893835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42.552729999999997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2.5226452499999994E-4</v>
      </c>
      <c r="H140">
        <f>AI13+AE13+AA13+W13</f>
        <v>823.16382199999998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2.5443820000000002E-4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2.5881359999999998E-4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2.6322740000000002E-4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2.8813569999999999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9.5499999999999996E-7</v>
      </c>
      <c r="M151">
        <f>I46+E46</f>
        <v>52.514223000000001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1.0100000000000001E-6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28.499728999999999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9.9420499999999996E-4</v>
      </c>
      <c r="H153">
        <f>I34++E34</f>
        <v>269.42485599999998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9.945100000000001E-4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1.1199999999999999E-6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1.2299999999999999E-6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9.9512000000000016E-4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9.9573000000000001E-4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 t="e">
        <f>M32+I32+E32</f>
        <v>#VALUE!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1.006E-6</v>
      </c>
      <c r="M164">
        <f>M46+I46+E46</f>
        <v>73.437789000000009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1.1040000000000001E-6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31.893912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9.9474475000000014E-4</v>
      </c>
      <c r="H166">
        <f>M34+I34+E34</f>
        <v>394.75392799999997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9.9605900000000009E-4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1.2759999999999999E-6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1.4160000000000001E-6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1.000096E-3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1.0060110000000002E-3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 t="e">
        <f>Q32+M32+I32+E32</f>
        <v>#VALUE!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1.0533374999999998E-6</v>
      </c>
      <c r="M177">
        <f>Q46+M46+I46+E46</f>
        <v>96.107056999999998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1.1846999999999999E-6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34.803021999999999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9.9549501250000005E-4</v>
      </c>
      <c r="H179">
        <f>Q34+M34+I34+E34</f>
        <v>520.39687100000003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9.9835310000000003E-4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1.3896E-6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1.5308999999999998E-6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1.0072767999999999E-3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1.0195077E-3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2.2079469999999999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1.0691E-4</v>
      </c>
      <c r="M190">
        <f>AA46+W46</f>
        <v>48.859811000000001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1.0712E-4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4.6918509999999998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90.156826999999993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1.0754000000000002E-4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1.0796E-4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3.342104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1.0711250000000001E-4</v>
      </c>
      <c r="M203">
        <f>AE46+AA46+W46</f>
        <v>71.209940000000003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1.0751000000000001E-4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7.0199010000000008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127.95817400000001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1.0826E-4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1.0895000000000002E-4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4.8290949999999997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1.0730841249999999E-4</v>
      </c>
      <c r="M216">
        <f>AI46+AE46+AA46+W46</f>
        <v>94.809048999999987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1.078773E-4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9.3630110000000002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167.745363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1.089184E-4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1.0986710000000002E-4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2.3255150000000002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2.5000000000000001E-3</v>
      </c>
      <c r="M229">
        <f>I66+E66</f>
        <v>46.732768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2.5000000000000005E-3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4.7497600000000002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46.864781000000001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2.5000000000000001E-3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2.4999999999999996E-3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3.4085599999999996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2.5000000000000005E-3</v>
      </c>
      <c r="M242">
        <f>M66+I66+E66</f>
        <v>67.459503999999995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2.5000000000000005E-3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7.0901059999999996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69.376036999999997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2.5000000000000001E-3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2.5000000000000001E-3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4.4850590000000006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2.5000000000000001E-3</v>
      </c>
      <c r="M255">
        <f>Q66+M66+I66+E66</f>
        <v>87.777040999999997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2.5000000000000001E-3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9.4579579999999996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9.315737499999999E-3</v>
      </c>
      <c r="H257">
        <f>Q54+M54+I54+E54</f>
        <v>91.844822999999991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9.3328999999999981E-3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2.5000000000000001E-3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2.5000000000000001E-3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9.4143000000000004E-3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263"/>
  <sheetViews>
    <sheetView topLeftCell="A21" zoomScale="55" zoomScaleNormal="55" workbookViewId="0">
      <selection activeCell="Q54" sqref="Q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0.777343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10.109375" customWidth="1"/>
    <col min="33" max="33" width="10.664062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197</v>
      </c>
      <c r="C9" s="52"/>
      <c r="D9" s="52"/>
      <c r="E9" s="52"/>
      <c r="F9" s="63" t="s">
        <v>198</v>
      </c>
      <c r="G9" s="63"/>
      <c r="H9" s="63"/>
      <c r="I9" s="63"/>
      <c r="J9" s="63" t="s">
        <v>199</v>
      </c>
      <c r="K9" s="63"/>
      <c r="L9" s="63"/>
      <c r="M9" s="63"/>
      <c r="N9" s="63" t="s">
        <v>252</v>
      </c>
      <c r="O9" s="63"/>
      <c r="P9" s="63"/>
      <c r="Q9" s="63"/>
      <c r="S9" s="59" t="s">
        <v>12</v>
      </c>
      <c r="T9" s="63" t="s">
        <v>197</v>
      </c>
      <c r="U9" s="52"/>
      <c r="V9" s="52"/>
      <c r="W9" s="52"/>
      <c r="X9" s="63" t="s">
        <v>198</v>
      </c>
      <c r="Y9" s="63"/>
      <c r="Z9" s="63"/>
      <c r="AA9" s="63"/>
      <c r="AB9" s="63" t="s">
        <v>199</v>
      </c>
      <c r="AC9" s="63"/>
      <c r="AD9" s="63"/>
      <c r="AE9" s="63"/>
      <c r="AF9" s="63" t="s">
        <v>252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1.10345</v>
      </c>
      <c r="F11" s="25" t="s">
        <v>20</v>
      </c>
      <c r="G11" s="25">
        <v>0</v>
      </c>
      <c r="H11" s="25">
        <v>2.2800000000000001E-2</v>
      </c>
      <c r="I11" s="25">
        <v>1.1216969999999999</v>
      </c>
      <c r="J11" s="25" t="s">
        <v>20</v>
      </c>
      <c r="K11" s="25">
        <v>0</v>
      </c>
      <c r="L11" s="25">
        <v>2.2800000000000001E-2</v>
      </c>
      <c r="M11" s="25">
        <v>1.6771860000000001</v>
      </c>
      <c r="N11" s="25" t="s">
        <v>20</v>
      </c>
      <c r="O11" s="25">
        <v>0</v>
      </c>
      <c r="P11" s="25">
        <v>2.2800000000000001E-2</v>
      </c>
      <c r="Q11" s="25">
        <v>1.023795</v>
      </c>
      <c r="S11" s="59"/>
      <c r="T11" t="s">
        <v>20</v>
      </c>
      <c r="U11">
        <v>0</v>
      </c>
      <c r="V11">
        <v>2.2800000000000001E-2</v>
      </c>
      <c r="W11">
        <v>1.092676</v>
      </c>
      <c r="X11" s="25" t="s">
        <v>20</v>
      </c>
      <c r="Y11" s="25">
        <v>0</v>
      </c>
      <c r="Z11" s="25">
        <v>2.2800000000000001E-2</v>
      </c>
      <c r="AA11" s="25">
        <v>1.1079330000000001</v>
      </c>
      <c r="AB11" s="25" t="s">
        <v>20</v>
      </c>
      <c r="AC11" s="25">
        <v>0</v>
      </c>
      <c r="AD11" s="25">
        <v>2.2800000000000001E-2</v>
      </c>
      <c r="AE11" s="25">
        <v>1.119181</v>
      </c>
      <c r="AF11" s="25" t="s">
        <v>20</v>
      </c>
      <c r="AG11" s="25">
        <v>0</v>
      </c>
      <c r="AH11" s="25">
        <v>2.2800000000000001E-2</v>
      </c>
      <c r="AI11" s="25">
        <v>1.1788700000000001</v>
      </c>
    </row>
    <row r="12" spans="1:35" x14ac:dyDescent="0.25">
      <c r="A12" s="59"/>
      <c r="B12" t="s">
        <v>21</v>
      </c>
      <c r="C12">
        <v>0</v>
      </c>
      <c r="D12">
        <v>8.4360000000000001E-4</v>
      </c>
      <c r="E12">
        <v>19.239730000000002</v>
      </c>
      <c r="F12" s="25" t="s">
        <v>21</v>
      </c>
      <c r="G12" s="25">
        <v>0</v>
      </c>
      <c r="H12" s="25">
        <v>8.6580000000000001E-4</v>
      </c>
      <c r="I12" s="25">
        <v>21.263020000000001</v>
      </c>
      <c r="J12" s="25" t="s">
        <v>21</v>
      </c>
      <c r="K12" s="25">
        <v>0</v>
      </c>
      <c r="L12" s="25">
        <v>8.7180000000000005E-4</v>
      </c>
      <c r="M12" s="25">
        <v>17.647220999999998</v>
      </c>
      <c r="N12" s="25" t="s">
        <v>21</v>
      </c>
      <c r="O12" s="25">
        <v>0</v>
      </c>
      <c r="P12" s="25">
        <v>8.7180000000000005E-4</v>
      </c>
      <c r="Q12" s="25">
        <v>17.089559000000001</v>
      </c>
      <c r="S12" s="59"/>
      <c r="T12" t="s">
        <v>21</v>
      </c>
      <c r="U12">
        <v>0</v>
      </c>
      <c r="V12">
        <v>2E-3</v>
      </c>
      <c r="W12">
        <v>11.922962999999999</v>
      </c>
      <c r="X12" s="25" t="s">
        <v>21</v>
      </c>
      <c r="Y12" s="25">
        <v>0</v>
      </c>
      <c r="Z12" s="25">
        <v>2E-3</v>
      </c>
      <c r="AA12" s="25">
        <v>11.68796</v>
      </c>
      <c r="AB12" s="25" t="s">
        <v>21</v>
      </c>
      <c r="AC12" s="25">
        <v>0</v>
      </c>
      <c r="AD12" s="25">
        <v>2E-3</v>
      </c>
      <c r="AE12" s="25">
        <v>12.074697</v>
      </c>
      <c r="AF12" s="25" t="s">
        <v>21</v>
      </c>
      <c r="AG12" s="25">
        <v>0</v>
      </c>
      <c r="AH12" s="25">
        <v>2E-3</v>
      </c>
      <c r="AI12" s="25">
        <v>11.39283</v>
      </c>
    </row>
    <row r="13" spans="1:35" x14ac:dyDescent="0.25">
      <c r="A13" s="59"/>
      <c r="B13" t="s">
        <v>22</v>
      </c>
      <c r="C13">
        <v>0</v>
      </c>
      <c r="D13">
        <v>3.4820000000000002E-5</v>
      </c>
      <c r="E13">
        <v>329.62372299999998</v>
      </c>
      <c r="F13" s="25" t="s">
        <v>22</v>
      </c>
      <c r="G13" s="25">
        <v>0</v>
      </c>
      <c r="H13" s="25">
        <v>3.7790000000000002E-5</v>
      </c>
      <c r="I13" s="25">
        <v>331.73802899999998</v>
      </c>
      <c r="J13" s="25" t="s">
        <v>22</v>
      </c>
      <c r="K13" s="25">
        <v>0</v>
      </c>
      <c r="L13" s="25">
        <v>4.0970000000000002E-5</v>
      </c>
      <c r="M13" s="25">
        <v>331.96646099999998</v>
      </c>
      <c r="N13" s="25" t="s">
        <v>22</v>
      </c>
      <c r="O13" s="25">
        <v>0</v>
      </c>
      <c r="P13" s="25">
        <v>4.439E-5</v>
      </c>
      <c r="Q13" s="25">
        <v>333.38033300000001</v>
      </c>
      <c r="S13" s="59"/>
      <c r="T13" t="s">
        <v>22</v>
      </c>
      <c r="U13">
        <v>0</v>
      </c>
      <c r="V13">
        <v>2.496E-4</v>
      </c>
      <c r="W13">
        <v>241.98289199999999</v>
      </c>
      <c r="X13" s="25" t="s">
        <v>22</v>
      </c>
      <c r="Y13" s="25">
        <v>0</v>
      </c>
      <c r="Z13" s="25">
        <v>2.6370000000000001E-4</v>
      </c>
      <c r="AA13" s="25">
        <v>242.31754699999999</v>
      </c>
      <c r="AB13" s="25" t="s">
        <v>22</v>
      </c>
      <c r="AC13" s="25">
        <v>0</v>
      </c>
      <c r="AD13" s="25">
        <v>2.7839999999999999E-4</v>
      </c>
      <c r="AE13" s="25">
        <v>244.784693</v>
      </c>
      <c r="AF13" s="25" t="s">
        <v>22</v>
      </c>
      <c r="AG13" s="25">
        <v>0</v>
      </c>
      <c r="AH13" s="25">
        <v>2.9389999999999999E-4</v>
      </c>
      <c r="AI13" s="25">
        <v>231.63897600000001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197</v>
      </c>
      <c r="C16" s="52"/>
      <c r="D16" s="52"/>
      <c r="E16" s="52"/>
      <c r="F16" s="66" t="s">
        <v>198</v>
      </c>
      <c r="G16" s="66"/>
      <c r="H16" s="66"/>
      <c r="I16" s="66"/>
      <c r="J16" s="66" t="s">
        <v>199</v>
      </c>
      <c r="K16" s="66"/>
      <c r="L16" s="66"/>
      <c r="M16" s="66"/>
      <c r="N16" s="66" t="s">
        <v>200</v>
      </c>
      <c r="O16" s="66"/>
      <c r="P16" s="66"/>
      <c r="Q16" s="66"/>
      <c r="R16" s="27"/>
      <c r="S16" s="68" t="s">
        <v>23</v>
      </c>
      <c r="T16" s="63" t="s">
        <v>197</v>
      </c>
      <c r="U16" s="52"/>
      <c r="V16" s="52"/>
      <c r="W16" s="52"/>
      <c r="X16" s="66" t="s">
        <v>198</v>
      </c>
      <c r="Y16" s="66"/>
      <c r="Z16" s="66"/>
      <c r="AA16" s="66"/>
      <c r="AB16" s="66" t="s">
        <v>199</v>
      </c>
      <c r="AC16" s="66"/>
      <c r="AD16" s="66"/>
      <c r="AE16" s="66"/>
      <c r="AF16" s="66" t="s">
        <v>200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197</v>
      </c>
      <c r="C23" s="52"/>
      <c r="D23" s="52"/>
      <c r="E23" s="52"/>
      <c r="F23" s="63" t="s">
        <v>198</v>
      </c>
      <c r="G23" s="63"/>
      <c r="H23" s="63"/>
      <c r="I23" s="63"/>
      <c r="J23" s="63" t="s">
        <v>199</v>
      </c>
      <c r="K23" s="63"/>
      <c r="L23" s="63"/>
      <c r="M23" s="63"/>
      <c r="N23" s="63" t="s">
        <v>252</v>
      </c>
      <c r="O23" s="63"/>
      <c r="P23" s="63"/>
      <c r="Q23" s="63"/>
      <c r="S23" s="60" t="s">
        <v>24</v>
      </c>
      <c r="T23" s="63" t="s">
        <v>197</v>
      </c>
      <c r="U23" s="52"/>
      <c r="V23" s="52"/>
      <c r="W23" s="52"/>
      <c r="X23" s="63" t="s">
        <v>198</v>
      </c>
      <c r="Y23" s="63"/>
      <c r="Z23" s="63"/>
      <c r="AA23" s="63"/>
      <c r="AB23" s="63" t="s">
        <v>199</v>
      </c>
      <c r="AC23" s="63"/>
      <c r="AD23" s="63"/>
      <c r="AE23" s="63"/>
      <c r="AF23" s="63" t="s">
        <v>252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37.199714</v>
      </c>
      <c r="F25" s="25">
        <v>0</v>
      </c>
      <c r="G25" s="25"/>
      <c r="H25" s="25"/>
      <c r="I25" s="25">
        <v>23.016728000000001</v>
      </c>
      <c r="J25" s="25">
        <v>0</v>
      </c>
      <c r="K25" s="25"/>
      <c r="L25" s="25"/>
      <c r="M25" s="25">
        <v>24.938770000000002</v>
      </c>
      <c r="N25" s="25">
        <v>0</v>
      </c>
      <c r="O25" s="25"/>
      <c r="P25" s="25"/>
      <c r="Q25" s="25">
        <v>22.483183</v>
      </c>
      <c r="S25" s="60"/>
      <c r="T25">
        <v>0</v>
      </c>
      <c r="W25">
        <v>27.795967999999998</v>
      </c>
      <c r="X25" s="25">
        <v>0</v>
      </c>
      <c r="Y25" s="25"/>
      <c r="Z25" s="25"/>
      <c r="AA25" s="25">
        <v>21.897924</v>
      </c>
      <c r="AB25" s="25">
        <v>0</v>
      </c>
      <c r="AC25" s="25"/>
      <c r="AD25" s="25"/>
      <c r="AE25" s="25">
        <v>29.769974000000001</v>
      </c>
      <c r="AF25" s="25">
        <v>0</v>
      </c>
      <c r="AG25" s="25"/>
      <c r="AH25" s="25"/>
      <c r="AI25" s="25">
        <v>22.659057000000001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197</v>
      </c>
      <c r="C30" s="52"/>
      <c r="D30" s="52"/>
      <c r="E30" s="52"/>
      <c r="F30" s="63" t="s">
        <v>198</v>
      </c>
      <c r="G30" s="63"/>
      <c r="H30" s="63"/>
      <c r="I30" s="63"/>
      <c r="J30" s="63" t="s">
        <v>199</v>
      </c>
      <c r="K30" s="63"/>
      <c r="L30" s="63"/>
      <c r="M30" s="63"/>
      <c r="N30" s="63" t="s">
        <v>252</v>
      </c>
      <c r="O30" s="63"/>
      <c r="P30" s="63"/>
      <c r="Q30" s="63"/>
      <c r="S30" s="59" t="s">
        <v>12</v>
      </c>
      <c r="T30" s="63" t="s">
        <v>197</v>
      </c>
      <c r="U30" s="52"/>
      <c r="V30" s="52"/>
      <c r="W30" s="52"/>
      <c r="X30" s="63" t="s">
        <v>198</v>
      </c>
      <c r="Y30" s="63"/>
      <c r="Z30" s="63"/>
      <c r="AA30" s="63"/>
      <c r="AB30" s="63" t="s">
        <v>199</v>
      </c>
      <c r="AC30" s="63"/>
      <c r="AD30" s="63"/>
      <c r="AE30" s="63"/>
      <c r="AF30" s="63" t="s">
        <v>252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2.8799999999999999E-2</v>
      </c>
      <c r="E32">
        <v>1.130695</v>
      </c>
      <c r="F32" s="25" t="s">
        <v>20</v>
      </c>
      <c r="G32" s="25">
        <v>0</v>
      </c>
      <c r="H32" s="25">
        <v>2.8799999999999999E-2</v>
      </c>
      <c r="I32" s="25">
        <v>1.0698700000000001</v>
      </c>
      <c r="J32" s="25" t="s">
        <v>20</v>
      </c>
      <c r="K32" s="25">
        <v>0</v>
      </c>
      <c r="L32" s="25">
        <v>2.8799999999999999E-2</v>
      </c>
      <c r="M32" s="25">
        <v>1.055453</v>
      </c>
      <c r="N32" s="25" t="s">
        <v>20</v>
      </c>
      <c r="O32" s="25">
        <v>0</v>
      </c>
      <c r="P32" s="25">
        <v>2.8799999999999999E-2</v>
      </c>
      <c r="Q32" s="25">
        <v>1.0792349999999999</v>
      </c>
      <c r="S32" s="59"/>
      <c r="T32" t="s">
        <v>20</v>
      </c>
      <c r="U32">
        <v>0</v>
      </c>
      <c r="V32">
        <v>2.2800000000000001E-2</v>
      </c>
      <c r="W32">
        <v>1.093502</v>
      </c>
      <c r="X32" s="25" t="s">
        <v>20</v>
      </c>
      <c r="Y32" s="25">
        <v>0</v>
      </c>
      <c r="Z32" s="25">
        <v>2.2800000000000001E-2</v>
      </c>
      <c r="AA32" s="25">
        <v>1.0774220000000001</v>
      </c>
      <c r="AB32" s="25" t="s">
        <v>20</v>
      </c>
      <c r="AC32" s="25">
        <v>0</v>
      </c>
      <c r="AD32" s="25">
        <v>2.2800000000000001E-2</v>
      </c>
      <c r="AE32" s="25">
        <v>1.0687150000000001</v>
      </c>
      <c r="AF32" s="25" t="s">
        <v>20</v>
      </c>
      <c r="AG32" s="25">
        <v>0</v>
      </c>
      <c r="AH32" s="25">
        <v>2.2800000000000001E-2</v>
      </c>
      <c r="AI32" s="25">
        <v>1.1521239999999999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5.0918400000000004</v>
      </c>
      <c r="F33" s="25" t="s">
        <v>21</v>
      </c>
      <c r="G33" s="25">
        <v>0</v>
      </c>
      <c r="H33" s="25">
        <v>4.1000000000000003E-3</v>
      </c>
      <c r="I33" s="25">
        <v>4.2263190000000002</v>
      </c>
      <c r="J33" s="25" t="s">
        <v>21</v>
      </c>
      <c r="K33" s="25">
        <v>0</v>
      </c>
      <c r="L33" s="25">
        <v>4.1000000000000003E-3</v>
      </c>
      <c r="M33" s="25">
        <v>3.9309799999999999</v>
      </c>
      <c r="N33" s="25" t="s">
        <v>21</v>
      </c>
      <c r="O33" s="25">
        <v>0</v>
      </c>
      <c r="P33" s="25">
        <v>4.1000000000000003E-3</v>
      </c>
      <c r="Q33" s="25">
        <v>3.597391</v>
      </c>
      <c r="S33" s="59"/>
      <c r="T33" t="s">
        <v>21</v>
      </c>
      <c r="U33">
        <v>0</v>
      </c>
      <c r="V33">
        <v>7.4000000000000003E-3</v>
      </c>
      <c r="W33">
        <v>2.4881579999999999</v>
      </c>
      <c r="X33" s="25" t="s">
        <v>21</v>
      </c>
      <c r="Y33" s="25">
        <v>0</v>
      </c>
      <c r="Z33" s="25">
        <v>7.4000000000000003E-3</v>
      </c>
      <c r="AA33" s="25">
        <v>2.459225</v>
      </c>
      <c r="AB33" s="25" t="s">
        <v>21</v>
      </c>
      <c r="AC33" s="25">
        <v>0</v>
      </c>
      <c r="AD33" s="25">
        <v>7.4000000000000003E-3</v>
      </c>
      <c r="AE33" s="25">
        <v>2.405243</v>
      </c>
      <c r="AF33" s="25" t="s">
        <v>21</v>
      </c>
      <c r="AG33" s="25">
        <v>0</v>
      </c>
      <c r="AH33" s="25">
        <v>7.4000000000000003E-3</v>
      </c>
      <c r="AI33" s="25">
        <v>2.4190109999999998</v>
      </c>
    </row>
    <row r="34" spans="1:35" x14ac:dyDescent="0.25">
      <c r="A34" s="59"/>
      <c r="B34" t="s">
        <v>22</v>
      </c>
      <c r="C34">
        <v>0</v>
      </c>
      <c r="D34">
        <v>9.9189999999999999E-4</v>
      </c>
      <c r="E34">
        <v>158.66176200000001</v>
      </c>
      <c r="F34" s="25" t="s">
        <v>22</v>
      </c>
      <c r="G34" s="25">
        <v>0</v>
      </c>
      <c r="H34" s="25">
        <v>1E-3</v>
      </c>
      <c r="I34" s="25">
        <v>150.282881</v>
      </c>
      <c r="J34" s="25" t="s">
        <v>22</v>
      </c>
      <c r="K34" s="25">
        <v>0</v>
      </c>
      <c r="L34" s="25">
        <v>1.1000000000000001E-3</v>
      </c>
      <c r="M34" s="25">
        <v>150.24838600000001</v>
      </c>
      <c r="N34" s="25" t="s">
        <v>22</v>
      </c>
      <c r="O34" s="25">
        <v>0</v>
      </c>
      <c r="P34" s="25">
        <v>1.1000000000000001E-3</v>
      </c>
      <c r="Q34" s="25">
        <v>141.88535300000001</v>
      </c>
      <c r="S34" s="59"/>
      <c r="T34" t="s">
        <v>22</v>
      </c>
      <c r="U34">
        <v>0</v>
      </c>
      <c r="V34">
        <v>3.0000000000000001E-3</v>
      </c>
      <c r="W34">
        <v>50.805281000000001</v>
      </c>
      <c r="X34" s="25" t="s">
        <v>22</v>
      </c>
      <c r="Y34" s="25">
        <v>0</v>
      </c>
      <c r="Z34" s="25">
        <v>3.0999999999999999E-3</v>
      </c>
      <c r="AA34" s="25">
        <v>50.368988999999999</v>
      </c>
      <c r="AB34" s="25" t="s">
        <v>22</v>
      </c>
      <c r="AC34" s="25">
        <v>0</v>
      </c>
      <c r="AD34" s="25">
        <v>3.2000000000000002E-3</v>
      </c>
      <c r="AE34" s="25">
        <v>42.055776999999999</v>
      </c>
      <c r="AF34" s="25" t="s">
        <v>22</v>
      </c>
      <c r="AG34" s="25">
        <v>0</v>
      </c>
      <c r="AH34" s="25">
        <v>3.3E-3</v>
      </c>
      <c r="AI34" s="25">
        <v>42.537326999999998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197</v>
      </c>
      <c r="C37" s="52"/>
      <c r="D37" s="52"/>
      <c r="E37" s="52"/>
      <c r="F37" s="66" t="s">
        <v>198</v>
      </c>
      <c r="G37" s="66"/>
      <c r="H37" s="66"/>
      <c r="I37" s="66"/>
      <c r="J37" s="66" t="s">
        <v>199</v>
      </c>
      <c r="K37" s="66"/>
      <c r="L37" s="66"/>
      <c r="M37" s="66"/>
      <c r="N37" s="66" t="s">
        <v>200</v>
      </c>
      <c r="O37" s="66"/>
      <c r="P37" s="66"/>
      <c r="Q37" s="66"/>
      <c r="R37" s="27"/>
      <c r="S37" s="68" t="s">
        <v>23</v>
      </c>
      <c r="T37" s="63" t="s">
        <v>197</v>
      </c>
      <c r="U37" s="52"/>
      <c r="V37" s="52"/>
      <c r="W37" s="52"/>
      <c r="X37" s="66" t="s">
        <v>198</v>
      </c>
      <c r="Y37" s="66"/>
      <c r="Z37" s="66"/>
      <c r="AA37" s="66"/>
      <c r="AB37" s="66" t="s">
        <v>199</v>
      </c>
      <c r="AC37" s="66"/>
      <c r="AD37" s="66"/>
      <c r="AE37" s="66"/>
      <c r="AF37" s="66" t="s">
        <v>200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197</v>
      </c>
      <c r="C44" s="52"/>
      <c r="D44" s="52"/>
      <c r="E44" s="52"/>
      <c r="F44" s="63" t="s">
        <v>198</v>
      </c>
      <c r="G44" s="63"/>
      <c r="H44" s="63"/>
      <c r="I44" s="63"/>
      <c r="J44" s="63" t="s">
        <v>199</v>
      </c>
      <c r="K44" s="63"/>
      <c r="L44" s="63"/>
      <c r="M44" s="63"/>
      <c r="N44" s="63" t="s">
        <v>252</v>
      </c>
      <c r="O44" s="63"/>
      <c r="P44" s="63"/>
      <c r="Q44" s="63"/>
      <c r="S44" s="60" t="s">
        <v>24</v>
      </c>
      <c r="T44" s="63" t="s">
        <v>197</v>
      </c>
      <c r="U44" s="52"/>
      <c r="V44" s="52"/>
      <c r="W44" s="52"/>
      <c r="X44" s="63" t="s">
        <v>198</v>
      </c>
      <c r="Y44" s="63"/>
      <c r="Z44" s="63"/>
      <c r="AA44" s="63"/>
      <c r="AB44" s="63" t="s">
        <v>199</v>
      </c>
      <c r="AC44" s="63"/>
      <c r="AD44" s="63"/>
      <c r="AE44" s="63"/>
      <c r="AF44" s="63" t="s">
        <v>252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1.9999999999999999E-6</v>
      </c>
      <c r="E46">
        <v>29.136101</v>
      </c>
      <c r="F46" s="39">
        <v>2.0999999999999998E-6</v>
      </c>
      <c r="G46" s="25"/>
      <c r="H46" s="25"/>
      <c r="I46" s="25">
        <v>22.735161999999999</v>
      </c>
      <c r="J46" s="39">
        <v>1.9E-6</v>
      </c>
      <c r="K46" s="25"/>
      <c r="L46" s="25"/>
      <c r="M46" s="25">
        <v>23.420770999999998</v>
      </c>
      <c r="N46" s="39">
        <v>1.3E-6</v>
      </c>
      <c r="O46" s="25"/>
      <c r="P46" s="25"/>
      <c r="Q46" s="25">
        <v>34.856738</v>
      </c>
      <c r="S46" s="60"/>
      <c r="T46" s="32">
        <v>1.098E-4</v>
      </c>
      <c r="W46">
        <v>28.672923999999998</v>
      </c>
      <c r="X46" s="39">
        <v>1.049E-4</v>
      </c>
      <c r="Y46" s="25"/>
      <c r="Z46" s="25"/>
      <c r="AA46" s="25">
        <v>24.240599</v>
      </c>
      <c r="AB46" s="39">
        <v>1.126E-4</v>
      </c>
      <c r="AC46" s="25"/>
      <c r="AD46" s="25"/>
      <c r="AE46" s="25">
        <v>24.182210999999999</v>
      </c>
      <c r="AF46" s="39">
        <v>1.197E-4</v>
      </c>
      <c r="AG46" s="25"/>
      <c r="AH46" s="25"/>
      <c r="AI46" s="25">
        <v>25.551987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197</v>
      </c>
      <c r="C50" s="52"/>
      <c r="D50" s="52"/>
      <c r="E50" s="52"/>
      <c r="F50" s="63" t="s">
        <v>198</v>
      </c>
      <c r="G50" s="63"/>
      <c r="H50" s="63"/>
      <c r="I50" s="63"/>
      <c r="J50" s="63" t="s">
        <v>199</v>
      </c>
      <c r="K50" s="63"/>
      <c r="L50" s="63"/>
      <c r="M50" s="63"/>
      <c r="N50" s="63" t="s">
        <v>252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1.116304</v>
      </c>
      <c r="F52" s="25" t="s">
        <v>20</v>
      </c>
      <c r="G52" s="25">
        <v>0</v>
      </c>
      <c r="H52" s="25">
        <v>2.2800000000000001E-2</v>
      </c>
      <c r="I52" s="25">
        <v>1.002237</v>
      </c>
      <c r="J52" s="25" t="s">
        <v>20</v>
      </c>
      <c r="K52" s="25">
        <v>0</v>
      </c>
      <c r="L52" s="25">
        <v>2.2800000000000001E-2</v>
      </c>
      <c r="M52" s="25">
        <v>1.0763910000000001</v>
      </c>
      <c r="N52" s="25" t="s">
        <v>20</v>
      </c>
      <c r="O52" s="25">
        <v>0</v>
      </c>
      <c r="P52" s="25">
        <v>2.2800000000000001E-2</v>
      </c>
      <c r="Q52" s="25">
        <v>1.0586709999999999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2.4980980000000002</v>
      </c>
      <c r="F53" s="25" t="s">
        <v>21</v>
      </c>
      <c r="G53" s="25">
        <v>0</v>
      </c>
      <c r="H53" s="25">
        <v>1.37E-2</v>
      </c>
      <c r="I53" s="25">
        <v>1.0702370000000001</v>
      </c>
      <c r="J53" s="25" t="s">
        <v>21</v>
      </c>
      <c r="K53" s="25">
        <v>0</v>
      </c>
      <c r="L53" s="25">
        <v>1.37E-2</v>
      </c>
      <c r="M53" s="25">
        <v>2.427492</v>
      </c>
      <c r="N53" s="25" t="s">
        <v>21</v>
      </c>
      <c r="O53" s="25">
        <v>0</v>
      </c>
      <c r="P53" s="25">
        <v>1.37E-2</v>
      </c>
      <c r="Q53" s="25">
        <v>2.5057870000000002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25.377756000000002</v>
      </c>
      <c r="F54" s="25" t="s">
        <v>22</v>
      </c>
      <c r="G54" s="25">
        <v>0</v>
      </c>
      <c r="H54" s="25">
        <v>9.4000000000000004E-3</v>
      </c>
      <c r="I54" s="25">
        <v>25.374510999999998</v>
      </c>
      <c r="J54" s="25" t="s">
        <v>22</v>
      </c>
      <c r="K54" s="25">
        <v>0</v>
      </c>
      <c r="L54" s="25">
        <v>9.5999999999999992E-3</v>
      </c>
      <c r="M54" s="25">
        <v>25.58051</v>
      </c>
      <c r="N54" s="25" t="s">
        <v>22</v>
      </c>
      <c r="O54" s="25">
        <v>0</v>
      </c>
      <c r="P54" s="25">
        <v>9.7999999999999997E-3</v>
      </c>
      <c r="Q54" s="25">
        <v>22.560393000000001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197</v>
      </c>
      <c r="C57" s="52"/>
      <c r="D57" s="52"/>
      <c r="E57" s="52"/>
      <c r="F57" s="66" t="s">
        <v>198</v>
      </c>
      <c r="G57" s="66"/>
      <c r="H57" s="66"/>
      <c r="I57" s="66"/>
      <c r="J57" s="66" t="s">
        <v>199</v>
      </c>
      <c r="K57" s="66"/>
      <c r="L57" s="66"/>
      <c r="M57" s="66"/>
      <c r="N57" s="66" t="s">
        <v>200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197</v>
      </c>
      <c r="C64" s="52"/>
      <c r="D64" s="52"/>
      <c r="E64" s="52"/>
      <c r="F64" s="63" t="s">
        <v>198</v>
      </c>
      <c r="G64" s="63"/>
      <c r="H64" s="63"/>
      <c r="I64" s="63"/>
      <c r="J64" s="63" t="s">
        <v>199</v>
      </c>
      <c r="K64" s="63"/>
      <c r="L64" s="63"/>
      <c r="M64" s="63"/>
      <c r="N64" s="63" t="s">
        <v>252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2.3999999999999998E-3</v>
      </c>
      <c r="E66">
        <v>26.666107</v>
      </c>
      <c r="F66" s="39"/>
      <c r="G66" s="39">
        <v>2.3999999999999998E-3</v>
      </c>
      <c r="H66" s="25"/>
      <c r="I66" s="25">
        <v>28.396277000000001</v>
      </c>
      <c r="J66" s="39">
        <v>2.5000000000000001E-3</v>
      </c>
      <c r="K66" s="25"/>
      <c r="L66" s="25"/>
      <c r="M66" s="25">
        <v>26.62922</v>
      </c>
      <c r="N66" s="25">
        <v>2.5000000000000001E-3</v>
      </c>
      <c r="O66" s="25"/>
      <c r="P66" s="25"/>
      <c r="Q66" s="25">
        <v>25.315691000000001</v>
      </c>
    </row>
    <row r="67" spans="1:27" x14ac:dyDescent="0.25">
      <c r="J67" t="s">
        <v>138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2.2251469999999998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60.216442000000001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8.4470999999999993E-4</v>
      </c>
      <c r="H74">
        <f>E12+I12</f>
        <v>40.502750000000006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8.4581999999999995E-4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3.4968500000000002E-5</v>
      </c>
      <c r="H75">
        <f>E13+I13</f>
        <v>661.36175200000002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3.5117000000000003E-5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8.480400000000001E-4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8.5026000000000003E-4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3.5414000000000003E-5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3.5710999999999997E-5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3.9023330000000001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85.155212000000006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8.4577950000000002E-4</v>
      </c>
      <c r="H87">
        <f>M12+I12+E12</f>
        <v>58.149971000000001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8.4787800000000015E-4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3.5117524999999999E-5</v>
      </c>
      <c r="H88">
        <f>M13+I13+E13</f>
        <v>993.32821300000001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3.5416100000000008E-5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8.5183200000000007E-4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8.5546200000000008E-4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3.6016400000000003E-5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3.6620900000000007E-5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4.9261280000000003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107.638395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8.4680977499999996E-4</v>
      </c>
      <c r="H100">
        <f>Q12+M12+I12+E12</f>
        <v>75.239530000000002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8.4978419999999998E-4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3.5267078749999997E-5</v>
      </c>
      <c r="H101">
        <f>Q13+M13+I13+E13</f>
        <v>1326.7085460000001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3.571733E-5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8.5505759999999998E-4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8.5948140000000008E-4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3.6627440000000004E-5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3.7550510000000007E-5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2.200609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49.693891999999998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23.610923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2.5030499999999998E-4</v>
      </c>
      <c r="H114">
        <f>AA13+W13</f>
        <v>484.30043899999998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2.5100999999999997E-4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2.5242E-4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2.5382999999999997E-4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3.3197900000000002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79.463865999999996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35.68562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2.5101149999999999E-4</v>
      </c>
      <c r="H127">
        <f>AE13+AA13+W13</f>
        <v>729.08513199999993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2.5242600000000004E-4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2.55264E-4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2.5811400000000004E-4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4.4986600000000001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102.122923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47.078450000000004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2.5171952499999998E-4</v>
      </c>
      <c r="H140">
        <f>AI13+AE13+AA13+W13</f>
        <v>960.724108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2.538482E-4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2.581336E-4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2.6245740000000004E-4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2.8799999999999999E-2</v>
      </c>
      <c r="H151">
        <f>I32++E32</f>
        <v>2.2005650000000001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2.0049999999999999E-6</v>
      </c>
      <c r="M151">
        <f>I46+E46</f>
        <v>51.871262999999999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2.8799999999999999E-2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2.0099999999999998E-6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9.3181590000000014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9.9230499999999997E-4</v>
      </c>
      <c r="H153">
        <f>I34++E34</f>
        <v>308.94464300000004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9.9270999999999995E-4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2.8800000000000003E-2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2.0200000000000001E-6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2.8799999999999999E-2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2.03E-6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9.9352000000000012E-4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9.9432999999999987E-4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2.8800000000000003E-2</v>
      </c>
      <c r="H164">
        <f>M32+I32+E32</f>
        <v>3.2560180000000001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2.0092500000000003E-6</v>
      </c>
      <c r="M164">
        <f>M46+I46+E46</f>
        <v>75.292034000000001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2.8800000000000003E-2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2.0169999999999999E-6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13.249139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9.9293975000000001E-4</v>
      </c>
      <c r="H166">
        <f>M34+I34+E34</f>
        <v>459.19302900000002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9.9443900000000017E-4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2.8799999999999999E-2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2.0279999999999999E-6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2.8800000000000003E-2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2.0329999999999998E-6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9.9881600000000003E-4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1.0050310000000002E-3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2.8799999999999996E-2</v>
      </c>
      <c r="H177">
        <f>Q32+M32+I32+E32</f>
        <v>4.3352529999999998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2.0127374999999995E-6</v>
      </c>
      <c r="M177">
        <f>Q46+M46+I46+E46</f>
        <v>110.14877199999999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2.8799999999999996E-2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2.0208999999999996E-6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16.846530000000001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9.9378026249999992E-4</v>
      </c>
      <c r="H179">
        <f>Q34+M34+I34+E34</f>
        <v>601.07838199999992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9.9689510000000006E-4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2.8799999999999999E-2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2.0231999999999995E-6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2.8799999999999999E-2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2.0063000000000002E-6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1.0062527999999999E-3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1.0188217000000001E-3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2.1709240000000003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1.0955499999999999E-4</v>
      </c>
      <c r="M190">
        <f>AA46+W46</f>
        <v>52.913522999999998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1.0931000000000001E-4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4.9473830000000003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101.17427000000001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1.0882000000000001E-4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1.0832999999999999E-4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3.2396390000000004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1.093415E-4</v>
      </c>
      <c r="M203">
        <f>AE46+AA46+W46</f>
        <v>77.095733999999993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1.0894600000000001E-4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7.3526260000000008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143.23004700000001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1.08344E-4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1.0799400000000001E-4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4.3917630000000001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1.0915784999999998E-4</v>
      </c>
      <c r="M216">
        <f>AI46+AE46+AA46+W46</f>
        <v>102.64772099999999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1.086948E-4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9.7716370000000001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185.76737399999999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1.0826639999999998E-4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1.0843560000000002E-4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2.118541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2.3999999999999998E-3</v>
      </c>
      <c r="M229">
        <f>I66+E66</f>
        <v>55.062384000000002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2.4000000000000002E-3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3.5683350000000003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50.752267000000003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2.3999999999999998E-3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2.3999999999999998E-3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3.1949320000000001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2.40025E-3</v>
      </c>
      <c r="M242">
        <f>M66+I66+E66</f>
        <v>81.691603999999998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2.4009999999999999E-3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5.9958270000000002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76.332777000000007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2.4039999999999999E-3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2.4089999999999997E-3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4.253603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2.4007249999999994E-3</v>
      </c>
      <c r="M255">
        <f>Q66+M66+I66+E66</f>
        <v>107.007295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2.4027999999999996E-3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8.5016140000000018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9.315737499999999E-3</v>
      </c>
      <c r="H257">
        <f>Q54+M54+I54+E54</f>
        <v>98.893169999999998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9.3328999999999981E-3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2.4103999999999996E-3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2.4215999999999999E-3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9.4143000000000004E-3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263"/>
  <sheetViews>
    <sheetView zoomScale="55" zoomScaleNormal="55" workbookViewId="0">
      <selection activeCell="I27" sqref="I2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201</v>
      </c>
      <c r="C9" s="52"/>
      <c r="D9" s="52"/>
      <c r="E9" s="52"/>
      <c r="F9" s="63" t="s">
        <v>202</v>
      </c>
      <c r="G9" s="63"/>
      <c r="H9" s="63"/>
      <c r="I9" s="63"/>
      <c r="J9" s="63" t="s">
        <v>203</v>
      </c>
      <c r="K9" s="63"/>
      <c r="L9" s="63"/>
      <c r="M9" s="63"/>
      <c r="N9" s="63" t="s">
        <v>253</v>
      </c>
      <c r="O9" s="63"/>
      <c r="P9" s="63"/>
      <c r="Q9" s="63"/>
      <c r="S9" s="59" t="s">
        <v>12</v>
      </c>
      <c r="T9" s="63" t="s">
        <v>201</v>
      </c>
      <c r="U9" s="52"/>
      <c r="V9" s="52"/>
      <c r="W9" s="52"/>
      <c r="X9" s="63" t="s">
        <v>202</v>
      </c>
      <c r="Y9" s="63"/>
      <c r="Z9" s="63"/>
      <c r="AA9" s="63"/>
      <c r="AB9" s="63" t="s">
        <v>203</v>
      </c>
      <c r="AC9" s="63"/>
      <c r="AD9" s="63"/>
      <c r="AE9" s="63"/>
      <c r="AF9" s="63" t="s">
        <v>253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2.8116180000000002</v>
      </c>
      <c r="F11" s="25" t="s">
        <v>20</v>
      </c>
      <c r="G11" s="25">
        <v>0</v>
      </c>
      <c r="H11" s="25">
        <v>2.2800000000000001E-2</v>
      </c>
      <c r="I11" s="25">
        <v>1.0686929999999999</v>
      </c>
      <c r="J11" s="25" t="s">
        <v>20</v>
      </c>
      <c r="K11" s="25">
        <v>0</v>
      </c>
      <c r="L11" s="25">
        <v>2.2800000000000001E-2</v>
      </c>
      <c r="M11" s="25">
        <v>1.0793489999999999</v>
      </c>
      <c r="N11" s="25" t="s">
        <v>20</v>
      </c>
      <c r="O11" s="25">
        <v>0</v>
      </c>
      <c r="P11" s="25">
        <v>2.2800000000000001E-2</v>
      </c>
      <c r="Q11" s="25">
        <v>1.096811</v>
      </c>
      <c r="S11" s="59"/>
      <c r="T11" t="s">
        <v>20</v>
      </c>
      <c r="U11">
        <v>0</v>
      </c>
      <c r="V11">
        <v>2.2800000000000001E-2</v>
      </c>
      <c r="W11">
        <v>1.150722</v>
      </c>
      <c r="X11" s="25" t="s">
        <v>20</v>
      </c>
      <c r="Y11" s="25">
        <v>0</v>
      </c>
      <c r="Z11" s="25">
        <v>2.2800000000000001E-2</v>
      </c>
      <c r="AA11" s="25">
        <v>1.616787</v>
      </c>
      <c r="AB11" s="25" t="s">
        <v>20</v>
      </c>
      <c r="AC11" s="25">
        <v>0</v>
      </c>
      <c r="AD11" s="25">
        <v>2.2800000000000001E-2</v>
      </c>
      <c r="AE11" s="25">
        <v>1.1399109999999999</v>
      </c>
      <c r="AF11" s="25" t="s">
        <v>20</v>
      </c>
      <c r="AG11" s="25">
        <v>0</v>
      </c>
      <c r="AH11" s="25">
        <v>2.2800000000000001E-2</v>
      </c>
      <c r="AI11" s="25">
        <v>1.0961700000000001</v>
      </c>
    </row>
    <row r="12" spans="1:35" x14ac:dyDescent="0.25">
      <c r="A12" s="59"/>
      <c r="B12" t="s">
        <v>21</v>
      </c>
      <c r="C12">
        <v>0</v>
      </c>
      <c r="D12">
        <v>8.2450000000000004E-4</v>
      </c>
      <c r="E12">
        <v>20.946341</v>
      </c>
      <c r="F12" s="25" t="s">
        <v>21</v>
      </c>
      <c r="G12" s="25">
        <v>0</v>
      </c>
      <c r="H12" s="25">
        <v>8.2450000000000004E-4</v>
      </c>
      <c r="I12" s="25">
        <v>21.308923</v>
      </c>
      <c r="J12" s="25" t="s">
        <v>21</v>
      </c>
      <c r="K12" s="25">
        <v>0</v>
      </c>
      <c r="L12" s="25">
        <v>8.2450000000000004E-4</v>
      </c>
      <c r="M12" s="25">
        <v>19.885517</v>
      </c>
      <c r="N12" s="25" t="s">
        <v>21</v>
      </c>
      <c r="O12" s="25">
        <v>0</v>
      </c>
      <c r="P12" s="25">
        <v>8.2450000000000004E-4</v>
      </c>
      <c r="Q12" s="25">
        <v>20.044474999999998</v>
      </c>
      <c r="S12" s="59"/>
      <c r="T12" t="s">
        <v>21</v>
      </c>
      <c r="U12">
        <v>0</v>
      </c>
      <c r="V12">
        <v>2E-3</v>
      </c>
      <c r="W12">
        <v>13.503069999999999</v>
      </c>
      <c r="X12" s="25" t="s">
        <v>21</v>
      </c>
      <c r="Y12" s="25">
        <v>0</v>
      </c>
      <c r="Z12" s="25">
        <v>2E-3</v>
      </c>
      <c r="AA12" s="25">
        <v>12.886594000000001</v>
      </c>
      <c r="AB12" s="25" t="s">
        <v>21</v>
      </c>
      <c r="AC12" s="25">
        <v>0</v>
      </c>
      <c r="AD12" s="25">
        <v>2E-3</v>
      </c>
      <c r="AE12" s="25">
        <v>13.008806999999999</v>
      </c>
      <c r="AF12" s="25" t="s">
        <v>21</v>
      </c>
      <c r="AG12" s="25">
        <v>0</v>
      </c>
      <c r="AH12" s="25">
        <v>2E-3</v>
      </c>
      <c r="AI12" s="25">
        <v>12.616879000000001</v>
      </c>
    </row>
    <row r="13" spans="1:35" x14ac:dyDescent="0.25">
      <c r="A13" s="59"/>
      <c r="B13" t="s">
        <v>22</v>
      </c>
      <c r="C13">
        <v>0</v>
      </c>
      <c r="D13">
        <v>3.4690000000000002E-5</v>
      </c>
      <c r="E13">
        <v>376.63233700000001</v>
      </c>
      <c r="F13" s="25" t="s">
        <v>22</v>
      </c>
      <c r="G13" s="25">
        <v>0</v>
      </c>
      <c r="H13" s="25">
        <v>3.4690000000000002E-5</v>
      </c>
      <c r="I13" s="25">
        <v>374.82775700000002</v>
      </c>
      <c r="J13" s="25" t="s">
        <v>22</v>
      </c>
      <c r="K13" s="25">
        <v>0</v>
      </c>
      <c r="L13" s="25">
        <v>4.0750000000000001E-5</v>
      </c>
      <c r="M13" s="25">
        <v>373.846046</v>
      </c>
      <c r="N13" s="25" t="s">
        <v>22</v>
      </c>
      <c r="O13" s="25">
        <v>0</v>
      </c>
      <c r="P13" s="25">
        <v>4.4110000000000003E-5</v>
      </c>
      <c r="Q13" s="25">
        <v>374.801873</v>
      </c>
      <c r="S13" s="59"/>
      <c r="T13" t="s">
        <v>22</v>
      </c>
      <c r="U13">
        <v>0</v>
      </c>
      <c r="V13">
        <v>2.4909999999999998E-4</v>
      </c>
      <c r="W13">
        <v>287.993088</v>
      </c>
      <c r="X13" s="25" t="s">
        <v>22</v>
      </c>
      <c r="Y13" s="25">
        <v>0</v>
      </c>
      <c r="Z13" s="25">
        <v>2.63E-4</v>
      </c>
      <c r="AA13" s="25">
        <v>283.71367099999998</v>
      </c>
      <c r="AB13" s="25" t="s">
        <v>22</v>
      </c>
      <c r="AC13" s="25">
        <v>0</v>
      </c>
      <c r="AD13" s="25">
        <v>2.7750000000000002E-4</v>
      </c>
      <c r="AE13" s="25">
        <v>299.32987900000001</v>
      </c>
      <c r="AF13" s="25" t="s">
        <v>22</v>
      </c>
      <c r="AG13" s="25">
        <v>0</v>
      </c>
      <c r="AH13" s="25">
        <v>2.9280000000000002E-4</v>
      </c>
      <c r="AI13" s="25">
        <v>270.64766200000003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201</v>
      </c>
      <c r="C16" s="52"/>
      <c r="D16" s="52"/>
      <c r="E16" s="52"/>
      <c r="F16" s="66" t="s">
        <v>202</v>
      </c>
      <c r="G16" s="66"/>
      <c r="H16" s="66"/>
      <c r="I16" s="66"/>
      <c r="J16" s="66" t="s">
        <v>203</v>
      </c>
      <c r="K16" s="66"/>
      <c r="L16" s="66"/>
      <c r="M16" s="66"/>
      <c r="N16" s="66" t="s">
        <v>204</v>
      </c>
      <c r="O16" s="66"/>
      <c r="P16" s="66"/>
      <c r="Q16" s="66"/>
      <c r="R16" s="27"/>
      <c r="S16" s="68" t="s">
        <v>23</v>
      </c>
      <c r="T16" s="63" t="s">
        <v>201</v>
      </c>
      <c r="U16" s="52"/>
      <c r="V16" s="52"/>
      <c r="W16" s="52"/>
      <c r="X16" s="66" t="s">
        <v>202</v>
      </c>
      <c r="Y16" s="66"/>
      <c r="Z16" s="66"/>
      <c r="AA16" s="66"/>
      <c r="AB16" s="66" t="s">
        <v>203</v>
      </c>
      <c r="AC16" s="66"/>
      <c r="AD16" s="66"/>
      <c r="AE16" s="66"/>
      <c r="AF16" s="66" t="s">
        <v>204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201</v>
      </c>
      <c r="C23" s="52"/>
      <c r="D23" s="52"/>
      <c r="E23" s="52"/>
      <c r="F23" s="63" t="s">
        <v>202</v>
      </c>
      <c r="G23" s="63"/>
      <c r="H23" s="63"/>
      <c r="I23" s="63"/>
      <c r="J23" s="63" t="s">
        <v>203</v>
      </c>
      <c r="K23" s="63"/>
      <c r="L23" s="63"/>
      <c r="M23" s="63"/>
      <c r="N23" s="63" t="s">
        <v>253</v>
      </c>
      <c r="O23" s="63"/>
      <c r="P23" s="63"/>
      <c r="Q23" s="63"/>
      <c r="S23" s="60" t="s">
        <v>24</v>
      </c>
      <c r="T23" s="63" t="s">
        <v>201</v>
      </c>
      <c r="U23" s="52"/>
      <c r="V23" s="52"/>
      <c r="W23" s="52"/>
      <c r="X23" s="63" t="s">
        <v>202</v>
      </c>
      <c r="Y23" s="63"/>
      <c r="Z23" s="63"/>
      <c r="AA23" s="63"/>
      <c r="AB23" s="63" t="s">
        <v>203</v>
      </c>
      <c r="AC23" s="63"/>
      <c r="AD23" s="63"/>
      <c r="AE23" s="63"/>
      <c r="AF23" s="63" t="s">
        <v>253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32.358539999999998</v>
      </c>
      <c r="F25" s="25">
        <v>0</v>
      </c>
      <c r="G25" s="25"/>
      <c r="H25" s="25"/>
      <c r="I25" s="25">
        <v>28.785872000000001</v>
      </c>
      <c r="J25" s="25">
        <v>0</v>
      </c>
      <c r="K25" s="25"/>
      <c r="L25" s="25"/>
      <c r="M25" s="25">
        <v>35.131476999999997</v>
      </c>
      <c r="N25" s="25">
        <v>0</v>
      </c>
      <c r="O25" s="25"/>
      <c r="P25" s="25"/>
      <c r="Q25" s="25">
        <v>34.768130999999997</v>
      </c>
      <c r="S25" s="60"/>
      <c r="T25">
        <v>0</v>
      </c>
      <c r="W25">
        <v>31.605674</v>
      </c>
      <c r="X25" s="25">
        <v>0</v>
      </c>
      <c r="Y25" s="25"/>
      <c r="Z25" s="25"/>
      <c r="AA25" s="25">
        <v>29.475390000000001</v>
      </c>
      <c r="AB25" s="25">
        <v>0</v>
      </c>
      <c r="AC25" s="25"/>
      <c r="AD25" s="25"/>
      <c r="AE25" s="25">
        <v>28.607081999999998</v>
      </c>
      <c r="AF25" s="25">
        <v>0</v>
      </c>
      <c r="AG25" s="25"/>
      <c r="AH25" s="25"/>
      <c r="AI25" s="25">
        <v>25.622083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201</v>
      </c>
      <c r="C30" s="52"/>
      <c r="D30" s="52"/>
      <c r="E30" s="52"/>
      <c r="F30" s="63" t="s">
        <v>202</v>
      </c>
      <c r="G30" s="63"/>
      <c r="H30" s="63"/>
      <c r="I30" s="63"/>
      <c r="J30" s="63" t="s">
        <v>203</v>
      </c>
      <c r="K30" s="63"/>
      <c r="L30" s="63"/>
      <c r="M30" s="63"/>
      <c r="N30" s="63" t="s">
        <v>253</v>
      </c>
      <c r="O30" s="63"/>
      <c r="P30" s="63"/>
      <c r="Q30" s="63"/>
      <c r="S30" s="59" t="s">
        <v>12</v>
      </c>
      <c r="T30" s="63" t="s">
        <v>201</v>
      </c>
      <c r="U30" s="52"/>
      <c r="V30" s="52"/>
      <c r="W30" s="52"/>
      <c r="X30" s="63" t="s">
        <v>202</v>
      </c>
      <c r="Y30" s="63"/>
      <c r="Z30" s="63"/>
      <c r="AA30" s="63"/>
      <c r="AB30" s="63" t="s">
        <v>203</v>
      </c>
      <c r="AC30" s="63"/>
      <c r="AD30" s="63"/>
      <c r="AE30" s="63"/>
      <c r="AF30" s="63" t="s">
        <v>253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1.1385620000000001</v>
      </c>
      <c r="F32" s="25" t="s">
        <v>20</v>
      </c>
      <c r="G32" s="25">
        <v>0</v>
      </c>
      <c r="H32" s="25">
        <v>2.2800000000000001E-2</v>
      </c>
      <c r="I32" s="25">
        <v>1.2845850000000001</v>
      </c>
      <c r="J32" s="25" t="s">
        <v>20</v>
      </c>
      <c r="K32" s="25">
        <v>0</v>
      </c>
      <c r="L32" s="25">
        <v>2.2800000000000001E-2</v>
      </c>
      <c r="M32" s="25">
        <v>1.0780749999999999</v>
      </c>
      <c r="N32" s="25" t="s">
        <v>20</v>
      </c>
      <c r="O32" s="25">
        <v>0</v>
      </c>
      <c r="P32" s="25">
        <v>2.2800000000000001E-2</v>
      </c>
      <c r="Q32" s="25">
        <v>1.2396450000000001</v>
      </c>
      <c r="S32" s="59"/>
      <c r="T32" t="s">
        <v>20</v>
      </c>
      <c r="U32">
        <v>0</v>
      </c>
      <c r="V32">
        <v>2.2800000000000001E-2</v>
      </c>
      <c r="W32">
        <v>1.0706560000000001</v>
      </c>
      <c r="X32" s="25" t="s">
        <v>20</v>
      </c>
      <c r="Y32" s="25">
        <v>0</v>
      </c>
      <c r="Z32" s="25">
        <v>2.2800000000000001E-2</v>
      </c>
      <c r="AA32" s="25">
        <v>1.083223</v>
      </c>
      <c r="AB32" s="25" t="s">
        <v>20</v>
      </c>
      <c r="AC32" s="25">
        <v>0</v>
      </c>
      <c r="AD32" s="25">
        <v>2.2800000000000001E-2</v>
      </c>
      <c r="AE32" s="25">
        <v>1.828527</v>
      </c>
      <c r="AF32" s="25" t="s">
        <v>20</v>
      </c>
      <c r="AG32" s="25">
        <v>0</v>
      </c>
      <c r="AH32" s="25">
        <v>2.2800000000000001E-2</v>
      </c>
      <c r="AI32" s="25">
        <v>1.111747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5.5901699999999996</v>
      </c>
      <c r="F33" s="25" t="s">
        <v>21</v>
      </c>
      <c r="G33" s="25">
        <v>0</v>
      </c>
      <c r="H33" s="25">
        <v>4.1000000000000003E-3</v>
      </c>
      <c r="I33" s="25">
        <v>4.5298230000000004</v>
      </c>
      <c r="J33" s="25" t="s">
        <v>21</v>
      </c>
      <c r="K33" s="25">
        <v>0</v>
      </c>
      <c r="L33" s="25">
        <v>4.1000000000000003E-3</v>
      </c>
      <c r="M33" s="25">
        <v>4.558478</v>
      </c>
      <c r="N33" s="25" t="s">
        <v>21</v>
      </c>
      <c r="O33" s="25">
        <v>0</v>
      </c>
      <c r="P33" s="25">
        <v>4.1000000000000003E-3</v>
      </c>
      <c r="Q33" s="25">
        <v>3.8797600000000001</v>
      </c>
      <c r="S33" s="59"/>
      <c r="T33" t="s">
        <v>21</v>
      </c>
      <c r="U33">
        <v>0</v>
      </c>
      <c r="V33">
        <v>7.4000000000000003E-3</v>
      </c>
      <c r="W33">
        <v>2.8170380000000002</v>
      </c>
      <c r="X33" s="25" t="s">
        <v>21</v>
      </c>
      <c r="Y33" s="25">
        <v>0</v>
      </c>
      <c r="Z33" s="25">
        <v>7.4000000000000003E-3</v>
      </c>
      <c r="AA33" s="25">
        <v>1.7042550000000001</v>
      </c>
      <c r="AB33" s="25" t="s">
        <v>21</v>
      </c>
      <c r="AC33" s="25">
        <v>0</v>
      </c>
      <c r="AD33" s="25">
        <v>7.4000000000000003E-3</v>
      </c>
      <c r="AE33" s="25">
        <v>2.6477200000000001</v>
      </c>
      <c r="AF33" s="25" t="s">
        <v>21</v>
      </c>
      <c r="AG33" s="25">
        <v>0</v>
      </c>
      <c r="AH33" s="25">
        <v>7.4000000000000003E-3</v>
      </c>
      <c r="AI33" s="25">
        <v>2.6410490000000002</v>
      </c>
    </row>
    <row r="34" spans="1:35" x14ac:dyDescent="0.25">
      <c r="A34" s="59"/>
      <c r="B34" t="s">
        <v>22</v>
      </c>
      <c r="C34">
        <v>0</v>
      </c>
      <c r="D34">
        <v>9.9050000000000006E-4</v>
      </c>
      <c r="E34">
        <v>180.797391</v>
      </c>
      <c r="F34" s="25" t="s">
        <v>22</v>
      </c>
      <c r="G34" s="25">
        <v>0</v>
      </c>
      <c r="H34" s="25">
        <v>1E-3</v>
      </c>
      <c r="I34" s="25">
        <v>178.98035400000001</v>
      </c>
      <c r="J34" s="25" t="s">
        <v>22</v>
      </c>
      <c r="K34" s="25">
        <v>0</v>
      </c>
      <c r="L34" s="25">
        <v>1.1000000000000001E-3</v>
      </c>
      <c r="M34" s="25">
        <v>171.878792</v>
      </c>
      <c r="N34" s="25" t="s">
        <v>22</v>
      </c>
      <c r="O34" s="25">
        <v>0</v>
      </c>
      <c r="P34" s="25">
        <v>1.1000000000000001E-3</v>
      </c>
      <c r="Q34" s="25">
        <v>169.07422700000001</v>
      </c>
      <c r="S34" s="59"/>
      <c r="T34" t="s">
        <v>22</v>
      </c>
      <c r="U34">
        <v>0</v>
      </c>
      <c r="V34">
        <v>3.0000000000000001E-3</v>
      </c>
      <c r="W34">
        <v>56.917636999999999</v>
      </c>
      <c r="X34" s="25" t="s">
        <v>22</v>
      </c>
      <c r="Y34" s="25">
        <v>0</v>
      </c>
      <c r="Z34" s="25">
        <v>3.2000000000000002E-3</v>
      </c>
      <c r="AA34" s="25">
        <v>53.625532</v>
      </c>
      <c r="AB34" s="25" t="s">
        <v>22</v>
      </c>
      <c r="AC34" s="25">
        <v>0</v>
      </c>
      <c r="AD34" s="25">
        <v>3.2000000000000002E-3</v>
      </c>
      <c r="AE34" s="25">
        <v>44.235292999999999</v>
      </c>
      <c r="AF34" s="25" t="s">
        <v>22</v>
      </c>
      <c r="AG34" s="25">
        <v>0</v>
      </c>
      <c r="AH34" s="25">
        <v>3.3E-3</v>
      </c>
      <c r="AI34" s="25">
        <v>47.037402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201</v>
      </c>
      <c r="C37" s="52"/>
      <c r="D37" s="52"/>
      <c r="E37" s="52"/>
      <c r="F37" s="66" t="s">
        <v>202</v>
      </c>
      <c r="G37" s="66"/>
      <c r="H37" s="66"/>
      <c r="I37" s="66"/>
      <c r="J37" s="66" t="s">
        <v>203</v>
      </c>
      <c r="K37" s="66"/>
      <c r="L37" s="66"/>
      <c r="M37" s="66"/>
      <c r="N37" s="66" t="s">
        <v>204</v>
      </c>
      <c r="O37" s="66"/>
      <c r="P37" s="66"/>
      <c r="Q37" s="66"/>
      <c r="R37" s="27"/>
      <c r="S37" s="68" t="s">
        <v>23</v>
      </c>
      <c r="T37" s="63" t="s">
        <v>201</v>
      </c>
      <c r="U37" s="52"/>
      <c r="V37" s="52"/>
      <c r="W37" s="52"/>
      <c r="X37" s="66" t="s">
        <v>202</v>
      </c>
      <c r="Y37" s="66"/>
      <c r="Z37" s="66"/>
      <c r="AA37" s="66"/>
      <c r="AB37" s="66" t="s">
        <v>203</v>
      </c>
      <c r="AC37" s="66"/>
      <c r="AD37" s="66"/>
      <c r="AE37" s="66"/>
      <c r="AF37" s="66" t="s">
        <v>204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201</v>
      </c>
      <c r="C44" s="52"/>
      <c r="D44" s="52"/>
      <c r="E44" s="52"/>
      <c r="F44" s="63" t="s">
        <v>202</v>
      </c>
      <c r="G44" s="63"/>
      <c r="H44" s="63"/>
      <c r="I44" s="63"/>
      <c r="J44" s="63" t="s">
        <v>203</v>
      </c>
      <c r="K44" s="63"/>
      <c r="L44" s="63"/>
      <c r="M44" s="63"/>
      <c r="N44" s="63" t="s">
        <v>253</v>
      </c>
      <c r="O44" s="63"/>
      <c r="P44" s="63"/>
      <c r="Q44" s="63"/>
      <c r="S44" s="60" t="s">
        <v>24</v>
      </c>
      <c r="T44" s="63" t="s">
        <v>201</v>
      </c>
      <c r="U44" s="52"/>
      <c r="V44" s="52"/>
      <c r="W44" s="52"/>
      <c r="X44" s="63" t="s">
        <v>202</v>
      </c>
      <c r="Y44" s="63"/>
      <c r="Z44" s="63"/>
      <c r="AA44" s="63"/>
      <c r="AB44" s="63" t="s">
        <v>203</v>
      </c>
      <c r="AC44" s="63"/>
      <c r="AD44" s="63"/>
      <c r="AE44" s="63"/>
      <c r="AF44" s="63" t="s">
        <v>253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1.3999999999999999E-6</v>
      </c>
      <c r="E46">
        <v>30.898033000000002</v>
      </c>
      <c r="F46" s="39">
        <v>1.1000000000000001E-6</v>
      </c>
      <c r="G46" s="25"/>
      <c r="H46" s="25"/>
      <c r="I46" s="25">
        <v>27.43449</v>
      </c>
      <c r="J46" s="39">
        <v>1.5999999999999999E-6</v>
      </c>
      <c r="K46" s="25"/>
      <c r="L46" s="25"/>
      <c r="M46" s="25">
        <v>29.787497999999999</v>
      </c>
      <c r="N46" s="39">
        <v>6.9999999999999997E-7</v>
      </c>
      <c r="O46" s="25"/>
      <c r="P46" s="25"/>
      <c r="Q46" s="25">
        <v>36.602105999999999</v>
      </c>
      <c r="S46" s="60"/>
      <c r="T46" s="32">
        <v>9.7399999999999996E-5</v>
      </c>
      <c r="W46">
        <v>30.300125999999999</v>
      </c>
      <c r="X46" s="39">
        <v>1.077E-4</v>
      </c>
      <c r="Y46" s="25"/>
      <c r="Z46" s="25"/>
      <c r="AA46" s="25">
        <v>31.407591</v>
      </c>
      <c r="AB46" s="39">
        <v>1.066E-4</v>
      </c>
      <c r="AC46" s="25"/>
      <c r="AD46" s="25"/>
      <c r="AE46" s="25">
        <v>29.467931</v>
      </c>
      <c r="AF46" s="39">
        <v>1.183E-4</v>
      </c>
      <c r="AG46" s="25"/>
      <c r="AH46" s="25"/>
      <c r="AI46" s="25">
        <v>29.865252000000002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AF47" s="27"/>
      <c r="AG47" s="27"/>
      <c r="AH47" s="27"/>
      <c r="AI47" s="27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201</v>
      </c>
      <c r="C50" s="52"/>
      <c r="D50" s="52"/>
      <c r="E50" s="52"/>
      <c r="F50" s="63" t="s">
        <v>202</v>
      </c>
      <c r="G50" s="63"/>
      <c r="H50" s="63"/>
      <c r="I50" s="63"/>
      <c r="J50" s="63" t="s">
        <v>203</v>
      </c>
      <c r="K50" s="63"/>
      <c r="L50" s="63"/>
      <c r="M50" s="63"/>
      <c r="N50" s="63" t="s">
        <v>253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1.1009279999999999</v>
      </c>
      <c r="F52" s="25" t="s">
        <v>20</v>
      </c>
      <c r="G52" s="25">
        <v>0</v>
      </c>
      <c r="H52" s="25">
        <v>2.2800000000000001E-2</v>
      </c>
      <c r="I52" s="25">
        <v>1.0777000000000001</v>
      </c>
      <c r="J52" s="25" t="s">
        <v>20</v>
      </c>
      <c r="K52" s="25">
        <v>0</v>
      </c>
      <c r="L52" s="25">
        <v>2.2800000000000001E-2</v>
      </c>
      <c r="M52" s="25">
        <v>1.0811170000000001</v>
      </c>
      <c r="N52" s="25" t="s">
        <v>20</v>
      </c>
      <c r="O52" s="25">
        <v>0</v>
      </c>
      <c r="P52" s="25">
        <v>2.2800000000000001E-2</v>
      </c>
      <c r="Q52" s="25">
        <v>1.0802689999999999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2.5900919999999998</v>
      </c>
      <c r="F53" s="25" t="s">
        <v>21</v>
      </c>
      <c r="G53" s="25">
        <v>0</v>
      </c>
      <c r="H53" s="25">
        <v>1.37E-2</v>
      </c>
      <c r="I53" s="25">
        <v>2.5735199999999998</v>
      </c>
      <c r="J53" s="25" t="s">
        <v>21</v>
      </c>
      <c r="K53" s="25">
        <v>0</v>
      </c>
      <c r="L53" s="25">
        <v>1.37E-2</v>
      </c>
      <c r="M53" s="25">
        <v>2.6793499999999999</v>
      </c>
      <c r="N53" s="25" t="s">
        <v>21</v>
      </c>
      <c r="O53" s="25">
        <v>0</v>
      </c>
      <c r="P53" s="25">
        <v>1.37E-2</v>
      </c>
      <c r="Q53" s="25">
        <v>2.5519759999999998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28.682148000000002</v>
      </c>
      <c r="F54" s="25" t="s">
        <v>22</v>
      </c>
      <c r="G54" s="25">
        <v>0</v>
      </c>
      <c r="H54" s="25">
        <v>9.4000000000000004E-3</v>
      </c>
      <c r="I54" s="25">
        <v>28.899759</v>
      </c>
      <c r="J54" s="25" t="s">
        <v>22</v>
      </c>
      <c r="K54" s="25">
        <v>0</v>
      </c>
      <c r="L54" s="25">
        <v>9.5999999999999992E-3</v>
      </c>
      <c r="M54" s="25">
        <v>27.413285999999999</v>
      </c>
      <c r="N54" s="25" t="s">
        <v>22</v>
      </c>
      <c r="O54" s="25">
        <v>0</v>
      </c>
      <c r="P54" s="25">
        <v>9.7999999999999997E-3</v>
      </c>
      <c r="Q54" s="25">
        <v>28.592915000000001</v>
      </c>
    </row>
    <row r="55" spans="1:17" x14ac:dyDescent="0.25">
      <c r="F55" s="27"/>
      <c r="I55" s="27"/>
      <c r="J55" s="27"/>
      <c r="M55" s="27"/>
      <c r="N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201</v>
      </c>
      <c r="C57" s="52"/>
      <c r="D57" s="52"/>
      <c r="E57" s="52"/>
      <c r="F57" s="66" t="s">
        <v>202</v>
      </c>
      <c r="G57" s="66"/>
      <c r="H57" s="66"/>
      <c r="I57" s="66"/>
      <c r="J57" s="66" t="s">
        <v>203</v>
      </c>
      <c r="K57" s="66"/>
      <c r="L57" s="66"/>
      <c r="M57" s="66"/>
      <c r="N57" s="66" t="s">
        <v>204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201</v>
      </c>
      <c r="C64" s="52"/>
      <c r="D64" s="52"/>
      <c r="E64" s="52"/>
      <c r="F64" s="63" t="s">
        <v>202</v>
      </c>
      <c r="G64" s="63"/>
      <c r="H64" s="63"/>
      <c r="I64" s="63"/>
      <c r="J64" s="63" t="s">
        <v>203</v>
      </c>
      <c r="K64" s="63"/>
      <c r="L64" s="63"/>
      <c r="M64" s="63"/>
      <c r="N64" s="63" t="s">
        <v>253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2.3999999999999998E-3</v>
      </c>
      <c r="E66">
        <v>30.325581</v>
      </c>
      <c r="F66" s="39"/>
      <c r="G66" s="39">
        <v>2.3999999999999998E-3</v>
      </c>
      <c r="H66" s="25"/>
      <c r="I66" s="25">
        <v>29.392437999999999</v>
      </c>
      <c r="J66" s="39">
        <v>2.3999999999999998E-3</v>
      </c>
      <c r="K66" s="25"/>
      <c r="L66" s="25"/>
      <c r="M66" s="25">
        <v>33.307391000000003</v>
      </c>
      <c r="N66" s="25">
        <v>2.5000000000000001E-3</v>
      </c>
      <c r="O66" s="25"/>
      <c r="P66" s="25"/>
      <c r="Q66" s="25">
        <v>29.654793999999999</v>
      </c>
    </row>
    <row r="67" spans="1:27" x14ac:dyDescent="0.25">
      <c r="J67" t="s">
        <v>138</v>
      </c>
      <c r="N67" s="25"/>
      <c r="O67" s="25"/>
      <c r="P67" s="25"/>
      <c r="Q67" s="25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3.8803109999999998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61.144412000000003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8.2450000000000004E-4</v>
      </c>
      <c r="H74">
        <f>E12+I12</f>
        <v>42.255263999999997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8.2450000000000004E-4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3.4690000000000002E-5</v>
      </c>
      <c r="H75">
        <f>E13+I13</f>
        <v>751.46009400000003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3.4690000000000008E-5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8.2450000000000015E-4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8.2450000000000004E-4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3.4690000000000002E-5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3.4690000000000002E-5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4.9596599999999995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96.275889000000006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8.2450000000000004E-4</v>
      </c>
      <c r="H87">
        <f>M12+I12+E12</f>
        <v>62.140781000000004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8.2450000000000004E-4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3.4705150000000004E-5</v>
      </c>
      <c r="H88">
        <f>M13+I13+E13</f>
        <v>1125.3061400000001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3.4750600000000006E-5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8.2450000000000004E-4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8.2450000000000015E-4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3.4932399999999998E-5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3.5235400000000012E-5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6.0564710000000002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131.04401999999999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8.2449999999999993E-4</v>
      </c>
      <c r="H100">
        <f>Q12+M12+I12+E12</f>
        <v>82.185255999999995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8.2449999999999993E-4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3.4734355000000001E-5</v>
      </c>
      <c r="H101">
        <f>Q13+M13+I13+E13</f>
        <v>1500.108013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3.4863039999999997E-5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8.2449999999999993E-4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8.2450000000000015E-4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3.534712E-5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3.6089680000000006E-5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2.767509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61.081063999999998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26.389664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2.4979499999999998E-4</v>
      </c>
      <c r="H114">
        <f>AA13+W13</f>
        <v>571.70675899999992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2.5048999999999997E-4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2.5188000000000001E-4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2.5326999999999999E-4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3.9074200000000001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89.688145999999989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39.398471000000001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2.5049149999999999E-4</v>
      </c>
      <c r="H127">
        <f>AE13+AA13+W13</f>
        <v>871.03663800000004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2.5188599999999999E-4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2.5468399999999998E-4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2.5749400000000004E-4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5.00359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115.31022899999999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52.015350000000005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2.5118952499999999E-4</v>
      </c>
      <c r="H140">
        <f>AI13+AE13+AA13+W13</f>
        <v>1141.6842999999999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2.5328819999999996E-4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2.575136E-4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2.6177740000000001E-4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2.4231470000000002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1.3849999999999999E-6</v>
      </c>
      <c r="M151">
        <f>I46+E46</f>
        <v>58.332523000000002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1.37E-6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10.119993000000001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9.9097500000000006E-4</v>
      </c>
      <c r="H153">
        <f>I34++E34</f>
        <v>359.77774499999998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9.9145000000000006E-4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1.3400000000000001E-6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1.31E-6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9.9240000000000005E-4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9.9335000000000005E-4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3.5012220000000003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1.3720000000000002E-6</v>
      </c>
      <c r="M164">
        <f>M46+I46+E46</f>
        <v>88.120020999999994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1.3480000000000001E-6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14.678471000000002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9.9167625000000023E-4</v>
      </c>
      <c r="H166">
        <f>M34+I34+E34</f>
        <v>531.65653700000007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9.933050000000001E-4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1.3119999999999999E-6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1.2920000000000001E-6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9.9792000000000001E-4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1.0043450000000002E-3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4.7408670000000006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1.3607249999999998E-6</v>
      </c>
      <c r="M177">
        <f>Q46+M46+I46+E46</f>
        <v>124.72212699999999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1.3317999999999999E-6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18.558230999999999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9.9257993749999988E-4</v>
      </c>
      <c r="H179">
        <f>Q34+M34+I34+E34</f>
        <v>700.73076400000014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9.9587450000000006E-4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1.2983999999999997E-6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1.2866000000000001E-6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1.005536E-3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1.0183415E-3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2.1538789999999999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9.7915E-5</v>
      </c>
      <c r="M190">
        <f>AA46+W46</f>
        <v>61.707717000000002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9.8429999999999991E-5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4.521293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3.0100000000000001E-3</v>
      </c>
      <c r="H192">
        <f>AA34+W34</f>
        <v>110.54316900000001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3.0200000000000001E-3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9.946E-5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1.0048999999999998E-4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3.0400000000000002E-3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3.0599999999999998E-3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3.9824060000000001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9.8401500000000003E-5</v>
      </c>
      <c r="M203">
        <f>AE46+AA46+W46</f>
        <v>91.175647999999995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9.9346000000000007E-5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7.1690130000000005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3.0195000000000005E-3</v>
      </c>
      <c r="H205">
        <f>AE34+AA34+W34</f>
        <v>154.77846199999999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3.0380000000000003E-3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1.0106399999999999E-4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1.0255400000000001E-4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3.0720000000000001E-3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3.1020000000000006E-3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5.0941530000000004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9.8862524999999992E-5</v>
      </c>
      <c r="M216">
        <f>AI46+AE46+AA46+W46</f>
        <v>121.04089999999999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1.0017219999999999E-4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9.8100620000000003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3.0285374999999997E-3</v>
      </c>
      <c r="H218">
        <f>AI34+AE34+AA34+W34</f>
        <v>201.81586399999998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3.0543000000000002E-3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1.0240559999999999E-4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1.042454E-4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3.0983999999999999E-3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3.1340999999999999E-3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2.1786279999999998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2.3999999999999998E-3</v>
      </c>
      <c r="M229">
        <f>I66+E66</f>
        <v>59.718018999999998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2.4000000000000002E-3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5.1636119999999996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57.581907000000001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2.3999999999999998E-3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2.3999999999999998E-3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3.2597449999999997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2.3999999999999998E-3</v>
      </c>
      <c r="M242">
        <f>M66+I66+E66</f>
        <v>93.025409999999994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2.4000000000000002E-3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7.842962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84.995193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2.3999999999999998E-3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2.4000000000000002E-3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4.340014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2.4000124999999997E-3</v>
      </c>
      <c r="M255">
        <f>Q66+M66+I66+E66</f>
        <v>122.680204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2.4000999999999996E-3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10.394938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9.315737499999999E-3</v>
      </c>
      <c r="H257">
        <f>Q54+M54+I54+E54</f>
        <v>113.58810800000001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9.3328999999999981E-3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2.4007999999999998E-3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2.4027000000000002E-3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9.4143000000000004E-3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263"/>
  <sheetViews>
    <sheetView zoomScale="55" zoomScaleNormal="55" workbookViewId="0">
      <selection activeCell="F49" sqref="F49:Q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4" customWidth="1"/>
    <col min="13" max="13" width="12.5546875" customWidth="1"/>
    <col min="14" max="15" width="9.6640625"/>
    <col min="16" max="16" width="13.8867187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3.6640625" customWidth="1"/>
    <col min="23" max="23" width="13.33203125" customWidth="1"/>
    <col min="24" max="24" width="10.6640625"/>
    <col min="25" max="25" width="9.6640625"/>
    <col min="26" max="26" width="14.109375" customWidth="1"/>
    <col min="27" max="27" width="13.44140625" customWidth="1"/>
    <col min="28" max="28" width="9.6640625"/>
    <col min="29" max="29" width="16.77734375" customWidth="1"/>
    <col min="30" max="30" width="12.88671875"/>
    <col min="31" max="31" width="13" customWidth="1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63" t="s">
        <v>9</v>
      </c>
      <c r="G8" s="63"/>
      <c r="H8" s="63"/>
      <c r="I8" s="63"/>
      <c r="J8" s="63" t="s">
        <v>10</v>
      </c>
      <c r="K8" s="63"/>
      <c r="L8" s="63"/>
      <c r="M8" s="63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63" t="s">
        <v>9</v>
      </c>
      <c r="Y8" s="63"/>
      <c r="Z8" s="63"/>
      <c r="AA8" s="63"/>
      <c r="AB8" s="63" t="s">
        <v>10</v>
      </c>
      <c r="AC8" s="63"/>
      <c r="AD8" s="63"/>
      <c r="AE8" s="63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205</v>
      </c>
      <c r="C9" s="52"/>
      <c r="D9" s="52"/>
      <c r="E9" s="52"/>
      <c r="F9" s="63" t="s">
        <v>206</v>
      </c>
      <c r="G9" s="63"/>
      <c r="H9" s="63"/>
      <c r="I9" s="63"/>
      <c r="J9" s="63" t="s">
        <v>207</v>
      </c>
      <c r="K9" s="63"/>
      <c r="L9" s="63"/>
      <c r="M9" s="63"/>
      <c r="N9" s="63" t="s">
        <v>254</v>
      </c>
      <c r="O9" s="63"/>
      <c r="P9" s="63"/>
      <c r="Q9" s="63"/>
      <c r="S9" s="59" t="s">
        <v>12</v>
      </c>
      <c r="T9" s="63" t="s">
        <v>205</v>
      </c>
      <c r="U9" s="52"/>
      <c r="V9" s="52"/>
      <c r="W9" s="52"/>
      <c r="X9" s="63" t="s">
        <v>206</v>
      </c>
      <c r="Y9" s="63"/>
      <c r="Z9" s="63"/>
      <c r="AA9" s="63"/>
      <c r="AB9" s="63" t="s">
        <v>207</v>
      </c>
      <c r="AC9" s="63"/>
      <c r="AD9" s="63"/>
      <c r="AE9" s="63"/>
      <c r="AF9" s="63" t="s">
        <v>254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F10" s="25"/>
      <c r="G10" s="25" t="s">
        <v>17</v>
      </c>
      <c r="H10" s="25" t="s">
        <v>18</v>
      </c>
      <c r="I10" s="25" t="s">
        <v>19</v>
      </c>
      <c r="J10" s="25"/>
      <c r="K10" s="25" t="s">
        <v>17</v>
      </c>
      <c r="L10" s="25" t="s">
        <v>18</v>
      </c>
      <c r="M10" s="25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X10" s="25"/>
      <c r="Y10" s="25" t="s">
        <v>17</v>
      </c>
      <c r="Z10" s="25" t="s">
        <v>18</v>
      </c>
      <c r="AA10" s="25" t="s">
        <v>19</v>
      </c>
      <c r="AB10" s="25"/>
      <c r="AC10" s="25" t="s">
        <v>17</v>
      </c>
      <c r="AD10" s="25" t="s">
        <v>18</v>
      </c>
      <c r="AE10" s="25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>
        <v>0</v>
      </c>
      <c r="D11">
        <v>2.2800000000000001E-2</v>
      </c>
      <c r="E11">
        <v>1.131753</v>
      </c>
      <c r="F11" s="25" t="s">
        <v>20</v>
      </c>
      <c r="G11" s="25">
        <v>0</v>
      </c>
      <c r="H11" s="25">
        <v>2.2800000000000001E-2</v>
      </c>
      <c r="I11" s="25">
        <v>1.1566339999999999</v>
      </c>
      <c r="J11" s="25" t="s">
        <v>20</v>
      </c>
      <c r="K11" s="25">
        <v>0</v>
      </c>
      <c r="L11" s="25">
        <v>2.2800000000000001E-2</v>
      </c>
      <c r="M11" s="25">
        <v>1.117964</v>
      </c>
      <c r="N11" s="25" t="s">
        <v>20</v>
      </c>
      <c r="O11" s="25">
        <v>0</v>
      </c>
      <c r="P11" s="25">
        <v>2.2800000000000001E-2</v>
      </c>
      <c r="Q11" s="25">
        <v>1.1197710000000001</v>
      </c>
      <c r="S11" s="59"/>
      <c r="T11" t="s">
        <v>20</v>
      </c>
      <c r="U11">
        <v>0</v>
      </c>
      <c r="V11">
        <v>2.2800000000000001E-2</v>
      </c>
      <c r="W11">
        <v>1.310473</v>
      </c>
      <c r="X11" s="25" t="s">
        <v>20</v>
      </c>
      <c r="Y11" s="25">
        <v>0</v>
      </c>
      <c r="Z11" s="25">
        <v>2.2800000000000001E-2</v>
      </c>
      <c r="AA11" s="25">
        <v>1.2692760000000001</v>
      </c>
      <c r="AB11" s="25" t="s">
        <v>20</v>
      </c>
      <c r="AC11" s="25">
        <v>0</v>
      </c>
      <c r="AD11" s="25">
        <v>2.2800000000000001E-2</v>
      </c>
      <c r="AE11" s="25">
        <v>1.1092280000000001</v>
      </c>
      <c r="AF11" s="25" t="s">
        <v>20</v>
      </c>
      <c r="AG11" s="25">
        <v>0</v>
      </c>
      <c r="AH11" s="25">
        <v>2.2800000000000001E-2</v>
      </c>
      <c r="AI11" s="25">
        <v>1.11433</v>
      </c>
    </row>
    <row r="12" spans="1:35" x14ac:dyDescent="0.25">
      <c r="A12" s="59"/>
      <c r="B12" t="s">
        <v>21</v>
      </c>
      <c r="C12">
        <v>0</v>
      </c>
      <c r="D12">
        <v>8.0710000000000005E-4</v>
      </c>
      <c r="E12">
        <v>23.96613</v>
      </c>
      <c r="F12" s="25" t="s">
        <v>21</v>
      </c>
      <c r="G12" s="25">
        <v>0</v>
      </c>
      <c r="H12" s="25">
        <v>8.3000000000000001E-4</v>
      </c>
      <c r="I12" s="25">
        <v>23.250477</v>
      </c>
      <c r="J12" s="25" t="s">
        <v>21</v>
      </c>
      <c r="K12" s="25">
        <v>0</v>
      </c>
      <c r="L12" s="25">
        <v>8.5519999999999997E-4</v>
      </c>
      <c r="M12" s="25">
        <v>21.370740000000001</v>
      </c>
      <c r="N12" s="25" t="s">
        <v>21</v>
      </c>
      <c r="O12" s="25">
        <v>0</v>
      </c>
      <c r="P12" s="25">
        <v>8.0710000000000005E-4</v>
      </c>
      <c r="Q12" s="25">
        <v>21.395513000000001</v>
      </c>
      <c r="S12" s="59"/>
      <c r="T12" t="s">
        <v>21</v>
      </c>
      <c r="U12">
        <v>0</v>
      </c>
      <c r="V12">
        <v>2E-3</v>
      </c>
      <c r="W12">
        <v>16.251664999999999</v>
      </c>
      <c r="X12" s="25" t="s">
        <v>21</v>
      </c>
      <c r="Y12" s="25">
        <v>0</v>
      </c>
      <c r="Z12" s="25">
        <v>2E-3</v>
      </c>
      <c r="AA12" s="25">
        <v>15.673823000000001</v>
      </c>
      <c r="AB12" s="25" t="s">
        <v>21</v>
      </c>
      <c r="AC12" s="25">
        <v>0</v>
      </c>
      <c r="AD12" s="25">
        <v>2E-3</v>
      </c>
      <c r="AE12" s="25">
        <v>13.482025999999999</v>
      </c>
      <c r="AF12" s="25" t="s">
        <v>21</v>
      </c>
      <c r="AG12" s="25">
        <v>0</v>
      </c>
      <c r="AH12" s="25">
        <v>2E-3</v>
      </c>
      <c r="AI12" s="25">
        <v>13.404646</v>
      </c>
    </row>
    <row r="13" spans="1:35" x14ac:dyDescent="0.25">
      <c r="A13" s="59"/>
      <c r="B13" t="s">
        <v>22</v>
      </c>
      <c r="C13">
        <v>0</v>
      </c>
      <c r="D13">
        <v>3.4579999999999998E-5</v>
      </c>
      <c r="E13">
        <v>445.88216</v>
      </c>
      <c r="F13" s="25" t="s">
        <v>22</v>
      </c>
      <c r="G13" s="25">
        <v>0</v>
      </c>
      <c r="H13" s="25">
        <v>3.7469999999999999E-5</v>
      </c>
      <c r="I13" s="25">
        <v>448.28290299999998</v>
      </c>
      <c r="J13" s="25" t="s">
        <v>22</v>
      </c>
      <c r="K13" s="25">
        <v>0</v>
      </c>
      <c r="L13" s="25">
        <v>4.0559999999999998E-5</v>
      </c>
      <c r="M13" s="25">
        <v>445.87104199999999</v>
      </c>
      <c r="N13" s="25" t="s">
        <v>22</v>
      </c>
      <c r="O13" s="25">
        <v>0</v>
      </c>
      <c r="P13" s="25">
        <v>4.3859999999999997E-5</v>
      </c>
      <c r="Q13" s="25">
        <v>427.93489099999999</v>
      </c>
      <c r="S13" s="59"/>
      <c r="T13" t="s">
        <v>22</v>
      </c>
      <c r="U13">
        <v>0</v>
      </c>
      <c r="V13">
        <v>2.4889999999999998E-4</v>
      </c>
      <c r="W13">
        <v>335.96960899999999</v>
      </c>
      <c r="X13" s="25" t="s">
        <v>22</v>
      </c>
      <c r="Y13" s="25">
        <v>0</v>
      </c>
      <c r="Z13" s="25">
        <v>2.6249999999999998E-4</v>
      </c>
      <c r="AA13" s="25">
        <v>362.92638699999998</v>
      </c>
      <c r="AB13" s="25" t="s">
        <v>22</v>
      </c>
      <c r="AC13" s="25">
        <v>0</v>
      </c>
      <c r="AD13" s="25">
        <v>2.7680000000000001E-4</v>
      </c>
      <c r="AE13" s="25">
        <v>396.27713599999998</v>
      </c>
      <c r="AF13" s="25" t="s">
        <v>22</v>
      </c>
      <c r="AG13" s="25">
        <v>0</v>
      </c>
      <c r="AH13" s="25">
        <v>2.9179999999999999E-4</v>
      </c>
      <c r="AI13" s="25">
        <v>310.98408000000001</v>
      </c>
    </row>
    <row r="14" spans="1:35" x14ac:dyDescent="0.25">
      <c r="F14" s="27"/>
      <c r="G14" s="27" t="s">
        <v>138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x14ac:dyDescent="0.25"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205</v>
      </c>
      <c r="C16" s="52"/>
      <c r="D16" s="52"/>
      <c r="E16" s="52"/>
      <c r="F16" s="66" t="s">
        <v>206</v>
      </c>
      <c r="G16" s="66"/>
      <c r="H16" s="66"/>
      <c r="I16" s="66"/>
      <c r="J16" s="66" t="s">
        <v>207</v>
      </c>
      <c r="K16" s="66"/>
      <c r="L16" s="66"/>
      <c r="M16" s="66"/>
      <c r="N16" s="66" t="s">
        <v>208</v>
      </c>
      <c r="O16" s="66"/>
      <c r="P16" s="66"/>
      <c r="Q16" s="66"/>
      <c r="R16" s="27"/>
      <c r="S16" s="68" t="s">
        <v>23</v>
      </c>
      <c r="T16" s="63" t="s">
        <v>205</v>
      </c>
      <c r="U16" s="52"/>
      <c r="V16" s="52"/>
      <c r="W16" s="52"/>
      <c r="X16" s="66" t="s">
        <v>206</v>
      </c>
      <c r="Y16" s="66"/>
      <c r="Z16" s="66"/>
      <c r="AA16" s="66"/>
      <c r="AB16" s="66" t="s">
        <v>207</v>
      </c>
      <c r="AC16" s="66"/>
      <c r="AD16" s="66"/>
      <c r="AE16" s="66"/>
      <c r="AF16" s="66" t="s">
        <v>208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205</v>
      </c>
      <c r="C23" s="52"/>
      <c r="D23" s="52"/>
      <c r="E23" s="52"/>
      <c r="F23" s="63" t="s">
        <v>206</v>
      </c>
      <c r="G23" s="63"/>
      <c r="H23" s="63"/>
      <c r="I23" s="63"/>
      <c r="J23" s="63" t="s">
        <v>207</v>
      </c>
      <c r="K23" s="63"/>
      <c r="L23" s="63"/>
      <c r="M23" s="63"/>
      <c r="N23" s="63" t="s">
        <v>254</v>
      </c>
      <c r="O23" s="63"/>
      <c r="P23" s="63"/>
      <c r="Q23" s="63"/>
      <c r="S23" s="60" t="s">
        <v>24</v>
      </c>
      <c r="T23" s="63" t="s">
        <v>205</v>
      </c>
      <c r="U23" s="52"/>
      <c r="V23" s="52"/>
      <c r="W23" s="52"/>
      <c r="X23" s="63" t="s">
        <v>206</v>
      </c>
      <c r="Y23" s="63"/>
      <c r="Z23" s="63"/>
      <c r="AA23" s="63"/>
      <c r="AB23" s="63" t="s">
        <v>207</v>
      </c>
      <c r="AC23" s="63"/>
      <c r="AD23" s="63"/>
      <c r="AE23" s="63"/>
      <c r="AF23" s="63" t="s">
        <v>254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63" t="s">
        <v>25</v>
      </c>
      <c r="G24" s="63"/>
      <c r="H24" s="63"/>
      <c r="I24" s="25" t="s">
        <v>19</v>
      </c>
      <c r="J24" s="63" t="s">
        <v>25</v>
      </c>
      <c r="K24" s="63"/>
      <c r="L24" s="63"/>
      <c r="M24" s="25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63" t="s">
        <v>25</v>
      </c>
      <c r="Y24" s="63"/>
      <c r="Z24" s="63"/>
      <c r="AA24" s="25" t="s">
        <v>19</v>
      </c>
      <c r="AB24" s="63" t="s">
        <v>25</v>
      </c>
      <c r="AC24" s="63"/>
      <c r="AD24" s="63"/>
      <c r="AE24" s="25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>
        <v>37.419856000000003</v>
      </c>
      <c r="F25" s="25">
        <v>0</v>
      </c>
      <c r="G25" s="25"/>
      <c r="H25" s="25"/>
      <c r="I25" s="25">
        <v>36.855671999999998</v>
      </c>
      <c r="J25" s="25">
        <v>0</v>
      </c>
      <c r="K25" s="25"/>
      <c r="L25" s="25"/>
      <c r="M25" s="25">
        <v>32.634647000000001</v>
      </c>
      <c r="N25" s="25">
        <v>0</v>
      </c>
      <c r="O25" s="25"/>
      <c r="P25" s="25"/>
      <c r="Q25" s="25">
        <v>33.451205000000002</v>
      </c>
      <c r="S25" s="60"/>
      <c r="T25">
        <v>0</v>
      </c>
      <c r="W25">
        <v>31.765414</v>
      </c>
      <c r="X25" s="25">
        <v>0</v>
      </c>
      <c r="Y25" s="25"/>
      <c r="Z25" s="25"/>
      <c r="AA25" s="25">
        <v>30.921810000000001</v>
      </c>
      <c r="AB25" s="25">
        <v>0</v>
      </c>
      <c r="AC25" s="25"/>
      <c r="AD25" s="25"/>
      <c r="AE25" s="25">
        <v>33.689649000000003</v>
      </c>
      <c r="AF25" s="25">
        <v>0</v>
      </c>
      <c r="AG25" s="25"/>
      <c r="AH25" s="25"/>
      <c r="AI25" s="25">
        <v>33.840865999999998</v>
      </c>
    </row>
    <row r="26" spans="1:35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x14ac:dyDescent="0.25">
      <c r="A28" s="1" t="s">
        <v>26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63" t="s">
        <v>9</v>
      </c>
      <c r="G29" s="63"/>
      <c r="H29" s="63"/>
      <c r="I29" s="63"/>
      <c r="J29" s="63" t="s">
        <v>10</v>
      </c>
      <c r="K29" s="63"/>
      <c r="L29" s="63"/>
      <c r="M29" s="63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63" t="s">
        <v>9</v>
      </c>
      <c r="Y29" s="63"/>
      <c r="Z29" s="63"/>
      <c r="AA29" s="63"/>
      <c r="AB29" s="63" t="s">
        <v>10</v>
      </c>
      <c r="AC29" s="63"/>
      <c r="AD29" s="63"/>
      <c r="AE29" s="63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205</v>
      </c>
      <c r="C30" s="52"/>
      <c r="D30" s="52"/>
      <c r="E30" s="52"/>
      <c r="F30" s="63" t="s">
        <v>206</v>
      </c>
      <c r="G30" s="63"/>
      <c r="H30" s="63"/>
      <c r="I30" s="63"/>
      <c r="J30" s="63" t="s">
        <v>207</v>
      </c>
      <c r="K30" s="63"/>
      <c r="L30" s="63"/>
      <c r="M30" s="63"/>
      <c r="N30" s="63" t="s">
        <v>254</v>
      </c>
      <c r="O30" s="63"/>
      <c r="P30" s="63"/>
      <c r="Q30" s="63"/>
      <c r="S30" s="59" t="s">
        <v>12</v>
      </c>
      <c r="T30" s="63" t="s">
        <v>205</v>
      </c>
      <c r="U30" s="52"/>
      <c r="V30" s="52"/>
      <c r="W30" s="52"/>
      <c r="X30" s="63" t="s">
        <v>206</v>
      </c>
      <c r="Y30" s="63"/>
      <c r="Z30" s="63"/>
      <c r="AA30" s="63"/>
      <c r="AB30" s="63" t="s">
        <v>207</v>
      </c>
      <c r="AC30" s="63"/>
      <c r="AD30" s="63"/>
      <c r="AE30" s="63"/>
      <c r="AF30" s="63" t="s">
        <v>254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F31" s="25"/>
      <c r="G31" s="25" t="s">
        <v>17</v>
      </c>
      <c r="H31" s="25" t="s">
        <v>18</v>
      </c>
      <c r="I31" s="25" t="s">
        <v>19</v>
      </c>
      <c r="J31" s="25"/>
      <c r="K31" s="25" t="s">
        <v>17</v>
      </c>
      <c r="L31" s="25" t="s">
        <v>18</v>
      </c>
      <c r="M31" s="25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X31" s="25"/>
      <c r="Y31" s="25" t="s">
        <v>17</v>
      </c>
      <c r="Z31" s="25" t="s">
        <v>18</v>
      </c>
      <c r="AA31" s="25" t="s">
        <v>19</v>
      </c>
      <c r="AB31" s="25"/>
      <c r="AC31" s="25" t="s">
        <v>17</v>
      </c>
      <c r="AD31" s="25" t="s">
        <v>18</v>
      </c>
      <c r="AE31" s="25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>
        <v>0</v>
      </c>
      <c r="D32">
        <v>2.2800000000000001E-2</v>
      </c>
      <c r="E32">
        <v>1.1389069999999999</v>
      </c>
      <c r="F32" s="25" t="s">
        <v>20</v>
      </c>
      <c r="G32" s="25">
        <v>0</v>
      </c>
      <c r="H32" s="25">
        <v>2.2800000000000001E-2</v>
      </c>
      <c r="I32" s="25">
        <v>1.2111019999999999</v>
      </c>
      <c r="J32" s="25" t="s">
        <v>20</v>
      </c>
      <c r="K32" s="25">
        <v>0</v>
      </c>
      <c r="L32" s="25">
        <v>2.2800000000000001E-2</v>
      </c>
      <c r="M32" s="25">
        <v>2.0601560000000001</v>
      </c>
      <c r="N32" s="25" t="s">
        <v>20</v>
      </c>
      <c r="O32" s="25">
        <v>0</v>
      </c>
      <c r="P32" s="25">
        <v>2.2800000000000001E-2</v>
      </c>
      <c r="Q32" s="25">
        <v>1.364082</v>
      </c>
      <c r="S32" s="59"/>
      <c r="T32" t="s">
        <v>20</v>
      </c>
      <c r="U32">
        <v>0</v>
      </c>
      <c r="V32">
        <v>2.2800000000000001E-2</v>
      </c>
      <c r="W32">
        <v>1.10917</v>
      </c>
      <c r="X32" s="25" t="s">
        <v>20</v>
      </c>
      <c r="Y32" s="25">
        <v>0</v>
      </c>
      <c r="Z32" s="25">
        <v>2.5999999999999999E-3</v>
      </c>
      <c r="AA32" s="25">
        <v>1.29996</v>
      </c>
      <c r="AB32" s="25" t="s">
        <v>20</v>
      </c>
      <c r="AC32" s="25">
        <v>0</v>
      </c>
      <c r="AD32" s="25">
        <v>2.2800000000000001E-2</v>
      </c>
      <c r="AE32" s="25">
        <v>1.39981</v>
      </c>
      <c r="AF32" s="25" t="s">
        <v>20</v>
      </c>
      <c r="AG32" s="25">
        <v>0</v>
      </c>
      <c r="AH32" s="25">
        <v>2.2800000000000001E-2</v>
      </c>
      <c r="AI32" s="25">
        <v>1.1967369999999999</v>
      </c>
    </row>
    <row r="33" spans="1:35" x14ac:dyDescent="0.25">
      <c r="A33" s="59"/>
      <c r="B33" t="s">
        <v>21</v>
      </c>
      <c r="C33">
        <v>0</v>
      </c>
      <c r="D33">
        <v>4.1000000000000003E-3</v>
      </c>
      <c r="E33">
        <v>6.1421939999999999</v>
      </c>
      <c r="F33" s="25" t="s">
        <v>21</v>
      </c>
      <c r="G33" s="25">
        <v>0</v>
      </c>
      <c r="H33" s="25">
        <v>4.1000000000000003E-3</v>
      </c>
      <c r="I33" s="25">
        <v>5.9584729999999997</v>
      </c>
      <c r="J33" s="25" t="s">
        <v>21</v>
      </c>
      <c r="K33" s="25">
        <v>0</v>
      </c>
      <c r="L33" s="25">
        <v>4.1000000000000003E-3</v>
      </c>
      <c r="M33" s="25">
        <v>33.150435000000002</v>
      </c>
      <c r="N33" s="25" t="s">
        <v>21</v>
      </c>
      <c r="O33" s="25">
        <v>0</v>
      </c>
      <c r="P33" s="25">
        <v>4.1000000000000003E-3</v>
      </c>
      <c r="Q33" s="25">
        <v>5.1703099999999997</v>
      </c>
      <c r="S33" s="59"/>
      <c r="T33" t="s">
        <v>21</v>
      </c>
      <c r="U33">
        <v>0</v>
      </c>
      <c r="V33">
        <v>7.4000000000000003E-3</v>
      </c>
      <c r="W33">
        <v>2.8035749999999999</v>
      </c>
      <c r="X33" s="25" t="s">
        <v>21</v>
      </c>
      <c r="Y33" s="25">
        <v>0</v>
      </c>
      <c r="Z33" s="25">
        <v>5.0279999999999997E-4</v>
      </c>
      <c r="AA33" s="25">
        <v>3.0434679999999998</v>
      </c>
      <c r="AB33" s="25" t="s">
        <v>21</v>
      </c>
      <c r="AC33" s="25">
        <v>0</v>
      </c>
      <c r="AD33" s="25">
        <v>7.4000000000000003E-3</v>
      </c>
      <c r="AE33" s="25">
        <v>3.1818599999999999</v>
      </c>
      <c r="AF33" s="25" t="s">
        <v>21</v>
      </c>
      <c r="AG33" s="25">
        <v>0</v>
      </c>
      <c r="AH33" s="25">
        <v>7.4000000000000003E-3</v>
      </c>
      <c r="AI33" s="25">
        <v>3.3004560000000001</v>
      </c>
    </row>
    <row r="34" spans="1:35" x14ac:dyDescent="0.25">
      <c r="A34" s="59"/>
      <c r="B34" t="s">
        <v>22</v>
      </c>
      <c r="C34">
        <v>0</v>
      </c>
      <c r="D34">
        <v>9.8970000000000004E-4</v>
      </c>
      <c r="E34">
        <v>207.561024</v>
      </c>
      <c r="F34" s="25" t="s">
        <v>22</v>
      </c>
      <c r="G34" s="25">
        <v>0</v>
      </c>
      <c r="H34" s="25">
        <v>9.8970000000000004E-4</v>
      </c>
      <c r="I34" s="25">
        <v>224.081155</v>
      </c>
      <c r="J34" s="25" t="s">
        <v>22</v>
      </c>
      <c r="K34" s="25">
        <v>0</v>
      </c>
      <c r="L34" s="25">
        <v>1.1000000000000001E-3</v>
      </c>
      <c r="M34" s="25">
        <v>232.585307</v>
      </c>
      <c r="N34" s="25" t="s">
        <v>22</v>
      </c>
      <c r="O34" s="25">
        <v>0</v>
      </c>
      <c r="P34" s="25">
        <v>1.1000000000000001E-3</v>
      </c>
      <c r="Q34" s="25">
        <v>213.76473799999999</v>
      </c>
      <c r="S34" s="59"/>
      <c r="T34" t="s">
        <v>22</v>
      </c>
      <c r="U34">
        <v>0</v>
      </c>
      <c r="V34">
        <v>3.0000000000000001E-3</v>
      </c>
      <c r="W34">
        <v>61.077480999999999</v>
      </c>
      <c r="X34" s="25" t="s">
        <v>22</v>
      </c>
      <c r="Y34" s="25">
        <v>0</v>
      </c>
      <c r="Z34" s="25">
        <v>3.0999999999999999E-3</v>
      </c>
      <c r="AA34" s="25">
        <v>61.065066000000002</v>
      </c>
      <c r="AB34" s="25" t="s">
        <v>22</v>
      </c>
      <c r="AC34" s="25">
        <v>0</v>
      </c>
      <c r="AD34" s="25">
        <v>3.2000000000000002E-3</v>
      </c>
      <c r="AE34" s="25">
        <v>59.440474999999999</v>
      </c>
      <c r="AF34" s="25" t="s">
        <v>22</v>
      </c>
      <c r="AG34" s="25">
        <v>0</v>
      </c>
      <c r="AH34" s="25">
        <v>3.3E-3</v>
      </c>
      <c r="AI34" s="25">
        <v>45.440919000000001</v>
      </c>
    </row>
    <row r="35" spans="1:35" x14ac:dyDescent="0.25">
      <c r="C35" t="s">
        <v>138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205</v>
      </c>
      <c r="C37" s="52"/>
      <c r="D37" s="52"/>
      <c r="E37" s="52"/>
      <c r="F37" s="66" t="s">
        <v>206</v>
      </c>
      <c r="G37" s="66"/>
      <c r="H37" s="66"/>
      <c r="I37" s="66"/>
      <c r="J37" s="66" t="s">
        <v>207</v>
      </c>
      <c r="K37" s="66"/>
      <c r="L37" s="66"/>
      <c r="M37" s="66"/>
      <c r="N37" s="66" t="s">
        <v>208</v>
      </c>
      <c r="O37" s="66"/>
      <c r="P37" s="66"/>
      <c r="Q37" s="66"/>
      <c r="R37" s="27"/>
      <c r="S37" s="68" t="s">
        <v>23</v>
      </c>
      <c r="T37" s="63" t="s">
        <v>205</v>
      </c>
      <c r="U37" s="52"/>
      <c r="V37" s="52"/>
      <c r="W37" s="52"/>
      <c r="X37" s="66" t="s">
        <v>206</v>
      </c>
      <c r="Y37" s="66"/>
      <c r="Z37" s="66"/>
      <c r="AA37" s="66"/>
      <c r="AB37" s="66" t="s">
        <v>207</v>
      </c>
      <c r="AC37" s="66"/>
      <c r="AD37" s="66"/>
      <c r="AE37" s="66"/>
      <c r="AF37" s="66" t="s">
        <v>208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205</v>
      </c>
      <c r="C44" s="52"/>
      <c r="D44" s="52"/>
      <c r="E44" s="52"/>
      <c r="F44" s="63" t="s">
        <v>206</v>
      </c>
      <c r="G44" s="63"/>
      <c r="H44" s="63"/>
      <c r="I44" s="63"/>
      <c r="J44" s="63" t="s">
        <v>207</v>
      </c>
      <c r="K44" s="63"/>
      <c r="L44" s="63"/>
      <c r="M44" s="63"/>
      <c r="N44" s="63" t="s">
        <v>254</v>
      </c>
      <c r="O44" s="63"/>
      <c r="P44" s="63"/>
      <c r="Q44" s="63"/>
      <c r="S44" s="60" t="s">
        <v>24</v>
      </c>
      <c r="T44" s="63" t="s">
        <v>205</v>
      </c>
      <c r="U44" s="52"/>
      <c r="V44" s="52"/>
      <c r="W44" s="52"/>
      <c r="X44" s="63" t="s">
        <v>206</v>
      </c>
      <c r="Y44" s="63"/>
      <c r="Z44" s="63"/>
      <c r="AA44" s="63"/>
      <c r="AB44" s="63" t="s">
        <v>207</v>
      </c>
      <c r="AC44" s="63"/>
      <c r="AD44" s="63"/>
      <c r="AE44" s="63"/>
      <c r="AF44" s="63" t="s">
        <v>254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63" t="s">
        <v>25</v>
      </c>
      <c r="G45" s="63"/>
      <c r="H45" s="63"/>
      <c r="I45" s="25" t="s">
        <v>19</v>
      </c>
      <c r="J45" s="63" t="s">
        <v>25</v>
      </c>
      <c r="K45" s="63"/>
      <c r="L45" s="63"/>
      <c r="M45" s="2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63" t="s">
        <v>25</v>
      </c>
      <c r="Y45" s="63"/>
      <c r="Z45" s="63"/>
      <c r="AA45" s="25" t="s">
        <v>19</v>
      </c>
      <c r="AB45" s="63" t="s">
        <v>25</v>
      </c>
      <c r="AC45" s="63"/>
      <c r="AD45" s="63"/>
      <c r="AE45" s="2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2">
        <v>1.1999999999999999E-6</v>
      </c>
      <c r="E46">
        <v>31.624054999999998</v>
      </c>
      <c r="F46" s="39">
        <v>1.3999999999999999E-6</v>
      </c>
      <c r="G46" s="25"/>
      <c r="H46" s="25"/>
      <c r="I46" s="25">
        <v>33.241612000000003</v>
      </c>
      <c r="J46" s="39">
        <v>1.5999999999999999E-6</v>
      </c>
      <c r="K46" s="25"/>
      <c r="L46" s="25"/>
      <c r="M46" s="25">
        <v>30.732491</v>
      </c>
      <c r="N46" s="39">
        <v>1.7E-6</v>
      </c>
      <c r="O46" s="25"/>
      <c r="P46" s="25"/>
      <c r="Q46" s="25">
        <v>30.317405999999998</v>
      </c>
      <c r="S46" s="60"/>
      <c r="T46" s="32">
        <v>9.8499999999999995E-5</v>
      </c>
      <c r="W46">
        <v>30.728377999999999</v>
      </c>
      <c r="X46" s="39">
        <v>1.075E-4</v>
      </c>
      <c r="Y46" s="25"/>
      <c r="Z46" s="25"/>
      <c r="AA46" s="25">
        <v>33.528955000000003</v>
      </c>
      <c r="AB46" s="39">
        <v>1.0069999999999999E-4</v>
      </c>
      <c r="AC46" s="25"/>
      <c r="AD46" s="25"/>
      <c r="AE46" s="25">
        <v>31.399975999999999</v>
      </c>
      <c r="AF46" s="39">
        <v>1.115E-4</v>
      </c>
      <c r="AG46" s="25"/>
      <c r="AH46" s="25"/>
      <c r="AI46" s="25">
        <v>34.686678000000001</v>
      </c>
    </row>
    <row r="47" spans="1:35" x14ac:dyDescent="0.25"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X47" s="25"/>
      <c r="Y47" s="25"/>
      <c r="Z47" s="25"/>
      <c r="AA47" s="25"/>
    </row>
    <row r="48" spans="1:35" x14ac:dyDescent="0.25">
      <c r="A48" s="1" t="s">
        <v>31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63" t="s">
        <v>9</v>
      </c>
      <c r="G49" s="63"/>
      <c r="H49" s="63"/>
      <c r="I49" s="63"/>
      <c r="J49" s="63" t="s">
        <v>10</v>
      </c>
      <c r="K49" s="63"/>
      <c r="L49" s="63"/>
      <c r="M49" s="63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205</v>
      </c>
      <c r="C50" s="52"/>
      <c r="D50" s="52"/>
      <c r="E50" s="52"/>
      <c r="F50" s="63" t="s">
        <v>206</v>
      </c>
      <c r="G50" s="63"/>
      <c r="H50" s="63"/>
      <c r="I50" s="63"/>
      <c r="J50" s="63" t="s">
        <v>207</v>
      </c>
      <c r="K50" s="63"/>
      <c r="L50" s="63"/>
      <c r="M50" s="63"/>
      <c r="N50" s="63" t="s">
        <v>254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F51" s="25"/>
      <c r="G51" s="25" t="s">
        <v>17</v>
      </c>
      <c r="H51" s="25" t="s">
        <v>18</v>
      </c>
      <c r="I51" s="25" t="s">
        <v>19</v>
      </c>
      <c r="J51" s="25"/>
      <c r="K51" s="25" t="s">
        <v>17</v>
      </c>
      <c r="L51" s="25" t="s">
        <v>18</v>
      </c>
      <c r="M51" s="25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>
        <v>0</v>
      </c>
      <c r="D52">
        <v>2.2800000000000001E-2</v>
      </c>
      <c r="E52">
        <v>1.0924480000000001</v>
      </c>
      <c r="F52" s="25" t="s">
        <v>20</v>
      </c>
      <c r="G52" s="25">
        <v>0</v>
      </c>
      <c r="H52" s="25">
        <v>2.2800000000000001E-2</v>
      </c>
      <c r="I52" s="25">
        <v>1.231344</v>
      </c>
      <c r="J52" s="25" t="s">
        <v>20</v>
      </c>
      <c r="K52" s="25">
        <v>0</v>
      </c>
      <c r="L52" s="25">
        <v>2.2800000000000001E-2</v>
      </c>
      <c r="M52" s="25">
        <v>1.1956929999999999</v>
      </c>
      <c r="N52" s="25" t="s">
        <v>20</v>
      </c>
      <c r="O52" s="25">
        <v>0</v>
      </c>
      <c r="P52" s="25">
        <v>2.2800000000000001E-2</v>
      </c>
      <c r="Q52" s="25">
        <v>1.2330700000000001</v>
      </c>
    </row>
    <row r="53" spans="1:17" x14ac:dyDescent="0.25">
      <c r="A53" s="59"/>
      <c r="B53" t="s">
        <v>21</v>
      </c>
      <c r="C53">
        <v>0</v>
      </c>
      <c r="D53">
        <v>1.37E-2</v>
      </c>
      <c r="E53">
        <v>2.8345479999999998</v>
      </c>
      <c r="F53" s="25" t="s">
        <v>21</v>
      </c>
      <c r="G53" s="25">
        <v>0</v>
      </c>
      <c r="H53" s="25">
        <v>1.37E-2</v>
      </c>
      <c r="I53" s="25">
        <v>3.0229379999999999</v>
      </c>
      <c r="J53" s="25" t="s">
        <v>21</v>
      </c>
      <c r="K53" s="25">
        <v>0</v>
      </c>
      <c r="L53" s="25">
        <v>1.37E-2</v>
      </c>
      <c r="M53" s="25">
        <v>2.9835400000000001</v>
      </c>
      <c r="N53" s="25" t="s">
        <v>21</v>
      </c>
      <c r="O53" s="25">
        <v>0</v>
      </c>
      <c r="P53" s="25">
        <v>1.37E-2</v>
      </c>
      <c r="Q53" s="25">
        <v>4.4950279999999996</v>
      </c>
    </row>
    <row r="54" spans="1:17" x14ac:dyDescent="0.25">
      <c r="A54" s="59"/>
      <c r="B54" t="s">
        <v>22</v>
      </c>
      <c r="C54">
        <v>0</v>
      </c>
      <c r="D54">
        <v>9.2999999999999992E-3</v>
      </c>
      <c r="E54">
        <v>32.364696000000002</v>
      </c>
      <c r="F54" s="25" t="s">
        <v>22</v>
      </c>
      <c r="G54" s="25">
        <v>0</v>
      </c>
      <c r="H54" s="25">
        <v>9.4000000000000004E-3</v>
      </c>
      <c r="I54" s="25">
        <v>35.861336999999999</v>
      </c>
      <c r="J54" s="25" t="s">
        <v>22</v>
      </c>
      <c r="K54" s="25">
        <v>0</v>
      </c>
      <c r="L54" s="25">
        <v>9.5999999999999992E-3</v>
      </c>
      <c r="M54" s="25">
        <v>34.241019000000001</v>
      </c>
      <c r="N54" s="25" t="s">
        <v>22</v>
      </c>
      <c r="O54" s="25">
        <v>0</v>
      </c>
      <c r="P54" s="25">
        <v>9.7999999999999997E-3</v>
      </c>
      <c r="Q54" s="25">
        <v>33.359824000000003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x14ac:dyDescent="0.25">
      <c r="A57" s="64" t="s">
        <v>23</v>
      </c>
      <c r="B57" s="63" t="s">
        <v>205</v>
      </c>
      <c r="C57" s="52"/>
      <c r="D57" s="52"/>
      <c r="E57" s="52"/>
      <c r="F57" s="66" t="s">
        <v>206</v>
      </c>
      <c r="G57" s="66"/>
      <c r="H57" s="66"/>
      <c r="I57" s="66"/>
      <c r="J57" s="66" t="s">
        <v>207</v>
      </c>
      <c r="K57" s="66"/>
      <c r="L57" s="66"/>
      <c r="M57" s="66"/>
      <c r="N57" s="66" t="s">
        <v>208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0" t="s">
        <v>24</v>
      </c>
      <c r="B64" s="63" t="s">
        <v>205</v>
      </c>
      <c r="C64" s="52"/>
      <c r="D64" s="52"/>
      <c r="E64" s="52"/>
      <c r="F64" s="63" t="s">
        <v>206</v>
      </c>
      <c r="G64" s="63"/>
      <c r="H64" s="63"/>
      <c r="I64" s="63"/>
      <c r="J64" s="63" t="s">
        <v>207</v>
      </c>
      <c r="K64" s="63"/>
      <c r="L64" s="63"/>
      <c r="M64" s="63"/>
      <c r="N64" s="63" t="s">
        <v>254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63" t="s">
        <v>25</v>
      </c>
      <c r="G65" s="63"/>
      <c r="H65" s="63"/>
      <c r="I65" s="25" t="s">
        <v>19</v>
      </c>
      <c r="J65" s="63" t="s">
        <v>25</v>
      </c>
      <c r="K65" s="63"/>
      <c r="L65" s="63"/>
      <c r="M65" s="2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2">
        <v>2.3999999999999998E-3</v>
      </c>
      <c r="E66">
        <v>32.107157000000001</v>
      </c>
      <c r="F66" s="39"/>
      <c r="G66" s="39">
        <v>2.3999999999999998E-3</v>
      </c>
      <c r="H66" s="25"/>
      <c r="I66" s="25">
        <v>30.737314999999999</v>
      </c>
      <c r="J66" s="39">
        <v>2.3999999999999998E-3</v>
      </c>
      <c r="K66" s="25"/>
      <c r="L66" s="25"/>
      <c r="M66" s="25">
        <v>31.079733000000001</v>
      </c>
      <c r="N66" s="25">
        <v>2.3999999999999998E-3</v>
      </c>
      <c r="O66" s="25"/>
      <c r="P66" s="25"/>
      <c r="Q66" s="25">
        <v>32.161360000000002</v>
      </c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2.2883870000000002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74.275528000000008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8.0824499999999997E-4</v>
      </c>
      <c r="H74">
        <f>E12+I12</f>
        <v>47.216606999999996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8.0939000000000011E-4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3.4724499999999996E-5</v>
      </c>
      <c r="H75">
        <f>E13+I13</f>
        <v>894.16506299999992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3.4868999999999994E-5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8.1168000000000006E-4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8.1397000000000001E-4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3.5157999999999998E-5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3.5447000000000001E-5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3.4063509999999999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106.91017500000001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8.0939575000000012E-4</v>
      </c>
      <c r="H87">
        <f>M12+I12+E12</f>
        <v>68.587346999999994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8.117030000000001E-4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3.4869500000000002E-5</v>
      </c>
      <c r="H88">
        <f>M13+I13+E13</f>
        <v>1340.0361050000001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3.5160000000000002E-5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8.1635200000000001E-4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8.210470000000001E-4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3.5743999999999995E-5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3.6332000000000004E-5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4.526122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140.36138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8.1054279999999998E-4</v>
      </c>
      <c r="H100">
        <f>Q12+M12+I12+E12</f>
        <v>89.982860000000016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8.1396339999999993E-4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3.5015001249999991E-5</v>
      </c>
      <c r="H101">
        <f>Q13+M13+I13+E13</f>
        <v>1767.970996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3.5453009999999995E-5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8.2051119999999996E-4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8.2628980000000007E-4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3.6338079999999995E-5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3.7235269999999997E-5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2.5797490000000001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62.687224000000001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31.925488000000001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2.4957999999999995E-4</v>
      </c>
      <c r="H114">
        <f>AA13+W13</f>
        <v>698.89599599999997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2.5025999999999998E-4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2.5162000000000003E-4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2.5297999999999998E-4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3.6889770000000004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96.376872999999989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45.407513999999999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2.5026174999999998E-4</v>
      </c>
      <c r="H127">
        <f>AE13+AA13+W13</f>
        <v>1095.1731319999999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2.5162699999999998E-4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2.5436799999999999E-4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2.57123E-4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4.8033070000000002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130.21773899999999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58.812159999999992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2.5094524999999995E-4</v>
      </c>
      <c r="H140">
        <f>AI13+AE13+AA13+W13</f>
        <v>1406.1572119999998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2.5300099999999999E-4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2.5714399999999995E-4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2.6132899999999998E-4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2.350009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1.2099999999999998E-6</v>
      </c>
      <c r="M151">
        <f>I46+E46</f>
        <v>64.865667000000002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1.22E-6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12.100667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9.8970000000000004E-4</v>
      </c>
      <c r="H153">
        <f>I34++E34</f>
        <v>431.642179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9.8970000000000004E-4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1.24E-6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1.2599999999999998E-6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9.8970000000000004E-4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9.8970000000000004E-4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4.4101650000000001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1.22E-6</v>
      </c>
      <c r="M164">
        <f>M46+I46+E46</f>
        <v>95.598157999999998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1.24E-6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45.251102000000003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9.8997575000000018E-4</v>
      </c>
      <c r="H166">
        <f>M34+I34+E34</f>
        <v>664.227486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9.9080300000000017E-4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1.28E-6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1.3200000000000001E-6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9.9411200000000012E-4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9.9962700000000011E-4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5.774246999999999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1.2299874999999998E-6</v>
      </c>
      <c r="M177">
        <f>Q46+M46+I46+E46</f>
        <v>125.915564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1.2599E-6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50.421412000000004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9.9049967500000006E-4</v>
      </c>
      <c r="H179">
        <f>Q34+M34+I34+E34</f>
        <v>877.99222399999996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9.9278840000000001E-4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1.3192E-6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1.3772999999999999E-6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1.0011712E-3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1.0135248000000003E-3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2.179E-2</v>
      </c>
      <c r="H190">
        <f>AA32+W32</f>
        <v>2.4091300000000002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9.8949999999999993E-5</v>
      </c>
      <c r="M190">
        <f>AA46+W46</f>
        <v>64.257333000000003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2.078E-2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9.9400000000000004E-5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7.0551399999999997E-3</v>
      </c>
      <c r="H191">
        <f>AA33+W33</f>
        <v>5.8470429999999993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6.7102799999999999E-3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122.14254700000001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1.8760000000000002E-2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1.003E-4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1.6739999999999998E-2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1.0119999999999999E-4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6.0205600000000012E-3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5.3308399999999999E-3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2.0881E-2</v>
      </c>
      <c r="H203">
        <f>AE32+AA32+W32</f>
        <v>3.8089399999999998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9.9360500000000005E-5</v>
      </c>
      <c r="M203">
        <f>AE46+AA46+W46</f>
        <v>95.657308999999998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1.9164E-2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1.00142E-4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6.744766000000001E-3</v>
      </c>
      <c r="H204">
        <f>AE33+AA33+W33</f>
        <v>9.0289029999999997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6.1585040000000013E-3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181.583022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1.6336E-2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1.01468E-4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1.4316000000000002E-2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1.02478E-4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5.1928959999999998E-3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4.5031760000000011E-3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2.0065424999999998E-2</v>
      </c>
      <c r="H216">
        <f>AI32+AE32+AA32+W32</f>
        <v>5.0056770000000004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9.9735674999999979E-5</v>
      </c>
      <c r="M216">
        <f>AI46+AE46+AA46+W46</f>
        <v>130.343987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1.7891399999999998E-2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1.0075939999999999E-4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6.4662915500000003E-3</v>
      </c>
      <c r="H217">
        <f>AI33+AE33+AA33+W33</f>
        <v>12.329359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5.7239803999999993E-3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227.02394100000001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1.5043199999999996E-2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1.0227119999999998E-4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1.3891800000000003E-2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1.032358E-4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4.751475199999999E-3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4.3583348000000013E-3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2.3237920000000001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2.3999999999999998E-3</v>
      </c>
      <c r="M229">
        <f>I66+E66</f>
        <v>62.844471999999996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2.4000000000000002E-3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5.8574859999999997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68.226033000000001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2.3999999999999998E-3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2.3999999999999998E-3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3.519485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2.3999999999999998E-3</v>
      </c>
      <c r="M242">
        <f>M66+I66+E66</f>
        <v>93.924205000000001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2.4000000000000002E-3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8.8410259999999994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102.467052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2.3999999999999998E-3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2.4000000000000002E-3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4.7525550000000001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2.3999999999999994E-3</v>
      </c>
      <c r="M255">
        <f>Q66+M66+I66+E66</f>
        <v>126.085565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2.3999999999999998E-3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13.336053999999999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9.315737499999999E-3</v>
      </c>
      <c r="H257">
        <f>Q54+M54+I54+E54</f>
        <v>135.826876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9.3328999999999981E-3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2.3999999999999994E-3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2.4000000000000002E-3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9.4143000000000004E-3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I263"/>
  <sheetViews>
    <sheetView topLeftCell="A6" zoomScale="55" zoomScaleNormal="55" workbookViewId="0">
      <selection activeCell="R63" sqref="R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52" t="s">
        <v>8</v>
      </c>
      <c r="C8" s="52"/>
      <c r="D8" s="52"/>
      <c r="E8" s="52"/>
      <c r="F8" s="52" t="s">
        <v>9</v>
      </c>
      <c r="G8" s="52"/>
      <c r="H8" s="52"/>
      <c r="I8" s="52"/>
      <c r="J8" s="52" t="s">
        <v>10</v>
      </c>
      <c r="K8" s="52"/>
      <c r="L8" s="52"/>
      <c r="M8" s="52"/>
      <c r="N8" s="63" t="s">
        <v>11</v>
      </c>
      <c r="O8" s="63"/>
      <c r="P8" s="63"/>
      <c r="Q8" s="63"/>
      <c r="T8" s="52" t="s">
        <v>8</v>
      </c>
      <c r="U8" s="52"/>
      <c r="V8" s="52"/>
      <c r="W8" s="52"/>
      <c r="X8" s="52" t="s">
        <v>9</v>
      </c>
      <c r="Y8" s="52"/>
      <c r="Z8" s="52"/>
      <c r="AA8" s="52"/>
      <c r="AB8" s="52" t="s">
        <v>10</v>
      </c>
      <c r="AC8" s="52"/>
      <c r="AD8" s="52"/>
      <c r="AE8" s="52"/>
      <c r="AF8" s="63" t="s">
        <v>11</v>
      </c>
      <c r="AG8" s="63"/>
      <c r="AH8" s="63"/>
      <c r="AI8" s="63"/>
    </row>
    <row r="9" spans="1:35" x14ac:dyDescent="0.25">
      <c r="A9" s="59" t="s">
        <v>12</v>
      </c>
      <c r="B9" s="63" t="s">
        <v>209</v>
      </c>
      <c r="C9" s="52"/>
      <c r="D9" s="52"/>
      <c r="E9" s="52"/>
      <c r="F9" s="63" t="s">
        <v>210</v>
      </c>
      <c r="G9" s="52"/>
      <c r="H9" s="52"/>
      <c r="I9" s="52"/>
      <c r="J9" s="63" t="s">
        <v>211</v>
      </c>
      <c r="K9" s="52"/>
      <c r="L9" s="52"/>
      <c r="M9" s="52"/>
      <c r="N9" s="63" t="s">
        <v>255</v>
      </c>
      <c r="O9" s="63"/>
      <c r="P9" s="63"/>
      <c r="Q9" s="63"/>
      <c r="S9" s="59" t="s">
        <v>12</v>
      </c>
      <c r="T9" s="63" t="s">
        <v>209</v>
      </c>
      <c r="U9" s="52"/>
      <c r="V9" s="52"/>
      <c r="W9" s="52"/>
      <c r="X9" s="63" t="s">
        <v>210</v>
      </c>
      <c r="Y9" s="52"/>
      <c r="Z9" s="52"/>
      <c r="AA9" s="52"/>
      <c r="AB9" s="63" t="s">
        <v>211</v>
      </c>
      <c r="AC9" s="52"/>
      <c r="AD9" s="52"/>
      <c r="AE9" s="52"/>
      <c r="AF9" s="63" t="s">
        <v>255</v>
      </c>
      <c r="AG9" s="63"/>
      <c r="AH9" s="63"/>
      <c r="AI9" s="63"/>
    </row>
    <row r="10" spans="1:35" x14ac:dyDescent="0.25">
      <c r="A10" s="59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5"/>
      <c r="O10" s="25" t="s">
        <v>17</v>
      </c>
      <c r="P10" s="25" t="s">
        <v>18</v>
      </c>
      <c r="Q10" s="25" t="s">
        <v>19</v>
      </c>
      <c r="S10" s="59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5"/>
      <c r="AG10" s="25" t="s">
        <v>17</v>
      </c>
      <c r="AH10" s="25" t="s">
        <v>18</v>
      </c>
      <c r="AI10" s="25" t="s">
        <v>19</v>
      </c>
    </row>
    <row r="11" spans="1:35" x14ac:dyDescent="0.25">
      <c r="A11" s="59"/>
      <c r="B11" t="s">
        <v>20</v>
      </c>
      <c r="C11" s="29">
        <v>0</v>
      </c>
      <c r="D11" s="29">
        <v>2.2800000000000001E-2</v>
      </c>
      <c r="E11" s="29">
        <v>3.1600929999999998</v>
      </c>
      <c r="F11" t="s">
        <v>20</v>
      </c>
      <c r="G11" s="29">
        <v>0</v>
      </c>
      <c r="H11" s="29">
        <v>2.2800000000000001E-2</v>
      </c>
      <c r="I11" s="29">
        <v>1.3184039999999999</v>
      </c>
      <c r="J11" t="s">
        <v>20</v>
      </c>
      <c r="K11" s="29">
        <v>0</v>
      </c>
      <c r="L11" s="29">
        <v>2.2800000000000001E-2</v>
      </c>
      <c r="M11" s="29">
        <v>1.434207</v>
      </c>
      <c r="N11" s="25" t="s">
        <v>20</v>
      </c>
      <c r="O11" s="50">
        <v>0</v>
      </c>
      <c r="P11" s="50">
        <v>2.2800000000000001E-2</v>
      </c>
      <c r="Q11" s="25">
        <v>1.275798</v>
      </c>
      <c r="S11" s="59"/>
      <c r="T11" t="s">
        <v>20</v>
      </c>
      <c r="U11" s="29">
        <v>0</v>
      </c>
      <c r="V11" s="29">
        <v>2.2800000000000001E-2</v>
      </c>
      <c r="W11" s="29">
        <v>1.542265</v>
      </c>
      <c r="X11" t="s">
        <v>20</v>
      </c>
      <c r="Y11" s="29">
        <v>0</v>
      </c>
      <c r="Z11" s="29">
        <v>2.2800000000000001E-2</v>
      </c>
      <c r="AA11" s="29">
        <v>1.543982</v>
      </c>
      <c r="AB11" t="s">
        <v>20</v>
      </c>
      <c r="AC11" s="29">
        <v>0</v>
      </c>
      <c r="AD11" s="29">
        <v>2.2800000000000001E-2</v>
      </c>
      <c r="AE11" s="29">
        <v>1.5140309999999999</v>
      </c>
      <c r="AF11" s="25" t="s">
        <v>20</v>
      </c>
      <c r="AG11" s="50">
        <v>0</v>
      </c>
      <c r="AH11" s="50">
        <v>2.2800000000000001E-2</v>
      </c>
      <c r="AI11" s="25">
        <v>1.290022</v>
      </c>
    </row>
    <row r="12" spans="1:35" x14ac:dyDescent="0.25">
      <c r="A12" s="59"/>
      <c r="B12" t="s">
        <v>21</v>
      </c>
      <c r="C12" s="29">
        <v>0</v>
      </c>
      <c r="D12" s="29">
        <v>7.9129999999999999E-4</v>
      </c>
      <c r="E12" s="29">
        <v>27.954366</v>
      </c>
      <c r="F12" t="s">
        <v>21</v>
      </c>
      <c r="G12" s="29">
        <v>0</v>
      </c>
      <c r="H12" s="29">
        <v>8.1439999999999995E-4</v>
      </c>
      <c r="I12" s="29">
        <v>27.825257000000001</v>
      </c>
      <c r="J12" t="s">
        <v>21</v>
      </c>
      <c r="K12" s="29">
        <v>0</v>
      </c>
      <c r="L12" s="29">
        <v>8.3980000000000003E-4</v>
      </c>
      <c r="M12" s="29">
        <v>26.748328999999998</v>
      </c>
      <c r="N12" s="25" t="s">
        <v>21</v>
      </c>
      <c r="O12" s="50">
        <v>0</v>
      </c>
      <c r="P12" s="50">
        <v>8.3980000000000003E-4</v>
      </c>
      <c r="Q12" s="25">
        <v>26.278744</v>
      </c>
      <c r="S12" s="59"/>
      <c r="T12" t="s">
        <v>21</v>
      </c>
      <c r="U12" s="29">
        <v>0</v>
      </c>
      <c r="V12" s="29">
        <v>2E-3</v>
      </c>
      <c r="W12" s="29">
        <v>18.397226</v>
      </c>
      <c r="X12" t="s">
        <v>21</v>
      </c>
      <c r="Y12" s="29">
        <v>0</v>
      </c>
      <c r="Z12" s="29">
        <v>2E-3</v>
      </c>
      <c r="AA12" s="29">
        <v>17.899951999999999</v>
      </c>
      <c r="AB12" t="s">
        <v>21</v>
      </c>
      <c r="AC12" s="29">
        <v>0</v>
      </c>
      <c r="AD12" s="29">
        <v>2E-3</v>
      </c>
      <c r="AE12" s="29">
        <v>17.11927</v>
      </c>
      <c r="AF12" s="25" t="s">
        <v>21</v>
      </c>
      <c r="AG12" s="50">
        <v>0</v>
      </c>
      <c r="AH12" s="50">
        <v>2E-3</v>
      </c>
      <c r="AI12" s="25">
        <v>17.934585999999999</v>
      </c>
    </row>
    <row r="13" spans="1:35" x14ac:dyDescent="0.25">
      <c r="A13" s="59"/>
      <c r="B13" t="s">
        <v>22</v>
      </c>
      <c r="C13" s="29">
        <v>0</v>
      </c>
      <c r="D13" s="29">
        <v>3.4499999999999998E-5</v>
      </c>
      <c r="E13" s="29">
        <v>548.88845100000003</v>
      </c>
      <c r="F13" t="s">
        <v>22</v>
      </c>
      <c r="G13" s="29">
        <v>0</v>
      </c>
      <c r="H13" s="29">
        <v>3.735E-5</v>
      </c>
      <c r="I13" s="29">
        <v>556.36513600000001</v>
      </c>
      <c r="J13" t="s">
        <v>22</v>
      </c>
      <c r="K13" s="29">
        <v>0</v>
      </c>
      <c r="L13" s="29">
        <v>4.0389999999999998E-5</v>
      </c>
      <c r="M13" s="29">
        <v>535.03855399999998</v>
      </c>
      <c r="N13" s="25" t="s">
        <v>22</v>
      </c>
      <c r="O13" s="50">
        <v>0</v>
      </c>
      <c r="P13" s="50">
        <v>4.3640000000000002E-5</v>
      </c>
      <c r="Q13" s="25">
        <v>540.88197100000002</v>
      </c>
      <c r="S13" s="59"/>
      <c r="T13" t="s">
        <v>22</v>
      </c>
      <c r="U13" s="29">
        <v>0</v>
      </c>
      <c r="V13" s="29">
        <v>2.4869999999999997E-4</v>
      </c>
      <c r="W13" s="29">
        <v>410.49254100000002</v>
      </c>
      <c r="X13" t="s">
        <v>22</v>
      </c>
      <c r="Y13" s="29">
        <v>0</v>
      </c>
      <c r="Z13" s="29">
        <v>2.6219999999999998E-4</v>
      </c>
      <c r="AA13" s="29">
        <v>422.85113899999999</v>
      </c>
      <c r="AB13" t="s">
        <v>22</v>
      </c>
      <c r="AC13" s="29">
        <v>0</v>
      </c>
      <c r="AD13" s="29">
        <v>2.7619999999999999E-4</v>
      </c>
      <c r="AE13" s="29">
        <v>409.097981</v>
      </c>
      <c r="AF13" s="25" t="s">
        <v>22</v>
      </c>
      <c r="AG13" s="50">
        <v>0</v>
      </c>
      <c r="AH13" s="50">
        <v>2.8969999999999999E-4</v>
      </c>
      <c r="AI13" s="25">
        <v>404.30100099999999</v>
      </c>
    </row>
    <row r="14" spans="1:35" x14ac:dyDescent="0.25">
      <c r="G14" t="s">
        <v>138</v>
      </c>
      <c r="N14" s="27"/>
      <c r="O14" s="27"/>
      <c r="P14" s="27"/>
      <c r="Q14" s="27"/>
      <c r="AF14" s="27"/>
      <c r="AG14" s="27"/>
      <c r="AI14" s="27"/>
    </row>
    <row r="15" spans="1:35" x14ac:dyDescent="0.25">
      <c r="N15" s="27"/>
      <c r="O15" s="27"/>
      <c r="P15" s="27"/>
      <c r="Q15" s="27"/>
      <c r="AF15" s="27"/>
      <c r="AG15" s="27"/>
      <c r="AH15" s="27"/>
      <c r="AI15" s="27"/>
    </row>
    <row r="16" spans="1:35" x14ac:dyDescent="0.25">
      <c r="A16" s="64" t="s">
        <v>23</v>
      </c>
      <c r="B16" s="63" t="s">
        <v>209</v>
      </c>
      <c r="C16" s="52"/>
      <c r="D16" s="52"/>
      <c r="E16" s="52"/>
      <c r="F16" s="63" t="s">
        <v>210</v>
      </c>
      <c r="G16" s="52"/>
      <c r="H16" s="52"/>
      <c r="I16" s="52"/>
      <c r="J16" s="63" t="s">
        <v>211</v>
      </c>
      <c r="K16" s="52"/>
      <c r="L16" s="52"/>
      <c r="M16" s="52"/>
      <c r="N16" s="66" t="s">
        <v>212</v>
      </c>
      <c r="O16" s="66"/>
      <c r="P16" s="66"/>
      <c r="Q16" s="66"/>
      <c r="R16" s="27"/>
      <c r="S16" s="68" t="s">
        <v>23</v>
      </c>
      <c r="T16" s="63" t="s">
        <v>209</v>
      </c>
      <c r="U16" s="52"/>
      <c r="V16" s="52"/>
      <c r="W16" s="52"/>
      <c r="X16" s="63" t="s">
        <v>210</v>
      </c>
      <c r="Y16" s="52"/>
      <c r="Z16" s="52"/>
      <c r="AA16" s="52"/>
      <c r="AB16" s="63" t="s">
        <v>211</v>
      </c>
      <c r="AC16" s="52"/>
      <c r="AD16" s="52"/>
      <c r="AE16" s="52"/>
      <c r="AF16" s="66" t="s">
        <v>212</v>
      </c>
      <c r="AG16" s="66"/>
      <c r="AH16" s="66"/>
      <c r="AI16" s="66"/>
    </row>
    <row r="17" spans="1:35" x14ac:dyDescent="0.25">
      <c r="A17" s="64"/>
      <c r="B17" s="27"/>
      <c r="C17" s="27" t="s">
        <v>17</v>
      </c>
      <c r="D17" s="27" t="s">
        <v>18</v>
      </c>
      <c r="E17" s="2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R17" s="27"/>
      <c r="S17" s="68"/>
      <c r="T17" s="27"/>
      <c r="U17" s="27" t="s">
        <v>17</v>
      </c>
      <c r="V17" s="27" t="s">
        <v>18</v>
      </c>
      <c r="W17" s="2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4"/>
      <c r="B18" s="27" t="s">
        <v>20</v>
      </c>
      <c r="C18" s="27">
        <v>1.2999999999999999E-3</v>
      </c>
      <c r="D18" s="27">
        <v>2.0199999999999999E-2</v>
      </c>
      <c r="E18" s="27">
        <v>30.079193</v>
      </c>
      <c r="F18" s="27" t="s">
        <v>20</v>
      </c>
      <c r="G18" s="27">
        <v>2.5999999999999999E-3</v>
      </c>
      <c r="H18" s="27">
        <v>2.1499999999999998E-2</v>
      </c>
      <c r="I18" s="27">
        <v>34.510630999999997</v>
      </c>
      <c r="J18" s="27" t="s">
        <v>20</v>
      </c>
      <c r="K18" s="27">
        <v>2.5999999999999999E-3</v>
      </c>
      <c r="L18" s="27">
        <v>2.2700000000000001E-2</v>
      </c>
      <c r="M18" s="27">
        <v>28.601323000000001</v>
      </c>
      <c r="N18" s="27" t="s">
        <v>20</v>
      </c>
      <c r="O18" s="27">
        <v>2.5999999999999999E-3</v>
      </c>
      <c r="P18" s="27">
        <v>2.3900000000000001E-2</v>
      </c>
      <c r="Q18" s="27">
        <v>28.720002000000001</v>
      </c>
      <c r="R18" s="27"/>
      <c r="S18" s="68"/>
      <c r="T18" s="27" t="s">
        <v>20</v>
      </c>
      <c r="U18" s="27">
        <v>1.2999999999999999E-3</v>
      </c>
      <c r="V18" s="27">
        <v>2.0199999999999999E-2</v>
      </c>
      <c r="W18" s="27">
        <v>28.892620000000001</v>
      </c>
      <c r="X18" s="27" t="s">
        <v>20</v>
      </c>
      <c r="Y18" s="27">
        <v>2.5999999999999999E-3</v>
      </c>
      <c r="Z18" s="27">
        <v>2.1499999999999998E-2</v>
      </c>
      <c r="AA18" s="27">
        <v>32.570383</v>
      </c>
      <c r="AB18" s="27" t="s">
        <v>20</v>
      </c>
      <c r="AC18" s="27">
        <v>2.5999999999999999E-3</v>
      </c>
      <c r="AD18" s="27">
        <v>2.2700000000000001E-2</v>
      </c>
      <c r="AE18" s="27">
        <v>33.057918000000001</v>
      </c>
      <c r="AF18" s="27" t="s">
        <v>20</v>
      </c>
      <c r="AG18" s="27">
        <v>2.5999999999999999E-3</v>
      </c>
      <c r="AH18" s="27">
        <v>2.3900000000000001E-2</v>
      </c>
      <c r="AI18" s="27">
        <v>30.236464999999999</v>
      </c>
    </row>
    <row r="19" spans="1:35" x14ac:dyDescent="0.25">
      <c r="A19" s="64"/>
      <c r="B19" s="27" t="s">
        <v>21</v>
      </c>
      <c r="C19" s="27">
        <v>1.9699999999999999E-2</v>
      </c>
      <c r="D19" s="27">
        <v>2.0199999999999999E-2</v>
      </c>
      <c r="E19" s="27">
        <v>82.092314999999999</v>
      </c>
      <c r="F19" s="27" t="s">
        <v>21</v>
      </c>
      <c r="G19" s="27">
        <v>2.0899999999999998E-2</v>
      </c>
      <c r="H19" s="27">
        <v>2.1299999999999999E-2</v>
      </c>
      <c r="I19" s="27">
        <v>84.700119000000001</v>
      </c>
      <c r="J19" s="27" t="s">
        <v>21</v>
      </c>
      <c r="K19" s="27">
        <v>2.1999999999999999E-2</v>
      </c>
      <c r="L19" s="27">
        <v>2.2499999999999999E-2</v>
      </c>
      <c r="M19" s="27">
        <v>77.806233000000006</v>
      </c>
      <c r="N19" s="27" t="s">
        <v>21</v>
      </c>
      <c r="O19" s="27">
        <v>2.3199999999999998E-2</v>
      </c>
      <c r="P19" s="27">
        <v>2.3699999999999999E-2</v>
      </c>
      <c r="Q19" s="27">
        <v>76.667008999999993</v>
      </c>
      <c r="R19" s="27"/>
      <c r="S19" s="68"/>
      <c r="T19" s="27" t="s">
        <v>21</v>
      </c>
      <c r="U19" s="27">
        <v>1.77E-2</v>
      </c>
      <c r="V19" s="27">
        <v>1.9900000000000001E-2</v>
      </c>
      <c r="W19" s="27">
        <v>79.589035999999993</v>
      </c>
      <c r="X19" s="27" t="s">
        <v>21</v>
      </c>
      <c r="Y19" s="27">
        <v>1.8700000000000001E-2</v>
      </c>
      <c r="Z19" s="27">
        <v>2.0899999999999998E-2</v>
      </c>
      <c r="AA19" s="27">
        <v>81.277517000000003</v>
      </c>
      <c r="AB19" s="27" t="s">
        <v>21</v>
      </c>
      <c r="AC19" s="27">
        <v>1.9699999999999999E-2</v>
      </c>
      <c r="AD19" s="27">
        <v>2.2100000000000002E-2</v>
      </c>
      <c r="AE19" s="27">
        <v>79.607797000000005</v>
      </c>
      <c r="AF19" s="27" t="s">
        <v>21</v>
      </c>
      <c r="AG19" s="27">
        <v>2.07E-2</v>
      </c>
      <c r="AH19" s="27">
        <v>2.3300000000000001E-2</v>
      </c>
      <c r="AI19" s="27">
        <v>77.369028</v>
      </c>
    </row>
    <row r="20" spans="1:35" x14ac:dyDescent="0.25">
      <c r="A20" s="64"/>
      <c r="B20" s="27" t="s">
        <v>22</v>
      </c>
      <c r="C20" s="27">
        <v>1.9699999999999999E-2</v>
      </c>
      <c r="D20" s="27">
        <v>1.9800000000000002E-2</v>
      </c>
      <c r="E20" s="27">
        <v>543.00650800000005</v>
      </c>
      <c r="F20" s="27" t="s">
        <v>22</v>
      </c>
      <c r="G20" s="27">
        <v>2.0899999999999998E-2</v>
      </c>
      <c r="H20" s="27">
        <v>2.0899999999999998E-2</v>
      </c>
      <c r="I20" s="27">
        <v>380.05642999999998</v>
      </c>
      <c r="J20" s="27" t="s">
        <v>22</v>
      </c>
      <c r="K20" s="27">
        <v>2.1999999999999999E-2</v>
      </c>
      <c r="L20" s="27">
        <v>2.2100000000000002E-2</v>
      </c>
      <c r="M20" s="27">
        <v>335.71965999999998</v>
      </c>
      <c r="N20" s="27" t="s">
        <v>22</v>
      </c>
      <c r="O20" s="27">
        <v>2.3199999999999998E-2</v>
      </c>
      <c r="P20" s="27">
        <v>2.3199999999999998E-2</v>
      </c>
      <c r="Q20" s="27">
        <v>378.594853</v>
      </c>
      <c r="R20" s="27"/>
      <c r="S20" s="68"/>
      <c r="T20" s="27" t="s">
        <v>22</v>
      </c>
      <c r="U20" s="27">
        <v>1.7899999999999999E-2</v>
      </c>
      <c r="V20" s="27">
        <v>1.84E-2</v>
      </c>
      <c r="W20" s="27">
        <v>401.51507199999998</v>
      </c>
      <c r="X20" s="27" t="s">
        <v>22</v>
      </c>
      <c r="Y20" s="27">
        <v>1.89E-2</v>
      </c>
      <c r="Z20" s="27">
        <v>1.9400000000000001E-2</v>
      </c>
      <c r="AA20" s="27">
        <v>379.953823</v>
      </c>
      <c r="AB20" s="27" t="s">
        <v>22</v>
      </c>
      <c r="AC20" s="27">
        <v>1.9900000000000001E-2</v>
      </c>
      <c r="AD20" s="27">
        <v>2.0500000000000001E-2</v>
      </c>
      <c r="AE20" s="27">
        <v>520.54528300000004</v>
      </c>
      <c r="AF20" s="27" t="s">
        <v>22</v>
      </c>
      <c r="AG20" s="27">
        <v>2.0899999999999998E-2</v>
      </c>
      <c r="AH20" s="27">
        <v>2.1499999999999998E-2</v>
      </c>
      <c r="AI20" s="27">
        <v>454.306647</v>
      </c>
    </row>
    <row r="21" spans="1:35" x14ac:dyDescent="0.25">
      <c r="N21" s="27"/>
      <c r="O21" s="27"/>
      <c r="P21" s="27"/>
      <c r="Q21" s="27"/>
      <c r="AF21" s="27"/>
      <c r="AG21" s="27"/>
      <c r="AH21" s="27"/>
      <c r="AI21" s="27"/>
    </row>
    <row r="22" spans="1:35" x14ac:dyDescent="0.25">
      <c r="N22" s="27"/>
      <c r="O22" s="27"/>
      <c r="P22" s="27"/>
      <c r="Q22" s="27"/>
      <c r="AF22" s="27"/>
      <c r="AG22" s="27"/>
      <c r="AH22" s="27"/>
      <c r="AI22" s="27"/>
    </row>
    <row r="23" spans="1:35" x14ac:dyDescent="0.25">
      <c r="A23" s="60" t="s">
        <v>24</v>
      </c>
      <c r="B23" s="63" t="s">
        <v>209</v>
      </c>
      <c r="C23" s="52"/>
      <c r="D23" s="52"/>
      <c r="E23" s="52"/>
      <c r="F23" s="63" t="s">
        <v>210</v>
      </c>
      <c r="G23" s="52"/>
      <c r="H23" s="52"/>
      <c r="I23" s="52"/>
      <c r="J23" s="63" t="s">
        <v>211</v>
      </c>
      <c r="K23" s="52"/>
      <c r="L23" s="52"/>
      <c r="M23" s="52"/>
      <c r="N23" s="63" t="s">
        <v>255</v>
      </c>
      <c r="O23" s="63"/>
      <c r="P23" s="63"/>
      <c r="Q23" s="63"/>
      <c r="S23" s="60" t="s">
        <v>24</v>
      </c>
      <c r="T23" s="63" t="s">
        <v>209</v>
      </c>
      <c r="U23" s="52"/>
      <c r="V23" s="52"/>
      <c r="W23" s="52"/>
      <c r="X23" s="63" t="s">
        <v>210</v>
      </c>
      <c r="Y23" s="52"/>
      <c r="Z23" s="52"/>
      <c r="AA23" s="52"/>
      <c r="AB23" s="63" t="s">
        <v>211</v>
      </c>
      <c r="AC23" s="52"/>
      <c r="AD23" s="52"/>
      <c r="AE23" s="52"/>
      <c r="AF23" s="63" t="s">
        <v>255</v>
      </c>
      <c r="AG23" s="63"/>
      <c r="AH23" s="63"/>
      <c r="AI23" s="63"/>
    </row>
    <row r="24" spans="1:35" x14ac:dyDescent="0.25">
      <c r="A24" s="60"/>
      <c r="B24" s="52" t="s">
        <v>25</v>
      </c>
      <c r="C24" s="52"/>
      <c r="D24" s="52"/>
      <c r="E24" t="s">
        <v>19</v>
      </c>
      <c r="F24" s="52" t="s">
        <v>25</v>
      </c>
      <c r="G24" s="52"/>
      <c r="H24" s="52"/>
      <c r="I24" t="s">
        <v>19</v>
      </c>
      <c r="J24" s="52" t="s">
        <v>25</v>
      </c>
      <c r="K24" s="52"/>
      <c r="L24" s="52"/>
      <c r="M24" t="s">
        <v>19</v>
      </c>
      <c r="N24" s="63" t="s">
        <v>25</v>
      </c>
      <c r="O24" s="63"/>
      <c r="P24" s="63"/>
      <c r="Q24" s="25" t="s">
        <v>19</v>
      </c>
      <c r="S24" s="60"/>
      <c r="T24" s="52" t="s">
        <v>25</v>
      </c>
      <c r="U24" s="52"/>
      <c r="V24" s="52"/>
      <c r="W24" t="s">
        <v>19</v>
      </c>
      <c r="X24" s="52" t="s">
        <v>25</v>
      </c>
      <c r="Y24" s="52"/>
      <c r="Z24" s="52"/>
      <c r="AA24" t="s">
        <v>19</v>
      </c>
      <c r="AB24" s="52" t="s">
        <v>25</v>
      </c>
      <c r="AC24" s="52"/>
      <c r="AD24" s="52"/>
      <c r="AE24" t="s">
        <v>19</v>
      </c>
      <c r="AF24" s="63" t="s">
        <v>25</v>
      </c>
      <c r="AG24" s="63"/>
      <c r="AH24" s="63"/>
      <c r="AI24" s="25" t="s">
        <v>19</v>
      </c>
    </row>
    <row r="25" spans="1:35" x14ac:dyDescent="0.25">
      <c r="A25" s="60"/>
      <c r="B25">
        <v>0</v>
      </c>
      <c r="E25" s="29">
        <v>53.019010000000002</v>
      </c>
      <c r="F25">
        <v>0</v>
      </c>
      <c r="I25" s="29">
        <v>41.664585000000002</v>
      </c>
      <c r="J25">
        <v>0</v>
      </c>
      <c r="M25" s="29">
        <v>69.903041999999999</v>
      </c>
      <c r="N25" s="25">
        <v>0</v>
      </c>
      <c r="O25" s="25"/>
      <c r="P25" s="25"/>
      <c r="Q25" s="25">
        <v>57.676102999999998</v>
      </c>
      <c r="S25" s="60"/>
      <c r="T25">
        <v>0</v>
      </c>
      <c r="W25" s="29">
        <v>38.301685999999997</v>
      </c>
      <c r="X25">
        <v>0</v>
      </c>
      <c r="AA25" s="29">
        <v>46.018414</v>
      </c>
      <c r="AB25">
        <v>0</v>
      </c>
      <c r="AE25" s="29">
        <v>42.986263000000001</v>
      </c>
      <c r="AF25" s="25">
        <v>0</v>
      </c>
      <c r="AG25" s="25"/>
      <c r="AH25" s="25"/>
      <c r="AI25" s="25">
        <v>49.133279999999999</v>
      </c>
    </row>
    <row r="26" spans="1:35" x14ac:dyDescent="0.25">
      <c r="N26" s="25"/>
      <c r="O26" s="25"/>
      <c r="P26" s="25"/>
      <c r="Q26" s="25"/>
      <c r="AF26" s="27"/>
      <c r="AG26" s="27"/>
      <c r="AH26" s="27"/>
      <c r="AI26" s="27"/>
    </row>
    <row r="27" spans="1:35" x14ac:dyDescent="0.25">
      <c r="N27" s="27"/>
      <c r="O27" s="27"/>
      <c r="P27" s="27"/>
      <c r="Q27" s="27"/>
      <c r="AF27" s="27"/>
      <c r="AG27" s="27"/>
      <c r="AH27" s="27"/>
      <c r="AI27" s="27"/>
    </row>
    <row r="28" spans="1:35" x14ac:dyDescent="0.25">
      <c r="A28" s="1" t="s">
        <v>26</v>
      </c>
      <c r="N28" s="25"/>
      <c r="O28" s="25"/>
      <c r="P28" s="25"/>
      <c r="Q28" s="25"/>
      <c r="S28" s="1" t="s">
        <v>27</v>
      </c>
      <c r="AF28" s="27"/>
      <c r="AG28" s="27"/>
      <c r="AH28" s="27"/>
      <c r="AI28" s="27"/>
    </row>
    <row r="29" spans="1:35" x14ac:dyDescent="0.25">
      <c r="B29" s="52" t="s">
        <v>8</v>
      </c>
      <c r="C29" s="52"/>
      <c r="D29" s="52"/>
      <c r="E29" s="52"/>
      <c r="F29" s="52" t="s">
        <v>9</v>
      </c>
      <c r="G29" s="52"/>
      <c r="H29" s="52"/>
      <c r="I29" s="52"/>
      <c r="J29" s="52" t="s">
        <v>10</v>
      </c>
      <c r="K29" s="52"/>
      <c r="L29" s="52"/>
      <c r="M29" s="52"/>
      <c r="N29" s="63" t="s">
        <v>11</v>
      </c>
      <c r="O29" s="63"/>
      <c r="P29" s="63"/>
      <c r="Q29" s="63"/>
      <c r="T29" s="52" t="s">
        <v>8</v>
      </c>
      <c r="U29" s="52"/>
      <c r="V29" s="52"/>
      <c r="W29" s="52"/>
      <c r="X29" s="52" t="s">
        <v>9</v>
      </c>
      <c r="Y29" s="52"/>
      <c r="Z29" s="52"/>
      <c r="AA29" s="52"/>
      <c r="AB29" s="52" t="s">
        <v>10</v>
      </c>
      <c r="AC29" s="52"/>
      <c r="AD29" s="52"/>
      <c r="AE29" s="52"/>
      <c r="AF29" s="63" t="s">
        <v>11</v>
      </c>
      <c r="AG29" s="63"/>
      <c r="AH29" s="63"/>
      <c r="AI29" s="63"/>
    </row>
    <row r="30" spans="1:35" x14ac:dyDescent="0.25">
      <c r="A30" s="59" t="s">
        <v>12</v>
      </c>
      <c r="B30" s="63" t="s">
        <v>209</v>
      </c>
      <c r="C30" s="52"/>
      <c r="D30" s="52"/>
      <c r="E30" s="52"/>
      <c r="F30" s="63" t="s">
        <v>210</v>
      </c>
      <c r="G30" s="52"/>
      <c r="H30" s="52"/>
      <c r="I30" s="52"/>
      <c r="J30" s="63" t="s">
        <v>211</v>
      </c>
      <c r="K30" s="52"/>
      <c r="L30" s="52"/>
      <c r="M30" s="52"/>
      <c r="N30" s="63" t="s">
        <v>255</v>
      </c>
      <c r="O30" s="63"/>
      <c r="P30" s="63"/>
      <c r="Q30" s="63"/>
      <c r="S30" s="59" t="s">
        <v>12</v>
      </c>
      <c r="T30" s="63" t="s">
        <v>209</v>
      </c>
      <c r="U30" s="52"/>
      <c r="V30" s="52"/>
      <c r="W30" s="52"/>
      <c r="X30" s="63" t="s">
        <v>210</v>
      </c>
      <c r="Y30" s="52"/>
      <c r="Z30" s="52"/>
      <c r="AA30" s="52"/>
      <c r="AB30" s="63" t="s">
        <v>211</v>
      </c>
      <c r="AC30" s="52"/>
      <c r="AD30" s="52"/>
      <c r="AE30" s="52"/>
      <c r="AF30" s="63" t="s">
        <v>255</v>
      </c>
      <c r="AG30" s="63"/>
      <c r="AH30" s="63"/>
      <c r="AI30" s="63"/>
    </row>
    <row r="31" spans="1:35" x14ac:dyDescent="0.25">
      <c r="A31" s="59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5"/>
      <c r="O31" s="25" t="s">
        <v>17</v>
      </c>
      <c r="P31" s="25" t="s">
        <v>18</v>
      </c>
      <c r="Q31" s="25" t="s">
        <v>19</v>
      </c>
      <c r="S31" s="59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5"/>
      <c r="AG31" s="25" t="s">
        <v>17</v>
      </c>
      <c r="AH31" s="25" t="s">
        <v>18</v>
      </c>
      <c r="AI31" s="25" t="s">
        <v>19</v>
      </c>
    </row>
    <row r="32" spans="1:35" x14ac:dyDescent="0.25">
      <c r="A32" s="59"/>
      <c r="B32" t="s">
        <v>20</v>
      </c>
      <c r="C32" s="29">
        <v>0</v>
      </c>
      <c r="D32" s="29">
        <v>2.2800000000000001E-2</v>
      </c>
      <c r="E32" s="29">
        <v>1.530599</v>
      </c>
      <c r="F32" t="s">
        <v>20</v>
      </c>
      <c r="G32" s="29">
        <v>0</v>
      </c>
      <c r="H32" s="29">
        <v>2.2800000000000001E-2</v>
      </c>
      <c r="I32" s="29">
        <v>1.262947</v>
      </c>
      <c r="J32" t="s">
        <v>20</v>
      </c>
      <c r="K32" s="29">
        <v>0</v>
      </c>
      <c r="L32" s="29">
        <v>2.2800000000000001E-2</v>
      </c>
      <c r="M32" s="29">
        <v>1.2945180000000001</v>
      </c>
      <c r="N32" s="25" t="s">
        <v>20</v>
      </c>
      <c r="O32" s="50">
        <v>0</v>
      </c>
      <c r="P32" s="50">
        <v>2.2800000000000001E-2</v>
      </c>
      <c r="Q32" s="25">
        <v>1.8407420000000001</v>
      </c>
      <c r="S32" s="59"/>
      <c r="T32" t="s">
        <v>20</v>
      </c>
      <c r="U32" s="29">
        <v>0</v>
      </c>
      <c r="V32" s="29">
        <v>2.2800000000000001E-2</v>
      </c>
      <c r="W32" s="29">
        <v>1.342287</v>
      </c>
      <c r="X32" t="s">
        <v>20</v>
      </c>
      <c r="Y32" s="29">
        <v>0</v>
      </c>
      <c r="Z32" s="29">
        <v>2.2800000000000001E-2</v>
      </c>
      <c r="AA32" s="29">
        <v>1.2228190000000001</v>
      </c>
      <c r="AB32" t="s">
        <v>20</v>
      </c>
      <c r="AC32" s="29">
        <v>0</v>
      </c>
      <c r="AD32" s="29">
        <v>2.2800000000000001E-2</v>
      </c>
      <c r="AE32" s="29">
        <v>1.426877</v>
      </c>
      <c r="AF32" s="25" t="s">
        <v>20</v>
      </c>
      <c r="AG32" s="50">
        <v>0</v>
      </c>
      <c r="AH32" s="50">
        <v>2.2800000000000001E-2</v>
      </c>
      <c r="AI32" s="25">
        <v>1.2215100000000001</v>
      </c>
    </row>
    <row r="33" spans="1:35" x14ac:dyDescent="0.25">
      <c r="A33" s="59"/>
      <c r="B33" t="s">
        <v>21</v>
      </c>
      <c r="C33" s="29">
        <v>0</v>
      </c>
      <c r="D33" s="29">
        <v>4.1000000000000003E-3</v>
      </c>
      <c r="E33" s="29">
        <v>7.5774910000000002</v>
      </c>
      <c r="F33" t="s">
        <v>21</v>
      </c>
      <c r="G33" s="29">
        <v>0</v>
      </c>
      <c r="H33" s="29">
        <v>4.1000000000000003E-3</v>
      </c>
      <c r="I33" s="29">
        <v>6.5758400000000004</v>
      </c>
      <c r="J33" t="s">
        <v>21</v>
      </c>
      <c r="K33" s="29">
        <v>0</v>
      </c>
      <c r="L33" s="29">
        <v>4.1000000000000003E-3</v>
      </c>
      <c r="M33" s="29">
        <v>5.7218439999999999</v>
      </c>
      <c r="N33" s="25" t="s">
        <v>21</v>
      </c>
      <c r="O33" s="50">
        <v>0</v>
      </c>
      <c r="P33" s="50">
        <v>4.1000000000000003E-3</v>
      </c>
      <c r="Q33" s="25">
        <v>5.1786659999999998</v>
      </c>
      <c r="S33" s="59"/>
      <c r="T33" t="s">
        <v>21</v>
      </c>
      <c r="U33" s="29">
        <v>0</v>
      </c>
      <c r="V33" s="29">
        <v>7.4000000000000003E-3</v>
      </c>
      <c r="W33" s="29">
        <v>3.132091</v>
      </c>
      <c r="X33" t="s">
        <v>21</v>
      </c>
      <c r="Y33" s="29">
        <v>0</v>
      </c>
      <c r="Z33" s="29">
        <v>7.4000000000000003E-3</v>
      </c>
      <c r="AA33" s="29">
        <v>3.091961</v>
      </c>
      <c r="AB33" t="s">
        <v>21</v>
      </c>
      <c r="AC33" s="29">
        <v>0</v>
      </c>
      <c r="AD33" s="29">
        <v>7.4000000000000003E-3</v>
      </c>
      <c r="AE33" s="29">
        <v>3.0820430000000001</v>
      </c>
      <c r="AF33" s="25" t="s">
        <v>21</v>
      </c>
      <c r="AG33" s="50">
        <v>0</v>
      </c>
      <c r="AH33" s="50">
        <v>7.4000000000000003E-3</v>
      </c>
      <c r="AI33" s="25">
        <v>3.4006500000000002</v>
      </c>
    </row>
    <row r="34" spans="1:35" x14ac:dyDescent="0.25">
      <c r="A34" s="59"/>
      <c r="B34" t="s">
        <v>22</v>
      </c>
      <c r="C34" s="29">
        <v>0</v>
      </c>
      <c r="D34" s="29">
        <v>9.8940000000000009E-4</v>
      </c>
      <c r="E34" s="29">
        <v>262.45110599999998</v>
      </c>
      <c r="F34" t="s">
        <v>22</v>
      </c>
      <c r="G34" s="29">
        <v>0</v>
      </c>
      <c r="H34" s="29">
        <v>1E-3</v>
      </c>
      <c r="I34" s="29">
        <v>249.20346699999999</v>
      </c>
      <c r="J34" t="s">
        <v>22</v>
      </c>
      <c r="K34" s="29">
        <v>0</v>
      </c>
      <c r="L34" s="29">
        <v>1.1000000000000001E-3</v>
      </c>
      <c r="M34" s="29">
        <v>248.946609</v>
      </c>
      <c r="N34" s="25" t="s">
        <v>22</v>
      </c>
      <c r="O34" s="50">
        <v>0</v>
      </c>
      <c r="P34" s="50">
        <v>1.1000000000000001E-3</v>
      </c>
      <c r="Q34" s="25">
        <v>244.30444900000001</v>
      </c>
      <c r="S34" s="59"/>
      <c r="T34" t="s">
        <v>22</v>
      </c>
      <c r="U34" s="29">
        <v>0</v>
      </c>
      <c r="V34" s="29">
        <v>3.0000000000000001E-3</v>
      </c>
      <c r="W34" s="29">
        <v>75.937696000000003</v>
      </c>
      <c r="X34" t="s">
        <v>22</v>
      </c>
      <c r="Y34" s="29">
        <v>0</v>
      </c>
      <c r="Z34" s="29">
        <v>3.0999999999999999E-3</v>
      </c>
      <c r="AA34" s="29">
        <v>75.109559000000004</v>
      </c>
      <c r="AB34" t="s">
        <v>22</v>
      </c>
      <c r="AC34" s="29">
        <v>0</v>
      </c>
      <c r="AD34" s="29">
        <v>3.2000000000000002E-3</v>
      </c>
      <c r="AE34" s="29">
        <v>75.130352000000002</v>
      </c>
      <c r="AF34" s="25" t="s">
        <v>22</v>
      </c>
      <c r="AG34" s="50">
        <v>0</v>
      </c>
      <c r="AH34" s="50">
        <v>3.3E-3</v>
      </c>
      <c r="AI34" s="25">
        <v>67.029891000000006</v>
      </c>
    </row>
    <row r="35" spans="1:35" x14ac:dyDescent="0.25">
      <c r="C35" t="s">
        <v>138</v>
      </c>
      <c r="N35" s="27"/>
      <c r="O35" s="27"/>
      <c r="P35" s="27"/>
      <c r="Q35" s="27"/>
      <c r="AF35" s="27"/>
      <c r="AI35" s="27"/>
    </row>
    <row r="36" spans="1:35" x14ac:dyDescent="0.25">
      <c r="N36" s="27"/>
      <c r="O36" s="27"/>
      <c r="P36" s="27"/>
      <c r="Q36" s="27"/>
      <c r="AF36" s="27"/>
      <c r="AG36" s="27"/>
      <c r="AH36" s="27"/>
      <c r="AI36" s="27"/>
    </row>
    <row r="37" spans="1:35" x14ac:dyDescent="0.25">
      <c r="A37" s="64" t="s">
        <v>23</v>
      </c>
      <c r="B37" s="63" t="s">
        <v>209</v>
      </c>
      <c r="C37" s="52"/>
      <c r="D37" s="52"/>
      <c r="E37" s="52"/>
      <c r="F37" s="63" t="s">
        <v>210</v>
      </c>
      <c r="G37" s="52"/>
      <c r="H37" s="52"/>
      <c r="I37" s="52"/>
      <c r="J37" s="63" t="s">
        <v>211</v>
      </c>
      <c r="K37" s="52"/>
      <c r="L37" s="52"/>
      <c r="M37" s="52"/>
      <c r="N37" s="66" t="s">
        <v>212</v>
      </c>
      <c r="O37" s="66"/>
      <c r="P37" s="66"/>
      <c r="Q37" s="66"/>
      <c r="R37" s="27"/>
      <c r="S37" s="68" t="s">
        <v>23</v>
      </c>
      <c r="T37" s="63" t="s">
        <v>209</v>
      </c>
      <c r="U37" s="52"/>
      <c r="V37" s="52"/>
      <c r="W37" s="52"/>
      <c r="X37" s="63" t="s">
        <v>210</v>
      </c>
      <c r="Y37" s="52"/>
      <c r="Z37" s="52"/>
      <c r="AA37" s="52"/>
      <c r="AB37" s="63" t="s">
        <v>211</v>
      </c>
      <c r="AC37" s="52"/>
      <c r="AD37" s="52"/>
      <c r="AE37" s="52"/>
      <c r="AF37" s="66" t="s">
        <v>212</v>
      </c>
      <c r="AG37" s="66"/>
      <c r="AH37" s="66"/>
      <c r="AI37" s="66"/>
    </row>
    <row r="38" spans="1:35" x14ac:dyDescent="0.25">
      <c r="A38" s="64"/>
      <c r="B38" s="27"/>
      <c r="C38" s="27" t="s">
        <v>17</v>
      </c>
      <c r="D38" s="27" t="s">
        <v>18</v>
      </c>
      <c r="E38" s="27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R38" s="27"/>
      <c r="S38" s="68"/>
      <c r="T38" s="27"/>
      <c r="U38" s="27" t="s">
        <v>17</v>
      </c>
      <c r="V38" s="27" t="s">
        <v>18</v>
      </c>
      <c r="W38" s="27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4"/>
      <c r="B39" s="27" t="s">
        <v>20</v>
      </c>
      <c r="C39" s="27">
        <v>1.2999999999999999E-3</v>
      </c>
      <c r="D39" s="27">
        <v>2.0199999999999999E-2</v>
      </c>
      <c r="E39" s="27">
        <v>36.553438</v>
      </c>
      <c r="F39" s="27" t="s">
        <v>20</v>
      </c>
      <c r="G39" s="27">
        <v>2.5999999999999999E-3</v>
      </c>
      <c r="H39" s="27">
        <v>2.1499999999999998E-2</v>
      </c>
      <c r="I39" s="27">
        <v>28.815446000000001</v>
      </c>
      <c r="J39" s="27" t="s">
        <v>20</v>
      </c>
      <c r="K39" s="27">
        <v>2.5999999999999999E-3</v>
      </c>
      <c r="L39" s="27">
        <v>2.2700000000000001E-2</v>
      </c>
      <c r="M39" s="27">
        <v>35.726975000000003</v>
      </c>
      <c r="N39" s="27" t="s">
        <v>20</v>
      </c>
      <c r="O39" s="27">
        <v>2.5999999999999999E-3</v>
      </c>
      <c r="P39" s="27">
        <v>2.3900000000000001E-2</v>
      </c>
      <c r="Q39" s="27">
        <v>29.099378999999999</v>
      </c>
      <c r="R39" s="27"/>
      <c r="S39" s="68"/>
      <c r="T39" s="27" t="s">
        <v>20</v>
      </c>
      <c r="U39" s="27">
        <v>1.2999999999999999E-3</v>
      </c>
      <c r="V39" s="27">
        <v>2.0199999999999999E-2</v>
      </c>
      <c r="W39" s="27">
        <v>28.718575000000001</v>
      </c>
      <c r="X39" s="27" t="s">
        <v>20</v>
      </c>
      <c r="Y39" s="27">
        <v>2.5999999999999999E-3</v>
      </c>
      <c r="Z39" s="27">
        <v>2.1499999999999998E-2</v>
      </c>
      <c r="AA39" s="27">
        <v>28.701647000000001</v>
      </c>
      <c r="AB39" s="27" t="s">
        <v>20</v>
      </c>
      <c r="AC39" s="27">
        <v>2.5999999999999999E-3</v>
      </c>
      <c r="AD39" s="27">
        <v>2.2700000000000001E-2</v>
      </c>
      <c r="AE39" s="27">
        <v>28.789135000000002</v>
      </c>
      <c r="AF39" s="27" t="s">
        <v>20</v>
      </c>
      <c r="AG39" s="27">
        <v>2.5999999999999999E-3</v>
      </c>
      <c r="AH39" s="27">
        <v>2.3900000000000001E-2</v>
      </c>
      <c r="AI39" s="27">
        <v>33.677200999999997</v>
      </c>
    </row>
    <row r="40" spans="1:35" x14ac:dyDescent="0.25">
      <c r="A40" s="64"/>
      <c r="B40" s="27" t="s">
        <v>21</v>
      </c>
      <c r="C40" s="27">
        <v>1.17E-2</v>
      </c>
      <c r="D40" s="27">
        <v>1.9099999999999999E-2</v>
      </c>
      <c r="E40" s="27">
        <v>77.832635999999994</v>
      </c>
      <c r="F40" s="27" t="s">
        <v>21</v>
      </c>
      <c r="G40" s="27">
        <v>1.23E-2</v>
      </c>
      <c r="H40" s="27">
        <v>1.9699999999999999E-2</v>
      </c>
      <c r="I40" s="27">
        <v>79.912403999999995</v>
      </c>
      <c r="J40" s="27" t="s">
        <v>21</v>
      </c>
      <c r="K40" s="27">
        <v>1.2800000000000001E-2</v>
      </c>
      <c r="L40" s="27">
        <v>2.0799999999999999E-2</v>
      </c>
      <c r="M40" s="27">
        <v>86.851117000000002</v>
      </c>
      <c r="N40" s="27" t="s">
        <v>21</v>
      </c>
      <c r="O40" s="27">
        <v>1.34E-2</v>
      </c>
      <c r="P40" s="27">
        <v>2.1999999999999999E-2</v>
      </c>
      <c r="Q40" s="27">
        <v>79.884422000000001</v>
      </c>
      <c r="R40" s="27"/>
      <c r="S40" s="68"/>
      <c r="T40" s="27" t="s">
        <v>21</v>
      </c>
      <c r="U40" s="27">
        <v>6.1000000000000004E-3</v>
      </c>
      <c r="V40" s="27">
        <v>1.7000000000000001E-2</v>
      </c>
      <c r="W40" s="27">
        <v>82.519272999999998</v>
      </c>
      <c r="X40" s="27" t="s">
        <v>21</v>
      </c>
      <c r="Y40" s="27">
        <v>6.4999999999999997E-3</v>
      </c>
      <c r="Z40" s="27">
        <v>1.6799999999999999E-2</v>
      </c>
      <c r="AA40" s="27">
        <v>82.628365000000002</v>
      </c>
      <c r="AB40" s="27" t="s">
        <v>21</v>
      </c>
      <c r="AC40" s="27">
        <v>6.8999999999999999E-3</v>
      </c>
      <c r="AD40" s="27">
        <v>1.78E-2</v>
      </c>
      <c r="AE40" s="27">
        <v>82.184139000000002</v>
      </c>
      <c r="AF40" s="27" t="s">
        <v>21</v>
      </c>
      <c r="AG40" s="27">
        <v>7.3000000000000001E-3</v>
      </c>
      <c r="AH40" s="27">
        <v>1.89E-2</v>
      </c>
      <c r="AI40" s="27">
        <v>78.689691999999994</v>
      </c>
    </row>
    <row r="41" spans="1:35" x14ac:dyDescent="0.25">
      <c r="A41" s="64"/>
      <c r="B41" s="27" t="s">
        <v>22</v>
      </c>
      <c r="C41" s="27">
        <v>1.2999999999999999E-2</v>
      </c>
      <c r="D41" s="27">
        <v>1.6299999999999999E-2</v>
      </c>
      <c r="E41" s="27">
        <v>540.35019599999998</v>
      </c>
      <c r="F41" s="27" t="s">
        <v>22</v>
      </c>
      <c r="G41" s="27">
        <v>1.41E-2</v>
      </c>
      <c r="H41" s="27">
        <v>1.72E-2</v>
      </c>
      <c r="I41" s="27">
        <v>548.45995600000003</v>
      </c>
      <c r="J41" s="27" t="s">
        <v>22</v>
      </c>
      <c r="K41" s="27">
        <v>1.4800000000000001E-2</v>
      </c>
      <c r="L41" s="27">
        <v>1.8499999999999999E-2</v>
      </c>
      <c r="M41" s="27">
        <v>565.99071100000003</v>
      </c>
      <c r="N41" s="27" t="s">
        <v>22</v>
      </c>
      <c r="O41" s="27">
        <v>1.54E-2</v>
      </c>
      <c r="P41" s="27">
        <v>1.9E-2</v>
      </c>
      <c r="Q41" s="27">
        <v>510.50530700000002</v>
      </c>
      <c r="R41" s="27"/>
      <c r="S41" s="68"/>
      <c r="T41" s="27" t="s">
        <v>22</v>
      </c>
      <c r="U41" s="27">
        <v>7.4999999999999997E-3</v>
      </c>
      <c r="V41" s="27">
        <v>1.32E-2</v>
      </c>
      <c r="W41" s="27">
        <v>491.26918599999999</v>
      </c>
      <c r="X41" s="27" t="s">
        <v>22</v>
      </c>
      <c r="Y41" s="27">
        <v>8.3999999999999995E-3</v>
      </c>
      <c r="Z41" s="27">
        <v>1.3899999999999999E-2</v>
      </c>
      <c r="AA41" s="27">
        <v>673.61850000000004</v>
      </c>
      <c r="AB41" s="27" t="s">
        <v>22</v>
      </c>
      <c r="AC41" s="27">
        <v>8.8000000000000005E-3</v>
      </c>
      <c r="AD41" s="27">
        <v>1.47E-2</v>
      </c>
      <c r="AE41" s="27">
        <v>809.07302900000002</v>
      </c>
      <c r="AF41" s="27" t="s">
        <v>22</v>
      </c>
      <c r="AG41" s="27">
        <v>9.1999999999999998E-3</v>
      </c>
      <c r="AH41" s="27">
        <v>1.5599999999999999E-2</v>
      </c>
      <c r="AI41" s="27">
        <v>809.11852099999999</v>
      </c>
    </row>
    <row r="42" spans="1:35" x14ac:dyDescent="0.25">
      <c r="N42" s="27"/>
      <c r="O42" s="27"/>
      <c r="P42" s="27"/>
      <c r="Q42" s="27"/>
      <c r="AF42" s="27"/>
      <c r="AG42" s="27"/>
      <c r="AH42" s="27"/>
      <c r="AI42" s="27"/>
    </row>
    <row r="43" spans="1:35" x14ac:dyDescent="0.25">
      <c r="N43" s="27"/>
      <c r="O43" s="27"/>
      <c r="P43" s="27"/>
      <c r="Q43" s="27"/>
      <c r="AF43" s="27"/>
      <c r="AG43" s="27"/>
      <c r="AH43" s="27"/>
      <c r="AI43" s="27"/>
    </row>
    <row r="44" spans="1:35" x14ac:dyDescent="0.25">
      <c r="A44" s="60" t="s">
        <v>24</v>
      </c>
      <c r="B44" s="63" t="s">
        <v>209</v>
      </c>
      <c r="C44" s="52"/>
      <c r="D44" s="52"/>
      <c r="E44" s="52"/>
      <c r="F44" s="63" t="s">
        <v>210</v>
      </c>
      <c r="G44" s="52"/>
      <c r="H44" s="52"/>
      <c r="I44" s="52"/>
      <c r="J44" s="63" t="s">
        <v>211</v>
      </c>
      <c r="K44" s="52"/>
      <c r="L44" s="52"/>
      <c r="M44" s="52"/>
      <c r="N44" s="63" t="s">
        <v>255</v>
      </c>
      <c r="O44" s="63"/>
      <c r="P44" s="63"/>
      <c r="Q44" s="63"/>
      <c r="S44" s="60" t="s">
        <v>24</v>
      </c>
      <c r="T44" s="63" t="s">
        <v>209</v>
      </c>
      <c r="U44" s="52"/>
      <c r="V44" s="52"/>
      <c r="W44" s="52"/>
      <c r="X44" s="63" t="s">
        <v>210</v>
      </c>
      <c r="Y44" s="52"/>
      <c r="Z44" s="52"/>
      <c r="AA44" s="52"/>
      <c r="AB44" s="63" t="s">
        <v>211</v>
      </c>
      <c r="AC44" s="52"/>
      <c r="AD44" s="52"/>
      <c r="AE44" s="52"/>
      <c r="AF44" s="63" t="s">
        <v>255</v>
      </c>
      <c r="AG44" s="63"/>
      <c r="AH44" s="63"/>
      <c r="AI44" s="63"/>
    </row>
    <row r="45" spans="1:35" x14ac:dyDescent="0.25">
      <c r="A45" s="60"/>
      <c r="B45" s="52" t="s">
        <v>25</v>
      </c>
      <c r="C45" s="52"/>
      <c r="D45" s="52"/>
      <c r="E45" t="s">
        <v>19</v>
      </c>
      <c r="F45" s="52" t="s">
        <v>25</v>
      </c>
      <c r="G45" s="52"/>
      <c r="H45" s="52"/>
      <c r="I45" t="s">
        <v>19</v>
      </c>
      <c r="J45" s="52" t="s">
        <v>25</v>
      </c>
      <c r="K45" s="52"/>
      <c r="L45" s="52"/>
      <c r="M45" t="s">
        <v>19</v>
      </c>
      <c r="N45" s="63" t="s">
        <v>25</v>
      </c>
      <c r="O45" s="63"/>
      <c r="P45" s="63"/>
      <c r="Q45" s="25" t="s">
        <v>19</v>
      </c>
      <c r="S45" s="60"/>
      <c r="T45" s="52" t="s">
        <v>25</v>
      </c>
      <c r="U45" s="52"/>
      <c r="V45" s="52"/>
      <c r="W45" t="s">
        <v>19</v>
      </c>
      <c r="X45" s="52" t="s">
        <v>25</v>
      </c>
      <c r="Y45" s="52"/>
      <c r="Z45" s="52"/>
      <c r="AA45" t="s">
        <v>19</v>
      </c>
      <c r="AB45" s="52" t="s">
        <v>25</v>
      </c>
      <c r="AC45" s="52"/>
      <c r="AD45" s="52"/>
      <c r="AE45" t="s">
        <v>19</v>
      </c>
      <c r="AF45" s="63" t="s">
        <v>25</v>
      </c>
      <c r="AG45" s="63"/>
      <c r="AH45" s="63"/>
      <c r="AI45" s="25" t="s">
        <v>19</v>
      </c>
    </row>
    <row r="46" spans="1:35" x14ac:dyDescent="0.25">
      <c r="A46" s="60"/>
      <c r="B46" s="33">
        <v>1.5E-6</v>
      </c>
      <c r="E46" s="29">
        <v>51.107475000000001</v>
      </c>
      <c r="F46" s="33">
        <v>1.9E-6</v>
      </c>
      <c r="I46" s="29">
        <v>51.352046000000001</v>
      </c>
      <c r="J46" s="33">
        <v>1.3999999999999999E-6</v>
      </c>
      <c r="M46" s="29">
        <v>49.414943999999998</v>
      </c>
      <c r="N46" s="39">
        <v>1.1000000000000001E-6</v>
      </c>
      <c r="O46" s="25"/>
      <c r="P46" s="25"/>
      <c r="Q46" s="25">
        <v>40.354821000000001</v>
      </c>
      <c r="S46" s="60"/>
      <c r="T46" s="33">
        <v>1.005E-4</v>
      </c>
      <c r="W46" s="29">
        <v>42.889868999999997</v>
      </c>
      <c r="X46" s="33">
        <v>1.06E-4</v>
      </c>
      <c r="AA46" s="29">
        <v>40.242108999999999</v>
      </c>
      <c r="AB46" s="33">
        <v>1.053E-4</v>
      </c>
      <c r="AE46" s="29">
        <v>42.291020000000003</v>
      </c>
      <c r="AF46" s="39">
        <v>1.032E-4</v>
      </c>
      <c r="AG46" s="25"/>
      <c r="AH46" s="25"/>
      <c r="AI46" s="25">
        <v>39.487400999999998</v>
      </c>
    </row>
    <row r="47" spans="1:35" x14ac:dyDescent="0.25">
      <c r="N47" s="25"/>
      <c r="O47" s="25"/>
      <c r="P47" s="25"/>
      <c r="Q47" s="25"/>
    </row>
    <row r="48" spans="1:35" x14ac:dyDescent="0.25">
      <c r="A48" s="1" t="s">
        <v>31</v>
      </c>
      <c r="N48" s="27"/>
      <c r="O48" s="27"/>
      <c r="P48" s="27"/>
      <c r="Q48" s="27"/>
    </row>
    <row r="49" spans="1:17" x14ac:dyDescent="0.25">
      <c r="B49" s="52" t="s">
        <v>8</v>
      </c>
      <c r="C49" s="52"/>
      <c r="D49" s="52"/>
      <c r="E49" s="52"/>
      <c r="F49" s="52" t="s">
        <v>9</v>
      </c>
      <c r="G49" s="52"/>
      <c r="H49" s="52"/>
      <c r="I49" s="52"/>
      <c r="J49" s="52" t="s">
        <v>10</v>
      </c>
      <c r="K49" s="52"/>
      <c r="L49" s="52"/>
      <c r="M49" s="52"/>
      <c r="N49" s="63" t="s">
        <v>11</v>
      </c>
      <c r="O49" s="63"/>
      <c r="P49" s="63"/>
      <c r="Q49" s="63"/>
    </row>
    <row r="50" spans="1:17" x14ac:dyDescent="0.25">
      <c r="A50" s="59" t="s">
        <v>12</v>
      </c>
      <c r="B50" s="63" t="s">
        <v>209</v>
      </c>
      <c r="C50" s="52"/>
      <c r="D50" s="52"/>
      <c r="E50" s="52"/>
      <c r="F50" s="63" t="s">
        <v>210</v>
      </c>
      <c r="G50" s="52"/>
      <c r="H50" s="52"/>
      <c r="I50" s="52"/>
      <c r="J50" s="63" t="s">
        <v>211</v>
      </c>
      <c r="K50" s="52"/>
      <c r="L50" s="52"/>
      <c r="M50" s="52"/>
      <c r="N50" s="63" t="s">
        <v>255</v>
      </c>
      <c r="O50" s="63"/>
      <c r="P50" s="63"/>
      <c r="Q50" s="63"/>
    </row>
    <row r="51" spans="1:17" x14ac:dyDescent="0.25">
      <c r="A51" s="59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5"/>
      <c r="O51" s="25" t="s">
        <v>17</v>
      </c>
      <c r="P51" s="25" t="s">
        <v>18</v>
      </c>
      <c r="Q51" s="25" t="s">
        <v>19</v>
      </c>
    </row>
    <row r="52" spans="1:17" x14ac:dyDescent="0.25">
      <c r="A52" s="59"/>
      <c r="B52" t="s">
        <v>20</v>
      </c>
      <c r="C52" s="29">
        <v>0</v>
      </c>
      <c r="D52" s="29">
        <v>2.2800000000000001E-2</v>
      </c>
      <c r="E52" s="29">
        <v>1.354136</v>
      </c>
      <c r="F52" t="s">
        <v>20</v>
      </c>
      <c r="G52" s="29">
        <v>0</v>
      </c>
      <c r="H52" s="29">
        <v>2.2800000000000001E-2</v>
      </c>
      <c r="I52" s="29">
        <v>1.077609</v>
      </c>
      <c r="J52" t="s">
        <v>20</v>
      </c>
      <c r="K52" s="29">
        <v>0</v>
      </c>
      <c r="L52" s="29">
        <v>2.2800000000000001E-2</v>
      </c>
      <c r="M52" s="29">
        <v>1.0728200000000001</v>
      </c>
      <c r="N52" s="25" t="s">
        <v>20</v>
      </c>
      <c r="O52" s="50">
        <v>0</v>
      </c>
      <c r="P52" s="50">
        <v>2.2800000000000001E-2</v>
      </c>
      <c r="Q52" s="25">
        <v>1.1886000000000001</v>
      </c>
    </row>
    <row r="53" spans="1:17" x14ac:dyDescent="0.25">
      <c r="A53" s="59"/>
      <c r="B53" t="s">
        <v>21</v>
      </c>
      <c r="C53" s="29">
        <v>0</v>
      </c>
      <c r="D53" s="29">
        <v>1.37E-2</v>
      </c>
      <c r="E53" s="29">
        <v>3.1084480000000001</v>
      </c>
      <c r="F53" t="s">
        <v>21</v>
      </c>
      <c r="G53" s="29">
        <v>0</v>
      </c>
      <c r="H53" s="29">
        <v>1.37E-2</v>
      </c>
      <c r="I53" s="29">
        <v>3.0518640000000001</v>
      </c>
      <c r="J53" t="s">
        <v>21</v>
      </c>
      <c r="K53" s="29">
        <v>0</v>
      </c>
      <c r="L53" s="29">
        <v>1.37E-2</v>
      </c>
      <c r="M53" s="29">
        <v>3.1497660000000001</v>
      </c>
      <c r="N53" s="25" t="s">
        <v>21</v>
      </c>
      <c r="O53" s="50">
        <v>0</v>
      </c>
      <c r="P53" s="50">
        <v>1.37E-2</v>
      </c>
      <c r="Q53" s="25">
        <v>3.0677340000000002</v>
      </c>
    </row>
    <row r="54" spans="1:17" x14ac:dyDescent="0.25">
      <c r="A54" s="59"/>
      <c r="B54" t="s">
        <v>22</v>
      </c>
      <c r="C54" s="29">
        <v>0</v>
      </c>
      <c r="D54" s="29">
        <v>9.2999999999999992E-3</v>
      </c>
      <c r="E54" s="29">
        <v>36.146653000000001</v>
      </c>
      <c r="F54" t="s">
        <v>22</v>
      </c>
      <c r="G54" s="29">
        <v>0</v>
      </c>
      <c r="H54" s="29">
        <v>9.4000000000000004E-3</v>
      </c>
      <c r="I54" s="29">
        <v>34.867142000000001</v>
      </c>
      <c r="J54" t="s">
        <v>22</v>
      </c>
      <c r="K54" s="29">
        <v>0</v>
      </c>
      <c r="L54" s="29">
        <v>9.5999999999999992E-3</v>
      </c>
      <c r="M54" s="29">
        <v>34.852522999999998</v>
      </c>
      <c r="N54" s="25" t="s">
        <v>22</v>
      </c>
      <c r="O54" s="50">
        <v>0</v>
      </c>
      <c r="P54" s="50">
        <v>9.7999999999999997E-3</v>
      </c>
      <c r="Q54" s="25">
        <v>37.082371999999999</v>
      </c>
    </row>
    <row r="55" spans="1:17" x14ac:dyDescent="0.25">
      <c r="N55" s="27"/>
      <c r="O55" s="27"/>
      <c r="P55" s="27"/>
      <c r="Q55" s="27"/>
    </row>
    <row r="56" spans="1:17" x14ac:dyDescent="0.25">
      <c r="N56" s="27"/>
      <c r="O56" s="27"/>
      <c r="P56" s="27"/>
      <c r="Q56" s="27"/>
    </row>
    <row r="57" spans="1:17" x14ac:dyDescent="0.25">
      <c r="A57" s="64" t="s">
        <v>23</v>
      </c>
      <c r="B57" s="63" t="s">
        <v>209</v>
      </c>
      <c r="C57" s="52"/>
      <c r="D57" s="52"/>
      <c r="E57" s="52"/>
      <c r="F57" s="63" t="s">
        <v>210</v>
      </c>
      <c r="G57" s="52"/>
      <c r="H57" s="52"/>
      <c r="I57" s="52"/>
      <c r="J57" s="63" t="s">
        <v>211</v>
      </c>
      <c r="K57" s="52"/>
      <c r="L57" s="52"/>
      <c r="M57" s="52"/>
      <c r="N57" s="66" t="s">
        <v>212</v>
      </c>
      <c r="O57" s="66"/>
      <c r="P57" s="66"/>
      <c r="Q57" s="66"/>
    </row>
    <row r="58" spans="1:17" x14ac:dyDescent="0.25">
      <c r="A58" s="64"/>
      <c r="B58" s="27"/>
      <c r="C58" s="27" t="s">
        <v>17</v>
      </c>
      <c r="D58" s="27" t="s">
        <v>18</v>
      </c>
      <c r="E58" s="27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4"/>
      <c r="B59" s="27" t="s">
        <v>20</v>
      </c>
      <c r="C59" s="27">
        <v>1.2999999999999999E-3</v>
      </c>
      <c r="D59" s="27">
        <v>2.0199999999999999E-2</v>
      </c>
      <c r="E59" s="27">
        <v>28.641818000000001</v>
      </c>
      <c r="F59" s="27" t="s">
        <v>20</v>
      </c>
      <c r="G59" s="27">
        <v>2.5999999999999999E-3</v>
      </c>
      <c r="H59" s="27">
        <v>2.1499999999999998E-2</v>
      </c>
      <c r="I59" s="27">
        <v>28.722397000000001</v>
      </c>
      <c r="J59" s="27" t="s">
        <v>20</v>
      </c>
      <c r="K59" s="27">
        <v>2.5999999999999999E-3</v>
      </c>
      <c r="L59" s="27">
        <v>2.2700000000000001E-2</v>
      </c>
      <c r="M59" s="27">
        <v>33.157254000000002</v>
      </c>
      <c r="N59" s="27" t="s">
        <v>20</v>
      </c>
      <c r="O59" s="27">
        <v>2.5999999999999999E-3</v>
      </c>
      <c r="P59" s="27">
        <v>2.3900000000000001E-2</v>
      </c>
      <c r="Q59" s="27">
        <v>29.093415</v>
      </c>
    </row>
    <row r="60" spans="1:17" x14ac:dyDescent="0.25">
      <c r="A60" s="64"/>
      <c r="B60" s="27" t="s">
        <v>21</v>
      </c>
      <c r="C60" s="27">
        <v>2.7000000000000001E-3</v>
      </c>
      <c r="D60" s="27">
        <v>1.15E-2</v>
      </c>
      <c r="E60" s="27">
        <v>77.611051000000003</v>
      </c>
      <c r="F60" s="27" t="s">
        <v>21</v>
      </c>
      <c r="G60" s="27">
        <v>3.2000000000000002E-3</v>
      </c>
      <c r="H60" s="27">
        <v>9.4000000000000004E-3</v>
      </c>
      <c r="I60" s="27">
        <v>78.046137000000002</v>
      </c>
      <c r="J60" s="27" t="s">
        <v>21</v>
      </c>
      <c r="K60" s="27">
        <v>3.8999999999999998E-3</v>
      </c>
      <c r="L60" s="27">
        <v>1.0200000000000001E-2</v>
      </c>
      <c r="M60" s="27">
        <v>75.480429999999998</v>
      </c>
      <c r="N60" s="27" t="s">
        <v>21</v>
      </c>
      <c r="O60" s="27">
        <v>3.8999999999999998E-3</v>
      </c>
      <c r="P60" s="27">
        <v>1.0999999999999999E-2</v>
      </c>
      <c r="Q60" s="27">
        <v>72.982151000000002</v>
      </c>
    </row>
    <row r="61" spans="1:17" x14ac:dyDescent="0.25">
      <c r="A61" s="64"/>
      <c r="B61" s="27" t="s">
        <v>22</v>
      </c>
      <c r="C61" s="27">
        <v>3.5999999999999999E-3</v>
      </c>
      <c r="D61" s="27">
        <v>8.2000000000000007E-3</v>
      </c>
      <c r="E61" s="27">
        <v>366.09894000000003</v>
      </c>
      <c r="F61" s="27" t="s">
        <v>22</v>
      </c>
      <c r="G61" s="27">
        <v>4.4000000000000003E-3</v>
      </c>
      <c r="H61" s="27">
        <v>8.0999999999999996E-3</v>
      </c>
      <c r="I61" s="27">
        <v>460.01891599999999</v>
      </c>
      <c r="J61" s="27" t="s">
        <v>22</v>
      </c>
      <c r="K61" s="27">
        <v>4.7000000000000002E-3</v>
      </c>
      <c r="L61" s="27">
        <v>7.7000000000000002E-3</v>
      </c>
      <c r="M61" s="27">
        <v>525.64598999999998</v>
      </c>
      <c r="N61" s="27" t="s">
        <v>22</v>
      </c>
      <c r="O61" s="27">
        <v>5.0000000000000001E-3</v>
      </c>
      <c r="P61" s="27">
        <v>8.3000000000000001E-3</v>
      </c>
      <c r="Q61" s="27">
        <v>342.73672599999998</v>
      </c>
    </row>
    <row r="62" spans="1:17" x14ac:dyDescent="0.25">
      <c r="N62" s="27"/>
      <c r="O62" s="27"/>
      <c r="P62" s="27"/>
      <c r="Q62" s="27"/>
    </row>
    <row r="63" spans="1:17" x14ac:dyDescent="0.25">
      <c r="N63" s="27"/>
      <c r="O63" s="27"/>
      <c r="P63" s="27"/>
      <c r="Q63" s="27"/>
    </row>
    <row r="64" spans="1:17" x14ac:dyDescent="0.25">
      <c r="A64" s="60" t="s">
        <v>24</v>
      </c>
      <c r="B64" s="63" t="s">
        <v>209</v>
      </c>
      <c r="C64" s="52"/>
      <c r="D64" s="52"/>
      <c r="E64" s="52"/>
      <c r="F64" s="63" t="s">
        <v>210</v>
      </c>
      <c r="G64" s="52"/>
      <c r="H64" s="52"/>
      <c r="I64" s="52"/>
      <c r="J64" s="63" t="s">
        <v>211</v>
      </c>
      <c r="K64" s="52"/>
      <c r="L64" s="52"/>
      <c r="M64" s="52"/>
      <c r="N64" s="63" t="s">
        <v>255</v>
      </c>
      <c r="O64" s="63"/>
      <c r="P64" s="63"/>
      <c r="Q64" s="63"/>
    </row>
    <row r="65" spans="1:27" x14ac:dyDescent="0.25">
      <c r="A65" s="60"/>
      <c r="B65" s="52" t="s">
        <v>25</v>
      </c>
      <c r="C65" s="52"/>
      <c r="D65" s="52"/>
      <c r="E65" t="s">
        <v>19</v>
      </c>
      <c r="F65" s="52" t="s">
        <v>25</v>
      </c>
      <c r="G65" s="52"/>
      <c r="H65" s="52"/>
      <c r="I65" t="s">
        <v>19</v>
      </c>
      <c r="J65" s="52" t="s">
        <v>25</v>
      </c>
      <c r="K65" s="52"/>
      <c r="L65" s="52"/>
      <c r="M65" t="s">
        <v>19</v>
      </c>
      <c r="N65" s="63" t="s">
        <v>25</v>
      </c>
      <c r="O65" s="63"/>
      <c r="P65" s="63"/>
      <c r="Q65" s="25" t="s">
        <v>19</v>
      </c>
    </row>
    <row r="66" spans="1:27" x14ac:dyDescent="0.25">
      <c r="A66" s="60"/>
      <c r="B66" s="33">
        <v>2.3E-3</v>
      </c>
      <c r="E66" s="29">
        <v>47.362892000000002</v>
      </c>
      <c r="F66" s="33"/>
      <c r="G66" s="33">
        <v>2.3999999999999998E-3</v>
      </c>
      <c r="I66" s="29">
        <v>40.487267000000003</v>
      </c>
      <c r="J66" s="33">
        <v>2.3999999999999998E-3</v>
      </c>
      <c r="M66" s="29">
        <v>50.356701000000001</v>
      </c>
      <c r="N66" s="25">
        <v>2.3999999999999998E-3</v>
      </c>
      <c r="O66" s="25"/>
      <c r="P66" s="25"/>
      <c r="Q66" s="25">
        <v>43.072364</v>
      </c>
    </row>
    <row r="67" spans="1:27" x14ac:dyDescent="0.25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  <row r="68" spans="1:27" x14ac:dyDescent="0.25">
      <c r="A68" s="59" t="s">
        <v>32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1" t="s">
        <v>6</v>
      </c>
      <c r="D71" s="54" t="s">
        <v>12</v>
      </c>
      <c r="E71" s="54"/>
      <c r="F71" s="54"/>
      <c r="G71" s="54"/>
      <c r="H71" s="54"/>
      <c r="I71" s="55" t="s">
        <v>23</v>
      </c>
      <c r="J71" s="55"/>
      <c r="K71" s="55"/>
      <c r="L71" s="56" t="s">
        <v>24</v>
      </c>
      <c r="M71" s="56"/>
      <c r="N71" s="16"/>
      <c r="P71" s="54" t="s">
        <v>12</v>
      </c>
      <c r="Q71" s="54"/>
      <c r="R71" s="54"/>
      <c r="S71" s="54"/>
      <c r="T71" s="54"/>
      <c r="U71" s="55" t="s">
        <v>23</v>
      </c>
      <c r="V71" s="55"/>
      <c r="W71" s="55"/>
      <c r="X71" s="56" t="s">
        <v>24</v>
      </c>
      <c r="Y71" s="56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59" t="s">
        <v>9</v>
      </c>
      <c r="D73" s="58" t="s">
        <v>35</v>
      </c>
      <c r="E73" t="s">
        <v>36</v>
      </c>
      <c r="F73">
        <f t="shared" ref="F73:G75" si="0">0.05*G11+(1-0.05)*C11</f>
        <v>0</v>
      </c>
      <c r="G73">
        <f t="shared" si="0"/>
        <v>2.2799999999999997E-2</v>
      </c>
      <c r="H73">
        <f>E11+I11</f>
        <v>4.478497</v>
      </c>
      <c r="I73">
        <f t="shared" ref="I73:J75" si="1">0.05*G18+(1-0.05)*C18</f>
        <v>1.3649999999999999E-3</v>
      </c>
      <c r="J73">
        <f t="shared" si="1"/>
        <v>2.0264999999999998E-2</v>
      </c>
      <c r="K73">
        <f>I18+E18</f>
        <v>64.589823999999993</v>
      </c>
      <c r="L73">
        <f>0.05*F25+(1-0.05)*B25</f>
        <v>0</v>
      </c>
      <c r="M73">
        <f>I25+E25</f>
        <v>94.683594999999997</v>
      </c>
      <c r="P73" s="58" t="s">
        <v>37</v>
      </c>
      <c r="Q73" t="s">
        <v>36</v>
      </c>
      <c r="R73">
        <f t="shared" ref="R73:S75" si="2">0.1*G11+(1-0.1)*C11</f>
        <v>0</v>
      </c>
      <c r="S73">
        <f t="shared" si="2"/>
        <v>2.2800000000000001E-2</v>
      </c>
      <c r="U73">
        <f t="shared" ref="U73:V75" si="3">0.1*G18+(1-0.1)*C18</f>
        <v>1.4300000000000001E-3</v>
      </c>
      <c r="V73">
        <f t="shared" si="3"/>
        <v>2.0329999999999997E-2</v>
      </c>
      <c r="X73">
        <f>0.1*F25+(1-0.1)*B25</f>
        <v>0</v>
      </c>
    </row>
    <row r="74" spans="1:27" x14ac:dyDescent="0.25">
      <c r="C74" s="59"/>
      <c r="D74" s="58"/>
      <c r="E74" t="s">
        <v>38</v>
      </c>
      <c r="F74">
        <f t="shared" si="0"/>
        <v>0</v>
      </c>
      <c r="G74">
        <f t="shared" si="0"/>
        <v>7.9245499999999985E-4</v>
      </c>
      <c r="H74">
        <f>E12+I12</f>
        <v>55.779623000000001</v>
      </c>
      <c r="I74">
        <f t="shared" si="1"/>
        <v>1.976E-2</v>
      </c>
      <c r="J74">
        <f t="shared" si="1"/>
        <v>2.0254999999999999E-2</v>
      </c>
      <c r="K74">
        <f>I19+E19</f>
        <v>166.79243400000001</v>
      </c>
      <c r="P74" s="58"/>
      <c r="Q74" t="s">
        <v>38</v>
      </c>
      <c r="R74">
        <f t="shared" si="2"/>
        <v>0</v>
      </c>
      <c r="S74">
        <f t="shared" si="2"/>
        <v>7.9361000000000004E-4</v>
      </c>
      <c r="U74">
        <f t="shared" si="3"/>
        <v>1.9819999999999997E-2</v>
      </c>
      <c r="V74">
        <f t="shared" si="3"/>
        <v>2.0309999999999998E-2</v>
      </c>
    </row>
    <row r="75" spans="1:27" x14ac:dyDescent="0.25">
      <c r="C75" s="59"/>
      <c r="D75" s="58"/>
      <c r="E75" t="s">
        <v>39</v>
      </c>
      <c r="F75">
        <f t="shared" si="0"/>
        <v>0</v>
      </c>
      <c r="G75">
        <f t="shared" si="0"/>
        <v>3.4642499999999999E-5</v>
      </c>
      <c r="H75">
        <f>E13+I13</f>
        <v>1105.2535870000002</v>
      </c>
      <c r="I75">
        <f t="shared" si="1"/>
        <v>1.976E-2</v>
      </c>
      <c r="J75">
        <f t="shared" si="1"/>
        <v>1.9855000000000001E-2</v>
      </c>
      <c r="K75">
        <f>I20+E20</f>
        <v>923.06293800000003</v>
      </c>
      <c r="P75" s="58"/>
      <c r="Q75" t="s">
        <v>39</v>
      </c>
      <c r="R75">
        <f t="shared" si="2"/>
        <v>0</v>
      </c>
      <c r="S75">
        <f t="shared" si="2"/>
        <v>3.4785E-5</v>
      </c>
      <c r="U75">
        <f t="shared" si="3"/>
        <v>1.9819999999999997E-2</v>
      </c>
      <c r="V75">
        <f t="shared" si="3"/>
        <v>1.9910000000000004E-2</v>
      </c>
    </row>
    <row r="76" spans="1:27" x14ac:dyDescent="0.25">
      <c r="C76" s="59"/>
    </row>
    <row r="77" spans="1:27" x14ac:dyDescent="0.25">
      <c r="C77" s="59"/>
    </row>
    <row r="78" spans="1:27" x14ac:dyDescent="0.25">
      <c r="C78" s="59"/>
    </row>
    <row r="79" spans="1:27" x14ac:dyDescent="0.25">
      <c r="C79" s="59"/>
      <c r="D79" s="58" t="s">
        <v>40</v>
      </c>
      <c r="E79" t="s">
        <v>36</v>
      </c>
      <c r="F79">
        <f t="shared" ref="F79:G81" si="4">0.2*G11+(1-0.2)*C11</f>
        <v>0</v>
      </c>
      <c r="G79">
        <f t="shared" si="4"/>
        <v>2.2800000000000004E-2</v>
      </c>
      <c r="I79">
        <f t="shared" ref="I79:J81" si="5">0.2*G18+(1-0.2)*C18</f>
        <v>1.5599999999999998E-3</v>
      </c>
      <c r="J79">
        <f t="shared" si="5"/>
        <v>2.0459999999999999E-2</v>
      </c>
      <c r="L79">
        <f>0.2*F25+(1-0.2)*B25</f>
        <v>0</v>
      </c>
      <c r="P79" s="58" t="s">
        <v>41</v>
      </c>
      <c r="Q79" t="s">
        <v>36</v>
      </c>
      <c r="R79">
        <f t="shared" ref="R79:S81" si="6">0.3*G11+(1-0.3)*C11</f>
        <v>0</v>
      </c>
      <c r="S79">
        <f t="shared" si="6"/>
        <v>2.2799999999999997E-2</v>
      </c>
      <c r="U79">
        <f t="shared" ref="U79:V81" si="7">0.3*G18+(1-0.3)*C18</f>
        <v>1.6899999999999999E-3</v>
      </c>
      <c r="V79">
        <f t="shared" si="7"/>
        <v>2.0589999999999997E-2</v>
      </c>
      <c r="X79">
        <f>0.3*F25+(1-0.3)*B25</f>
        <v>0</v>
      </c>
    </row>
    <row r="80" spans="1:27" x14ac:dyDescent="0.25">
      <c r="C80" s="59"/>
      <c r="D80" s="58"/>
      <c r="E80" t="s">
        <v>38</v>
      </c>
      <c r="F80">
        <f t="shared" si="4"/>
        <v>0</v>
      </c>
      <c r="G80">
        <f t="shared" si="4"/>
        <v>7.9592000000000009E-4</v>
      </c>
      <c r="I80">
        <f t="shared" si="5"/>
        <v>1.9939999999999999E-2</v>
      </c>
      <c r="J80">
        <f t="shared" si="5"/>
        <v>2.0420000000000001E-2</v>
      </c>
      <c r="P80" s="58"/>
      <c r="Q80" t="s">
        <v>38</v>
      </c>
      <c r="R80">
        <f t="shared" si="6"/>
        <v>0</v>
      </c>
      <c r="S80">
        <f t="shared" si="6"/>
        <v>7.9822999999999982E-4</v>
      </c>
      <c r="U80">
        <f t="shared" si="7"/>
        <v>2.0059999999999998E-2</v>
      </c>
      <c r="V80">
        <f t="shared" si="7"/>
        <v>2.053E-2</v>
      </c>
    </row>
    <row r="81" spans="2:25" x14ac:dyDescent="0.25">
      <c r="C81" s="59"/>
      <c r="D81" s="58"/>
      <c r="E81" t="s">
        <v>39</v>
      </c>
      <c r="F81">
        <f t="shared" si="4"/>
        <v>0</v>
      </c>
      <c r="G81">
        <f t="shared" si="4"/>
        <v>3.5070000000000001E-5</v>
      </c>
      <c r="I81">
        <f t="shared" si="5"/>
        <v>1.9939999999999999E-2</v>
      </c>
      <c r="J81">
        <f t="shared" si="5"/>
        <v>2.0020000000000003E-2</v>
      </c>
      <c r="P81" s="58"/>
      <c r="Q81" t="s">
        <v>39</v>
      </c>
      <c r="R81">
        <f t="shared" si="6"/>
        <v>0</v>
      </c>
      <c r="S81">
        <f t="shared" si="6"/>
        <v>3.5354999999999996E-5</v>
      </c>
      <c r="U81">
        <f t="shared" si="7"/>
        <v>2.0059999999999998E-2</v>
      </c>
      <c r="V81">
        <f t="shared" si="7"/>
        <v>2.0130000000000002E-2</v>
      </c>
    </row>
    <row r="84" spans="2:25" x14ac:dyDescent="0.25">
      <c r="D84" s="54" t="s">
        <v>12</v>
      </c>
      <c r="E84" s="54"/>
      <c r="F84" s="54"/>
      <c r="G84" s="54"/>
      <c r="H84" s="54"/>
      <c r="I84" s="55" t="s">
        <v>23</v>
      </c>
      <c r="J84" s="55"/>
      <c r="K84" s="55"/>
      <c r="L84" s="56" t="s">
        <v>24</v>
      </c>
      <c r="M84" s="56"/>
      <c r="N84" s="7"/>
      <c r="P84" s="54" t="s">
        <v>12</v>
      </c>
      <c r="Q84" s="54"/>
      <c r="R84" s="54"/>
      <c r="S84" s="54"/>
      <c r="T84" s="54"/>
      <c r="U84" s="55" t="s">
        <v>23</v>
      </c>
      <c r="V84" s="55"/>
      <c r="W84" s="55"/>
      <c r="X84" s="56" t="s">
        <v>24</v>
      </c>
      <c r="Y84" s="56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59" t="s">
        <v>10</v>
      </c>
      <c r="C86" s="57" t="s">
        <v>42</v>
      </c>
      <c r="D86" s="58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2.2800000000000001E-2</v>
      </c>
      <c r="H86">
        <f>M11+I11+E11</f>
        <v>5.9127039999999997</v>
      </c>
      <c r="I86">
        <f t="shared" ref="I86:J88" si="9">(0.05*(1-0.05)+0.05*(1-0.05))*G18+0.05*0.05*K18+(1-0.05*(1-0.05)-0.05*(1-0.05)-0.05*0.05)*C18</f>
        <v>1.4267500000000001E-3</v>
      </c>
      <c r="J86">
        <f t="shared" si="9"/>
        <v>2.0329750000000001E-2</v>
      </c>
      <c r="K86">
        <f>M18+I18+E18</f>
        <v>93.191147000000001</v>
      </c>
      <c r="L86">
        <f>(0.05*(1-0.05)+0.05*(1-0.05))*F25+0.05*0.05*J25+(1-0.05*(1-0.05)-0.05*(1-0.05)-0.05*0.05)*B25</f>
        <v>0</v>
      </c>
      <c r="M86">
        <f>M25+I25+E25</f>
        <v>164.586637</v>
      </c>
      <c r="O86" s="57" t="s">
        <v>43</v>
      </c>
      <c r="P86" s="58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2.2800000000000001E-2</v>
      </c>
      <c r="U86">
        <f t="shared" ref="U86:V88" si="11">(0.1*0.9+0.1*0.9)*G18+0.1*0.1*K18+(1-0.1*0.9-0.1*0.9-0.1*0.1)*C18</f>
        <v>1.5470000000000002E-3</v>
      </c>
      <c r="V86">
        <f t="shared" si="11"/>
        <v>2.0459000000000001E-2</v>
      </c>
      <c r="X86">
        <f>(0.1*0.9+0.1*0.9)*F25+0.1*0.1*J25+(1-0.1*0.9-0.1*0.9-0.1*0.1)*B25</f>
        <v>0</v>
      </c>
    </row>
    <row r="87" spans="2:25" x14ac:dyDescent="0.25">
      <c r="B87" s="59"/>
      <c r="C87" s="57"/>
      <c r="D87" s="58"/>
      <c r="E87" t="s">
        <v>38</v>
      </c>
      <c r="F87">
        <f t="shared" si="8"/>
        <v>0</v>
      </c>
      <c r="G87">
        <f t="shared" si="8"/>
        <v>7.9361575000000005E-4</v>
      </c>
      <c r="H87">
        <f>M12+I12+E12</f>
        <v>82.527951999999999</v>
      </c>
      <c r="I87">
        <f t="shared" si="9"/>
        <v>1.9819750000000001E-2</v>
      </c>
      <c r="J87">
        <f t="shared" si="9"/>
        <v>2.0310250000000002E-2</v>
      </c>
      <c r="K87">
        <f>M19+I19+E19</f>
        <v>244.59866699999998</v>
      </c>
      <c r="O87" s="57"/>
      <c r="P87" s="58"/>
      <c r="Q87" t="s">
        <v>38</v>
      </c>
      <c r="R87">
        <f t="shared" si="10"/>
        <v>0</v>
      </c>
      <c r="S87">
        <f t="shared" si="10"/>
        <v>7.9594300000000002E-4</v>
      </c>
      <c r="U87">
        <f t="shared" si="11"/>
        <v>1.9938999999999998E-2</v>
      </c>
      <c r="V87">
        <f t="shared" si="11"/>
        <v>2.0421000000000002E-2</v>
      </c>
    </row>
    <row r="88" spans="2:25" x14ac:dyDescent="0.25">
      <c r="B88" s="59"/>
      <c r="C88" s="57"/>
      <c r="D88" s="58"/>
      <c r="E88" t="s">
        <v>39</v>
      </c>
      <c r="F88">
        <f t="shared" si="8"/>
        <v>0</v>
      </c>
      <c r="G88">
        <f t="shared" si="8"/>
        <v>3.4785474999999999E-5</v>
      </c>
      <c r="H88">
        <f>M13+I13+E13</f>
        <v>1640.2921410000001</v>
      </c>
      <c r="I88">
        <f t="shared" si="9"/>
        <v>1.9819750000000001E-2</v>
      </c>
      <c r="J88">
        <f t="shared" si="9"/>
        <v>1.9910250000000004E-2</v>
      </c>
      <c r="K88">
        <f>M20+I20+E20</f>
        <v>1258.782598</v>
      </c>
      <c r="O88" s="57"/>
      <c r="P88" s="58"/>
      <c r="Q88" t="s">
        <v>39</v>
      </c>
      <c r="R88">
        <f t="shared" si="10"/>
        <v>0</v>
      </c>
      <c r="S88">
        <f t="shared" si="10"/>
        <v>3.5071899999999999E-5</v>
      </c>
      <c r="U88">
        <f t="shared" si="11"/>
        <v>1.9938999999999998E-2</v>
      </c>
      <c r="V88">
        <f t="shared" si="11"/>
        <v>2.0021000000000004E-2</v>
      </c>
    </row>
    <row r="89" spans="2:25" x14ac:dyDescent="0.25">
      <c r="B89" s="59"/>
      <c r="C89" s="7"/>
    </row>
    <row r="90" spans="2:25" x14ac:dyDescent="0.25">
      <c r="B90" s="59"/>
      <c r="C90" s="7"/>
    </row>
    <row r="91" spans="2:25" x14ac:dyDescent="0.25">
      <c r="B91" s="59"/>
      <c r="C91" s="7"/>
    </row>
    <row r="92" spans="2:25" x14ac:dyDescent="0.25">
      <c r="B92" s="59"/>
      <c r="C92" s="57" t="s">
        <v>44</v>
      </c>
      <c r="D92" s="58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2.2800000000000001E-2</v>
      </c>
      <c r="I92">
        <f t="shared" ref="I92:J94" si="13">(0.2*0.8+0.2*0.8)*G18+0.2*0.2*K18+(1-0.2*0.8-0.2*0.8-0.2*0.2)*C18</f>
        <v>1.768E-3</v>
      </c>
      <c r="J92">
        <f t="shared" si="13"/>
        <v>2.0715999999999998E-2</v>
      </c>
      <c r="L92">
        <f>(0.2*0.8+0.2*0.8)*F25+0.2*0.2*J25+(1-0.2*0.8-0.2*0.8-0.2*0.2)*B25</f>
        <v>0</v>
      </c>
      <c r="O92" s="57" t="s">
        <v>45</v>
      </c>
      <c r="P92" s="58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2.2800000000000001E-2</v>
      </c>
      <c r="U92">
        <f t="shared" ref="U92:V94" si="15">(0.3*0.7+0.3*0.7)*G18+0.3*0.3*K18+(1-0.3*0.7-0.3*0.7-0.3*0.3)*C18</f>
        <v>1.9629999999999999E-3</v>
      </c>
      <c r="V92">
        <f t="shared" si="15"/>
        <v>2.0971E-2</v>
      </c>
      <c r="X92">
        <f>(0.3*0.7+0.3*0.7)*F25+0.3*0.3*J25+(1-0.3*0.7-0.3*0.7-0.3*0.3)*B25</f>
        <v>0</v>
      </c>
    </row>
    <row r="93" spans="2:25" x14ac:dyDescent="0.25">
      <c r="B93" s="59"/>
      <c r="C93" s="57"/>
      <c r="D93" s="58"/>
      <c r="E93" t="s">
        <v>38</v>
      </c>
      <c r="F93">
        <f t="shared" si="12"/>
        <v>0</v>
      </c>
      <c r="G93">
        <f t="shared" si="12"/>
        <v>8.0063199999999991E-4</v>
      </c>
      <c r="I93">
        <f t="shared" si="13"/>
        <v>2.0175999999999999E-2</v>
      </c>
      <c r="J93">
        <f t="shared" si="13"/>
        <v>2.0643999999999996E-2</v>
      </c>
      <c r="O93" s="57"/>
      <c r="P93" s="58"/>
      <c r="Q93" t="s">
        <v>38</v>
      </c>
      <c r="R93">
        <f t="shared" si="14"/>
        <v>0</v>
      </c>
      <c r="S93">
        <f t="shared" si="14"/>
        <v>8.0536699999999998E-4</v>
      </c>
      <c r="U93">
        <f t="shared" si="15"/>
        <v>2.0411000000000002E-2</v>
      </c>
      <c r="V93">
        <f t="shared" si="15"/>
        <v>2.0868999999999999E-2</v>
      </c>
    </row>
    <row r="94" spans="2:25" x14ac:dyDescent="0.25">
      <c r="B94" s="59"/>
      <c r="C94" s="57"/>
      <c r="D94" s="58"/>
      <c r="E94" t="s">
        <v>39</v>
      </c>
      <c r="F94">
        <f t="shared" si="12"/>
        <v>0</v>
      </c>
      <c r="G94">
        <f t="shared" si="12"/>
        <v>3.5647599999999994E-5</v>
      </c>
      <c r="I94">
        <f t="shared" si="13"/>
        <v>2.0175999999999999E-2</v>
      </c>
      <c r="J94">
        <f t="shared" si="13"/>
        <v>2.0243999999999998E-2</v>
      </c>
      <c r="O94" s="57"/>
      <c r="P94" s="58"/>
      <c r="Q94" t="s">
        <v>39</v>
      </c>
      <c r="R94">
        <f t="shared" si="14"/>
        <v>0</v>
      </c>
      <c r="S94">
        <f t="shared" si="14"/>
        <v>3.6227099999999997E-5</v>
      </c>
      <c r="U94">
        <f t="shared" si="15"/>
        <v>2.0411000000000002E-2</v>
      </c>
      <c r="V94">
        <f t="shared" si="15"/>
        <v>2.0469000000000001E-2</v>
      </c>
    </row>
    <row r="97" spans="1:25" x14ac:dyDescent="0.25">
      <c r="D97" s="54" t="s">
        <v>12</v>
      </c>
      <c r="E97" s="54"/>
      <c r="F97" s="54"/>
      <c r="G97" s="54"/>
      <c r="H97" s="54"/>
      <c r="I97" s="55" t="s">
        <v>23</v>
      </c>
      <c r="J97" s="55"/>
      <c r="K97" s="55"/>
      <c r="L97" s="56" t="s">
        <v>24</v>
      </c>
      <c r="M97" s="56"/>
      <c r="N97" s="7"/>
      <c r="P97" s="54" t="s">
        <v>12</v>
      </c>
      <c r="Q97" s="54"/>
      <c r="R97" s="54"/>
      <c r="S97" s="54"/>
      <c r="T97" s="54"/>
      <c r="U97" s="55" t="s">
        <v>23</v>
      </c>
      <c r="V97" s="55"/>
      <c r="W97" s="55"/>
      <c r="X97" s="56" t="s">
        <v>24</v>
      </c>
      <c r="Y97" s="56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59" t="s">
        <v>11</v>
      </c>
      <c r="B99" s="61" t="s">
        <v>46</v>
      </c>
      <c r="C99" s="57" t="s">
        <v>42</v>
      </c>
      <c r="D99" s="58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2.2799999999999997E-2</v>
      </c>
      <c r="H99">
        <f>Q11+M11+I11+E11</f>
        <v>7.1885019999999997</v>
      </c>
      <c r="I99">
        <f t="shared" ref="I99:J101" si="17">3*0.05*(1-0.05)*(1-0.05)*G18+3*0.05*0.05*(1-0.05)*K18+0.05*0.05*0.05*O18+(1-3*0.05*(1-0.05)*(1-0.05)-3*0.05*0.05*(1-0.05)-0.05*0.05*0.05)*C18</f>
        <v>1.4854124999999997E-3</v>
      </c>
      <c r="J99">
        <f t="shared" si="17"/>
        <v>2.0394262499999996E-2</v>
      </c>
      <c r="K99">
        <f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222.26274000000001</v>
      </c>
      <c r="N99" s="61" t="s">
        <v>47</v>
      </c>
      <c r="O99" s="57" t="s">
        <v>43</v>
      </c>
      <c r="P99" s="58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2.2800000000000001E-2</v>
      </c>
      <c r="U99">
        <f t="shared" ref="U99:V101" si="19">3*0.1*(1-0.1)*(1-0.1)*G18+3*0.1*0.1*(1-0.1)*K18+0.1*0.1*0.1*O18+(1-3*0.1*(1-0.1)*(1-0.1)-3*0.1*0.1*(1-0.1)-0.1*0.1*0.1)*C18</f>
        <v>1.6522999999999998E-3</v>
      </c>
      <c r="V99">
        <f t="shared" si="19"/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59"/>
      <c r="B100" s="61"/>
      <c r="C100" s="57"/>
      <c r="D100" s="58"/>
      <c r="E100" t="s">
        <v>38</v>
      </c>
      <c r="F100">
        <f t="shared" si="16"/>
        <v>0</v>
      </c>
      <c r="G100">
        <f t="shared" si="16"/>
        <v>7.9477878749999989E-4</v>
      </c>
      <c r="H100">
        <f>Q12+M12+I12+E12</f>
        <v>108.80669599999999</v>
      </c>
      <c r="I100">
        <f t="shared" si="17"/>
        <v>1.9879274999999995E-2</v>
      </c>
      <c r="J100">
        <f t="shared" si="17"/>
        <v>2.0365737499999998E-2</v>
      </c>
      <c r="K100">
        <f>Q19+M19+E19+I19</f>
        <v>321.26567599999998</v>
      </c>
      <c r="N100" s="61"/>
      <c r="O100" s="57"/>
      <c r="P100" s="58"/>
      <c r="Q100" t="s">
        <v>38</v>
      </c>
      <c r="R100">
        <f t="shared" si="18"/>
        <v>0</v>
      </c>
      <c r="S100">
        <f t="shared" si="18"/>
        <v>7.9827129999999991E-4</v>
      </c>
      <c r="U100">
        <f t="shared" si="19"/>
        <v>2.0057199999999997E-2</v>
      </c>
      <c r="V100">
        <f t="shared" si="19"/>
        <v>2.05329E-2</v>
      </c>
    </row>
    <row r="101" spans="1:25" x14ac:dyDescent="0.25">
      <c r="A101" s="59"/>
      <c r="B101" s="61"/>
      <c r="C101" s="57"/>
      <c r="D101" s="58"/>
      <c r="E101" t="s">
        <v>39</v>
      </c>
      <c r="F101">
        <f t="shared" si="16"/>
        <v>0</v>
      </c>
      <c r="G101">
        <f t="shared" si="16"/>
        <v>3.4928927499999995E-5</v>
      </c>
      <c r="H101">
        <f>Q13+M13+I13+E13</f>
        <v>2181.1741119999997</v>
      </c>
      <c r="I101">
        <f t="shared" si="17"/>
        <v>1.9879274999999995E-2</v>
      </c>
      <c r="J101">
        <f t="shared" si="17"/>
        <v>1.9965724999999997E-2</v>
      </c>
      <c r="K101">
        <f>Q20+M20+E20+I20</f>
        <v>1637.3774510000003</v>
      </c>
      <c r="N101" s="61"/>
      <c r="O101" s="57"/>
      <c r="P101" s="58"/>
      <c r="Q101" t="s">
        <v>39</v>
      </c>
      <c r="R101">
        <f t="shared" si="18"/>
        <v>0</v>
      </c>
      <c r="S101">
        <f t="shared" si="18"/>
        <v>3.5360719999999996E-5</v>
      </c>
      <c r="U101">
        <f t="shared" si="19"/>
        <v>2.0057199999999997E-2</v>
      </c>
      <c r="V101">
        <f t="shared" si="19"/>
        <v>2.0132799999999999E-2</v>
      </c>
    </row>
    <row r="102" spans="1:25" x14ac:dyDescent="0.25">
      <c r="A102" s="59"/>
      <c r="C102" s="7"/>
    </row>
    <row r="103" spans="1:25" x14ac:dyDescent="0.25">
      <c r="A103" s="59"/>
      <c r="C103" s="7"/>
    </row>
    <row r="104" spans="1:25" x14ac:dyDescent="0.25">
      <c r="A104" s="59"/>
      <c r="C104" s="7"/>
    </row>
    <row r="105" spans="1:25" x14ac:dyDescent="0.25">
      <c r="A105" s="59"/>
      <c r="B105" s="61" t="s">
        <v>48</v>
      </c>
      <c r="C105" s="57" t="s">
        <v>44</v>
      </c>
      <c r="D105" s="58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2.2800000000000001E-2</v>
      </c>
      <c r="I105">
        <f t="shared" ref="I105:J107" si="21">3*0.2*(1-0.2)*(1-0.2)*G18+3*0.2*0.2*(1-0.2)*K18+0.2*0.2*0.2*O18+(1-3*0.2*(1-0.2)*(1-0.2)-3*0.2*0.2*(1-0.2)-0.2*0.2*0.2)*C18</f>
        <v>1.9344E-3</v>
      </c>
      <c r="J105">
        <f t="shared" si="21"/>
        <v>2.0968799999999996E-2</v>
      </c>
      <c r="L105">
        <f>3*0.2*(1-0.2)*(1-0.2)*F25+3*0.2*0.2*(1-0.2)*J25+0.2*0.2*0.2*N25+(1-3*0.2*(1-0.2)*(1-0.2)-3*0.2*0.2*(1-0.2)-0.2*0.2*0.2)*B25</f>
        <v>0</v>
      </c>
      <c r="N105" s="61" t="s">
        <v>49</v>
      </c>
      <c r="O105" s="57" t="s">
        <v>45</v>
      </c>
      <c r="P105" s="58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2.2800000000000001E-2</v>
      </c>
      <c r="U105">
        <f t="shared" ref="U105:V107" si="23">3*0.3*(1-0.3)*(1-0.3)*G18+3*0.3*0.3*(1-0.3)*K18+0.3*0.3*0.3*O18+(1-3*0.3*(1-0.3)*(1-0.3)-3*0.3*0.3*(1-0.3)-0.3*0.3*0.3)*C18</f>
        <v>2.1540999999999999E-3</v>
      </c>
      <c r="V105">
        <f t="shared" si="23"/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59"/>
      <c r="B106" s="61"/>
      <c r="C106" s="57"/>
      <c r="D106" s="58"/>
      <c r="E106" t="s">
        <v>38</v>
      </c>
      <c r="F106">
        <f t="shared" si="20"/>
        <v>0</v>
      </c>
      <c r="G106">
        <f t="shared" si="20"/>
        <v>8.0521439999999998E-4</v>
      </c>
      <c r="I106">
        <f t="shared" si="21"/>
        <v>2.04096E-2</v>
      </c>
      <c r="J106">
        <f t="shared" si="21"/>
        <v>2.0871199999999999E-2</v>
      </c>
      <c r="N106" s="61"/>
      <c r="O106" s="57"/>
      <c r="P106" s="58"/>
      <c r="Q106" t="s">
        <v>38</v>
      </c>
      <c r="R106">
        <f t="shared" si="22"/>
        <v>0</v>
      </c>
      <c r="S106">
        <f t="shared" si="22"/>
        <v>8.119631E-4</v>
      </c>
      <c r="U106">
        <f t="shared" si="23"/>
        <v>2.0758399999999996E-2</v>
      </c>
      <c r="V106">
        <f t="shared" si="23"/>
        <v>2.1214299999999998E-2</v>
      </c>
    </row>
    <row r="107" spans="1:25" x14ac:dyDescent="0.25">
      <c r="A107" s="59"/>
      <c r="B107" s="61"/>
      <c r="C107" s="57"/>
      <c r="D107" s="58"/>
      <c r="E107" t="s">
        <v>39</v>
      </c>
      <c r="F107">
        <f t="shared" si="20"/>
        <v>0</v>
      </c>
      <c r="G107">
        <f t="shared" si="20"/>
        <v>3.6232960000000001E-5</v>
      </c>
      <c r="I107">
        <f t="shared" si="21"/>
        <v>2.04096E-2</v>
      </c>
      <c r="J107">
        <f t="shared" si="21"/>
        <v>2.04704E-2</v>
      </c>
      <c r="N107" s="61"/>
      <c r="O107" s="57"/>
      <c r="P107" s="58"/>
      <c r="Q107" t="s">
        <v>39</v>
      </c>
      <c r="R107">
        <f t="shared" si="22"/>
        <v>0</v>
      </c>
      <c r="S107">
        <f t="shared" si="22"/>
        <v>3.711684E-5</v>
      </c>
      <c r="U107">
        <f t="shared" si="23"/>
        <v>2.0758399999999996E-2</v>
      </c>
      <c r="V107">
        <f t="shared" si="23"/>
        <v>2.08116E-2</v>
      </c>
    </row>
    <row r="110" spans="1:25" x14ac:dyDescent="0.25">
      <c r="A110" s="1" t="s">
        <v>7</v>
      </c>
      <c r="D110" s="54" t="s">
        <v>12</v>
      </c>
      <c r="E110" s="54"/>
      <c r="F110" s="54"/>
      <c r="G110" s="54"/>
      <c r="H110" s="54"/>
      <c r="I110" s="55" t="s">
        <v>23</v>
      </c>
      <c r="J110" s="55"/>
      <c r="K110" s="55"/>
      <c r="L110" s="56" t="s">
        <v>24</v>
      </c>
      <c r="M110" s="56"/>
      <c r="N110" s="16"/>
      <c r="P110" s="54" t="s">
        <v>12</v>
      </c>
      <c r="Q110" s="54"/>
      <c r="R110" s="54"/>
      <c r="S110" s="54"/>
      <c r="T110" s="54"/>
      <c r="U110" s="55" t="s">
        <v>23</v>
      </c>
      <c r="V110" s="55"/>
      <c r="W110" s="55"/>
      <c r="X110" s="56" t="s">
        <v>24</v>
      </c>
      <c r="Y110" s="56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59" t="s">
        <v>9</v>
      </c>
      <c r="D112" s="58" t="s">
        <v>35</v>
      </c>
      <c r="E112" t="s">
        <v>36</v>
      </c>
      <c r="F112">
        <f t="shared" ref="F112:G114" si="24">0.05*Y11+(1-0.05)*U11</f>
        <v>0</v>
      </c>
      <c r="G112">
        <f t="shared" si="24"/>
        <v>2.2799999999999997E-2</v>
      </c>
      <c r="H112">
        <f>AA11+W11</f>
        <v>3.0862470000000002</v>
      </c>
      <c r="I112">
        <f t="shared" ref="I112:J114" si="25">0.05*Y18+(1-0.05)*U18</f>
        <v>1.3649999999999999E-3</v>
      </c>
      <c r="J112">
        <f t="shared" si="25"/>
        <v>2.0264999999999998E-2</v>
      </c>
      <c r="K112">
        <f>AA18+W18</f>
        <v>61.463003</v>
      </c>
      <c r="L112">
        <f>0.05*X25+(1-0.05)*T25</f>
        <v>0</v>
      </c>
      <c r="M112">
        <f>AA25+W25</f>
        <v>84.320099999999996</v>
      </c>
      <c r="P112" s="58" t="s">
        <v>37</v>
      </c>
      <c r="Q112" t="s">
        <v>36</v>
      </c>
      <c r="R112">
        <f t="shared" ref="R112:S114" si="26">0.1*Y11+(1-0.1)*U11</f>
        <v>0</v>
      </c>
      <c r="S112">
        <f t="shared" si="26"/>
        <v>2.2800000000000001E-2</v>
      </c>
      <c r="U112">
        <f t="shared" ref="U112:V114" si="27">0.1*Y18+(1-0.1)*U18</f>
        <v>1.4300000000000001E-3</v>
      </c>
      <c r="V112">
        <f t="shared" si="27"/>
        <v>2.0329999999999997E-2</v>
      </c>
      <c r="X112">
        <f>0.1*X25+(1-0.1)*T25</f>
        <v>0</v>
      </c>
    </row>
    <row r="113" spans="2:25" x14ac:dyDescent="0.25">
      <c r="C113" s="59"/>
      <c r="D113" s="58"/>
      <c r="E113" t="s">
        <v>38</v>
      </c>
      <c r="F113">
        <f t="shared" si="24"/>
        <v>0</v>
      </c>
      <c r="G113">
        <f t="shared" si="24"/>
        <v>2E-3</v>
      </c>
      <c r="H113">
        <f>AA12+W12</f>
        <v>36.297178000000002</v>
      </c>
      <c r="I113">
        <f t="shared" si="25"/>
        <v>1.7750000000000002E-2</v>
      </c>
      <c r="J113">
        <f t="shared" si="25"/>
        <v>1.9950000000000002E-2</v>
      </c>
      <c r="K113">
        <f>AA19+W19</f>
        <v>160.86655300000001</v>
      </c>
      <c r="P113" s="58"/>
      <c r="Q113" t="s">
        <v>38</v>
      </c>
      <c r="R113">
        <f t="shared" si="26"/>
        <v>0</v>
      </c>
      <c r="S113">
        <f t="shared" si="26"/>
        <v>2E-3</v>
      </c>
      <c r="U113">
        <f t="shared" si="27"/>
        <v>1.78E-2</v>
      </c>
      <c r="V113">
        <f t="shared" si="27"/>
        <v>2.0000000000000004E-2</v>
      </c>
    </row>
    <row r="114" spans="2:25" x14ac:dyDescent="0.25">
      <c r="C114" s="59"/>
      <c r="D114" s="58"/>
      <c r="E114" t="s">
        <v>39</v>
      </c>
      <c r="F114">
        <f t="shared" si="24"/>
        <v>0</v>
      </c>
      <c r="G114">
        <f t="shared" si="24"/>
        <v>2.4937499999999998E-4</v>
      </c>
      <c r="H114">
        <f>AA13+W13</f>
        <v>833.34367999999995</v>
      </c>
      <c r="I114">
        <f t="shared" si="25"/>
        <v>1.7950000000000001E-2</v>
      </c>
      <c r="J114">
        <f t="shared" si="25"/>
        <v>1.8449999999999998E-2</v>
      </c>
      <c r="K114">
        <f>AA20+W20</f>
        <v>781.46889499999997</v>
      </c>
      <c r="P114" s="58"/>
      <c r="Q114" t="s">
        <v>39</v>
      </c>
      <c r="R114">
        <f t="shared" si="26"/>
        <v>0</v>
      </c>
      <c r="S114">
        <f t="shared" si="26"/>
        <v>2.5004999999999998E-4</v>
      </c>
      <c r="U114">
        <f t="shared" si="27"/>
        <v>1.7999999999999999E-2</v>
      </c>
      <c r="V114">
        <f t="shared" si="27"/>
        <v>1.8500000000000003E-2</v>
      </c>
    </row>
    <row r="115" spans="2:25" x14ac:dyDescent="0.25">
      <c r="C115" s="59"/>
    </row>
    <row r="116" spans="2:25" x14ac:dyDescent="0.25">
      <c r="C116" s="59"/>
    </row>
    <row r="117" spans="2:25" x14ac:dyDescent="0.25">
      <c r="C117" s="59"/>
    </row>
    <row r="118" spans="2:25" x14ac:dyDescent="0.25">
      <c r="C118" s="59"/>
      <c r="D118" s="58" t="s">
        <v>40</v>
      </c>
      <c r="E118" t="s">
        <v>36</v>
      </c>
      <c r="F118">
        <f t="shared" ref="F118:G120" si="28">0.2*Y11+(1-0.2)*U11</f>
        <v>0</v>
      </c>
      <c r="G118">
        <f t="shared" si="28"/>
        <v>2.2800000000000004E-2</v>
      </c>
      <c r="I118">
        <f t="shared" ref="I118:J120" si="29">0.2*Y18+(1-0.2)*U18</f>
        <v>1.5599999999999998E-3</v>
      </c>
      <c r="J118">
        <f t="shared" si="29"/>
        <v>2.0459999999999999E-2</v>
      </c>
      <c r="L118">
        <f>0.2*X25+(1-0.2)*T25</f>
        <v>0</v>
      </c>
      <c r="P118" s="58" t="s">
        <v>41</v>
      </c>
      <c r="Q118" t="s">
        <v>36</v>
      </c>
      <c r="R118">
        <f t="shared" ref="R118:S120" si="30">0.3*Y11+(1-0.3)*U11</f>
        <v>0</v>
      </c>
      <c r="S118">
        <f t="shared" si="30"/>
        <v>2.2799999999999997E-2</v>
      </c>
      <c r="U118">
        <f t="shared" ref="U118:V120" si="31">0.3*Y18+(1-0.3)*U18</f>
        <v>1.6899999999999999E-3</v>
      </c>
      <c r="V118">
        <f t="shared" si="31"/>
        <v>2.0589999999999997E-2</v>
      </c>
      <c r="X118">
        <f>0.3*X25+(1-0.3)*T25</f>
        <v>0</v>
      </c>
    </row>
    <row r="119" spans="2:25" x14ac:dyDescent="0.25">
      <c r="C119" s="59"/>
      <c r="D119" s="58"/>
      <c r="E119" t="s">
        <v>38</v>
      </c>
      <c r="F119">
        <f t="shared" si="28"/>
        <v>0</v>
      </c>
      <c r="G119">
        <f t="shared" si="28"/>
        <v>2E-3</v>
      </c>
      <c r="I119">
        <f t="shared" si="29"/>
        <v>1.7899999999999999E-2</v>
      </c>
      <c r="J119">
        <f t="shared" si="29"/>
        <v>2.01E-2</v>
      </c>
      <c r="P119" s="58"/>
      <c r="Q119" t="s">
        <v>38</v>
      </c>
      <c r="R119">
        <f t="shared" si="30"/>
        <v>0</v>
      </c>
      <c r="S119">
        <f t="shared" si="30"/>
        <v>2E-3</v>
      </c>
      <c r="U119">
        <f t="shared" si="31"/>
        <v>1.8000000000000002E-2</v>
      </c>
      <c r="V119">
        <f t="shared" si="31"/>
        <v>2.0199999999999999E-2</v>
      </c>
    </row>
    <row r="120" spans="2:25" x14ac:dyDescent="0.25">
      <c r="C120" s="59"/>
      <c r="D120" s="58"/>
      <c r="E120" t="s">
        <v>39</v>
      </c>
      <c r="F120">
        <f t="shared" si="28"/>
        <v>0</v>
      </c>
      <c r="G120">
        <f t="shared" si="28"/>
        <v>2.5139999999999999E-4</v>
      </c>
      <c r="I120">
        <f t="shared" si="29"/>
        <v>1.8099999999999998E-2</v>
      </c>
      <c r="J120">
        <f t="shared" si="29"/>
        <v>1.8600000000000002E-2</v>
      </c>
      <c r="P120" s="58"/>
      <c r="Q120" t="s">
        <v>39</v>
      </c>
      <c r="R120">
        <f t="shared" si="30"/>
        <v>0</v>
      </c>
      <c r="S120">
        <f t="shared" si="30"/>
        <v>2.5274999999999999E-4</v>
      </c>
      <c r="U120">
        <f t="shared" si="31"/>
        <v>1.8200000000000001E-2</v>
      </c>
      <c r="V120">
        <f t="shared" si="31"/>
        <v>1.8699999999999998E-2</v>
      </c>
    </row>
    <row r="123" spans="2:25" x14ac:dyDescent="0.25">
      <c r="D123" s="54" t="s">
        <v>12</v>
      </c>
      <c r="E123" s="54"/>
      <c r="F123" s="54"/>
      <c r="G123" s="54"/>
      <c r="H123" s="54"/>
      <c r="I123" s="55" t="s">
        <v>23</v>
      </c>
      <c r="J123" s="55"/>
      <c r="K123" s="55"/>
      <c r="L123" s="56" t="s">
        <v>24</v>
      </c>
      <c r="M123" s="56"/>
      <c r="N123" s="7"/>
      <c r="P123" s="54" t="s">
        <v>12</v>
      </c>
      <c r="Q123" s="54"/>
      <c r="R123" s="54"/>
      <c r="S123" s="54"/>
      <c r="T123" s="54"/>
      <c r="U123" s="55" t="s">
        <v>23</v>
      </c>
      <c r="V123" s="55"/>
      <c r="W123" s="55"/>
      <c r="X123" s="56" t="s">
        <v>24</v>
      </c>
      <c r="Y123" s="56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59" t="s">
        <v>10</v>
      </c>
      <c r="C125" s="57" t="s">
        <v>42</v>
      </c>
      <c r="D125" s="58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2.2800000000000001E-2</v>
      </c>
      <c r="H125">
        <f>AE11+AA11+W11</f>
        <v>4.6002779999999994</v>
      </c>
      <c r="I125">
        <f t="shared" ref="I125:J127" si="33">(0.05*(1-0.05)+0.05*(1-0.05))*Y18+0.05*0.05*AC18+(1-0.05*(1-0.05)-0.05*(1-0.05)-0.05*0.05)*U18</f>
        <v>1.4267500000000001E-3</v>
      </c>
      <c r="J125">
        <f t="shared" si="33"/>
        <v>2.0329750000000001E-2</v>
      </c>
      <c r="K125">
        <f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127.306363</v>
      </c>
      <c r="O125" s="57" t="s">
        <v>43</v>
      </c>
      <c r="P125" s="58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2.2800000000000001E-2</v>
      </c>
      <c r="U125">
        <f t="shared" ref="U125:V127" si="35">(0.1*0.9+0.1*0.9)*Y18+0.1*0.1*AC18+(1-0.1*0.9-0.1*0.9-0.1*0.1)*U18</f>
        <v>1.5470000000000002E-3</v>
      </c>
      <c r="V125">
        <f t="shared" si="35"/>
        <v>2.0459000000000001E-2</v>
      </c>
      <c r="X125">
        <f>(0.1*0.9+0.1*0.9)*X25+0.1*0.1*AB25+(1-0.1*0.9-0.1*0.9-0.1*0.1)*T25</f>
        <v>0</v>
      </c>
    </row>
    <row r="126" spans="2:25" x14ac:dyDescent="0.25">
      <c r="B126" s="59"/>
      <c r="C126" s="57"/>
      <c r="D126" s="58"/>
      <c r="E126" t="s">
        <v>38</v>
      </c>
      <c r="F126">
        <f t="shared" si="32"/>
        <v>0</v>
      </c>
      <c r="G126">
        <f t="shared" si="32"/>
        <v>2E-3</v>
      </c>
      <c r="H126">
        <f>AE12+AA12+W12</f>
        <v>53.416448000000003</v>
      </c>
      <c r="I126">
        <f t="shared" si="33"/>
        <v>1.7800000000000003E-2</v>
      </c>
      <c r="J126">
        <f t="shared" si="33"/>
        <v>2.0000500000000004E-2</v>
      </c>
      <c r="K126">
        <f>AE19+AA19+W19</f>
        <v>240.47434999999999</v>
      </c>
      <c r="O126" s="57"/>
      <c r="P126" s="58"/>
      <c r="Q126" t="s">
        <v>38</v>
      </c>
      <c r="R126">
        <f t="shared" si="34"/>
        <v>0</v>
      </c>
      <c r="S126">
        <f t="shared" si="34"/>
        <v>2E-3</v>
      </c>
      <c r="U126">
        <f t="shared" si="35"/>
        <v>1.7900000000000003E-2</v>
      </c>
      <c r="V126">
        <f t="shared" si="35"/>
        <v>2.0102000000000002E-2</v>
      </c>
    </row>
    <row r="127" spans="2:25" x14ac:dyDescent="0.25">
      <c r="B127" s="59"/>
      <c r="C127" s="57"/>
      <c r="D127" s="58"/>
      <c r="E127" t="s">
        <v>39</v>
      </c>
      <c r="F127">
        <f t="shared" si="32"/>
        <v>0</v>
      </c>
      <c r="G127">
        <f t="shared" si="32"/>
        <v>2.5005125000000003E-4</v>
      </c>
      <c r="H127">
        <f>AE13+AA13+W13</f>
        <v>1242.4416610000001</v>
      </c>
      <c r="I127">
        <f t="shared" si="33"/>
        <v>1.8000000000000002E-2</v>
      </c>
      <c r="J127">
        <f t="shared" si="33"/>
        <v>1.8500250000000003E-2</v>
      </c>
      <c r="K127">
        <f>AE20+AA20+W20</f>
        <v>1302.0141779999999</v>
      </c>
      <c r="O127" s="57"/>
      <c r="P127" s="58"/>
      <c r="Q127" t="s">
        <v>39</v>
      </c>
      <c r="R127">
        <f t="shared" si="34"/>
        <v>0</v>
      </c>
      <c r="S127">
        <f t="shared" si="34"/>
        <v>2.5140500000000001E-4</v>
      </c>
      <c r="U127">
        <f t="shared" si="35"/>
        <v>1.8100000000000002E-2</v>
      </c>
      <c r="V127">
        <f t="shared" si="35"/>
        <v>1.8600999999999999E-2</v>
      </c>
    </row>
    <row r="128" spans="2:25" x14ac:dyDescent="0.25">
      <c r="B128" s="59"/>
      <c r="C128" s="7"/>
    </row>
    <row r="129" spans="1:25" x14ac:dyDescent="0.25">
      <c r="B129" s="59"/>
      <c r="C129" s="7"/>
    </row>
    <row r="130" spans="1:25" x14ac:dyDescent="0.25">
      <c r="B130" s="59"/>
      <c r="C130" s="7"/>
    </row>
    <row r="131" spans="1:25" x14ac:dyDescent="0.25">
      <c r="B131" s="59"/>
      <c r="C131" s="57" t="s">
        <v>44</v>
      </c>
      <c r="D131" s="58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2.2800000000000001E-2</v>
      </c>
      <c r="I131">
        <f t="shared" ref="I131:J133" si="37">(0.2*0.8+0.2*0.8)*Y18+0.2*0.2*AC18+(1-0.2*0.8-0.2*0.8-0.2*0.2)*U18</f>
        <v>1.768E-3</v>
      </c>
      <c r="J131">
        <f t="shared" si="37"/>
        <v>2.0715999999999998E-2</v>
      </c>
      <c r="L131">
        <f>(0.2*0.8+0.2*0.8)*X25+0.2*0.2*AB25+(1-0.2*0.8-0.2*0.8-0.2*0.2)*T25</f>
        <v>0</v>
      </c>
      <c r="O131" s="57" t="s">
        <v>45</v>
      </c>
      <c r="P131" s="58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2.2800000000000001E-2</v>
      </c>
      <c r="U131">
        <f t="shared" ref="U131:V133" si="39">(0.3*0.7+0.3*0.7)*Y18+0.3*0.3*AC18+(1-0.3*0.7-0.3*0.7-0.3*0.3)*U18</f>
        <v>1.9629999999999999E-3</v>
      </c>
      <c r="V131">
        <f t="shared" si="39"/>
        <v>2.0971E-2</v>
      </c>
      <c r="X131">
        <f>(0.3*0.7+0.3*0.7)*X25+0.3*0.3*AB25+(1-0.3*0.7-0.3*0.7-0.3*0.3)*T25</f>
        <v>0</v>
      </c>
    </row>
    <row r="132" spans="1:25" x14ac:dyDescent="0.25">
      <c r="B132" s="59"/>
      <c r="C132" s="57"/>
      <c r="D132" s="58"/>
      <c r="E132" t="s">
        <v>38</v>
      </c>
      <c r="F132">
        <f t="shared" si="36"/>
        <v>0</v>
      </c>
      <c r="G132">
        <f t="shared" si="36"/>
        <v>2E-3</v>
      </c>
      <c r="I132">
        <f t="shared" si="37"/>
        <v>1.8099999999999998E-2</v>
      </c>
      <c r="J132">
        <f t="shared" si="37"/>
        <v>2.0308E-2</v>
      </c>
      <c r="O132" s="57"/>
      <c r="P132" s="58"/>
      <c r="Q132" t="s">
        <v>38</v>
      </c>
      <c r="R132">
        <f t="shared" si="38"/>
        <v>0</v>
      </c>
      <c r="S132">
        <f t="shared" si="38"/>
        <v>2E-3</v>
      </c>
      <c r="U132">
        <f t="shared" si="39"/>
        <v>1.8300000000000004E-2</v>
      </c>
      <c r="V132">
        <f t="shared" si="39"/>
        <v>2.0518000000000002E-2</v>
      </c>
    </row>
    <row r="133" spans="1:25" x14ac:dyDescent="0.25">
      <c r="B133" s="59"/>
      <c r="C133" s="57"/>
      <c r="D133" s="58"/>
      <c r="E133" t="s">
        <v>39</v>
      </c>
      <c r="F133">
        <f t="shared" si="36"/>
        <v>0</v>
      </c>
      <c r="G133">
        <f t="shared" si="36"/>
        <v>2.5411999999999999E-4</v>
      </c>
      <c r="I133">
        <f t="shared" si="37"/>
        <v>1.8299999999999997E-2</v>
      </c>
      <c r="J133">
        <f t="shared" si="37"/>
        <v>1.8804000000000001E-2</v>
      </c>
      <c r="O133" s="57"/>
      <c r="P133" s="58"/>
      <c r="Q133" t="s">
        <v>39</v>
      </c>
      <c r="R133">
        <f t="shared" si="38"/>
        <v>0</v>
      </c>
      <c r="S133">
        <f t="shared" si="38"/>
        <v>2.5684500000000001E-4</v>
      </c>
      <c r="U133">
        <f t="shared" si="39"/>
        <v>1.8500000000000003E-2</v>
      </c>
      <c r="V133">
        <f t="shared" si="39"/>
        <v>1.9009000000000002E-2</v>
      </c>
    </row>
    <row r="136" spans="1:25" x14ac:dyDescent="0.25">
      <c r="D136" s="54" t="s">
        <v>12</v>
      </c>
      <c r="E136" s="54"/>
      <c r="F136" s="54"/>
      <c r="G136" s="54"/>
      <c r="H136" s="54"/>
      <c r="I136" s="55" t="s">
        <v>23</v>
      </c>
      <c r="J136" s="55"/>
      <c r="K136" s="55"/>
      <c r="L136" s="56" t="s">
        <v>24</v>
      </c>
      <c r="M136" s="56"/>
      <c r="N136" s="7"/>
      <c r="P136" s="54" t="s">
        <v>12</v>
      </c>
      <c r="Q136" s="54"/>
      <c r="R136" s="54"/>
      <c r="S136" s="54"/>
      <c r="T136" s="54"/>
      <c r="U136" s="55" t="s">
        <v>23</v>
      </c>
      <c r="V136" s="55"/>
      <c r="W136" s="55"/>
      <c r="X136" s="56" t="s">
        <v>24</v>
      </c>
      <c r="Y136" s="56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59" t="s">
        <v>11</v>
      </c>
      <c r="B138" s="61" t="s">
        <v>46</v>
      </c>
      <c r="C138" s="57" t="s">
        <v>42</v>
      </c>
      <c r="D138" s="58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2.2799999999999997E-2</v>
      </c>
      <c r="H138">
        <f>AI11+AE11+AA11+W11</f>
        <v>5.8902999999999999</v>
      </c>
      <c r="I138">
        <f t="shared" ref="I138:J140" si="41">3*0.05*(1-0.05)*(1-0.05)*Y18+3*0.05*0.05*(1-0.05)*AC18+0.05*0.05*0.05*AG18+(1-3*0.05*(1-0.05)*(1-0.05)-3*0.05*0.05*(1-0.05)-0.05*0.05*0.05)*U18</f>
        <v>1.4854124999999997E-3</v>
      </c>
      <c r="J138">
        <f t="shared" si="41"/>
        <v>2.0394262499999996E-2</v>
      </c>
      <c r="K138">
        <f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176.43964299999999</v>
      </c>
      <c r="N138" s="61" t="s">
        <v>47</v>
      </c>
      <c r="O138" s="57" t="s">
        <v>43</v>
      </c>
      <c r="P138" s="58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2.2800000000000001E-2</v>
      </c>
      <c r="U138">
        <f t="shared" ref="U138:V140" si="43">3*0.1*(1-0.1)*(1-0.1)*Y18+3*0.1*0.1*(1-0.1)*AC18+0.1*0.1*0.1*AG18+(1-3*0.1*(1-0.1)*(1-0.1)-3*0.1*0.1*(1-0.1)-0.1*0.1*0.1)*U18</f>
        <v>1.6522999999999998E-3</v>
      </c>
      <c r="V138">
        <f t="shared" si="43"/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59"/>
      <c r="B139" s="61"/>
      <c r="C139" s="57"/>
      <c r="D139" s="58"/>
      <c r="E139" t="s">
        <v>38</v>
      </c>
      <c r="F139">
        <f t="shared" si="40"/>
        <v>0</v>
      </c>
      <c r="G139">
        <f t="shared" si="40"/>
        <v>2E-3</v>
      </c>
      <c r="H139">
        <f>AI12+AE12+AA12+W12</f>
        <v>71.351033999999999</v>
      </c>
      <c r="I139">
        <f t="shared" si="41"/>
        <v>1.7849999999999998E-2</v>
      </c>
      <c r="J139">
        <f t="shared" si="41"/>
        <v>2.0051474999999996E-2</v>
      </c>
      <c r="K139">
        <f>AI19+AE19+AA19+W19</f>
        <v>317.84337800000003</v>
      </c>
      <c r="N139" s="61"/>
      <c r="O139" s="57"/>
      <c r="P139" s="58"/>
      <c r="Q139" t="s">
        <v>38</v>
      </c>
      <c r="R139">
        <f t="shared" si="42"/>
        <v>0</v>
      </c>
      <c r="S139">
        <f t="shared" si="42"/>
        <v>2E-3</v>
      </c>
      <c r="U139">
        <f t="shared" si="43"/>
        <v>1.7999999999999999E-2</v>
      </c>
      <c r="V139">
        <f t="shared" si="43"/>
        <v>2.0205799999999999E-2</v>
      </c>
    </row>
    <row r="140" spans="1:25" x14ac:dyDescent="0.25">
      <c r="A140" s="59"/>
      <c r="B140" s="61"/>
      <c r="C140" s="57"/>
      <c r="D140" s="58"/>
      <c r="E140" t="s">
        <v>39</v>
      </c>
      <c r="F140">
        <f t="shared" si="40"/>
        <v>0</v>
      </c>
      <c r="G140">
        <f t="shared" si="40"/>
        <v>2.5072862499999997E-4</v>
      </c>
      <c r="H140">
        <f>AI13+AE13+AA13+W13</f>
        <v>1646.7426620000001</v>
      </c>
      <c r="I140">
        <f t="shared" si="41"/>
        <v>1.8049999999999997E-2</v>
      </c>
      <c r="J140">
        <f t="shared" si="41"/>
        <v>1.8550724999999997E-2</v>
      </c>
      <c r="K140">
        <f>AI20+AE20+AA20+W20</f>
        <v>1756.320825</v>
      </c>
      <c r="N140" s="61"/>
      <c r="O140" s="57"/>
      <c r="P140" s="58"/>
      <c r="Q140" t="s">
        <v>39</v>
      </c>
      <c r="R140">
        <f t="shared" si="42"/>
        <v>0</v>
      </c>
      <c r="S140">
        <f t="shared" si="42"/>
        <v>2.5276399999999999E-4</v>
      </c>
      <c r="U140">
        <f t="shared" si="43"/>
        <v>1.8200000000000001E-2</v>
      </c>
      <c r="V140">
        <f t="shared" si="43"/>
        <v>1.8702799999999999E-2</v>
      </c>
    </row>
    <row r="141" spans="1:25" x14ac:dyDescent="0.25">
      <c r="A141" s="59"/>
      <c r="C141" s="7"/>
    </row>
    <row r="142" spans="1:25" x14ac:dyDescent="0.25">
      <c r="A142" s="59"/>
      <c r="C142" s="7"/>
    </row>
    <row r="143" spans="1:25" x14ac:dyDescent="0.25">
      <c r="A143" s="59"/>
      <c r="C143" s="7"/>
    </row>
    <row r="144" spans="1:25" x14ac:dyDescent="0.25">
      <c r="A144" s="59"/>
      <c r="B144" s="61" t="s">
        <v>48</v>
      </c>
      <c r="C144" s="57" t="s">
        <v>44</v>
      </c>
      <c r="D144" s="58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2.2800000000000001E-2</v>
      </c>
      <c r="I144">
        <f t="shared" ref="I144:J146" si="45">3*0.2*(1-0.2)*(1-0.2)*Y18+3*0.2*0.2*(1-0.2)*AC18+0.2*0.2*0.2*AG18+(1-3*0.2*(1-0.2)*(1-0.2)-3*0.2*0.2*(1-0.2)-0.2*0.2*0.2)*U18</f>
        <v>1.9344E-3</v>
      </c>
      <c r="J144">
        <f t="shared" si="45"/>
        <v>2.0968799999999996E-2</v>
      </c>
      <c r="L144">
        <f>3*0.2*(1-0.2)*(1-0.2)*X25+3*0.2*0.2*(1-0.2)*AB25+0.2*0.2*0.2*AF25+(1-3*0.2*(1-0.2)*(1-0.2)-3*0.2*0.2*(1-0.2)-0.2*0.2*0.2)*T25</f>
        <v>0</v>
      </c>
      <c r="N144" s="61" t="s">
        <v>49</v>
      </c>
      <c r="O144" s="57" t="s">
        <v>45</v>
      </c>
      <c r="P144" s="58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2.2800000000000001E-2</v>
      </c>
      <c r="U144">
        <f t="shared" ref="U144:V146" si="47">3*0.3*(1-0.3)*(1-0.3)*Y18+3*0.3*0.3*(1-0.3)*AC18+0.3*0.3*0.3*AG18+(1-3*0.3*(1-0.3)*(1-0.3)-3*0.3*0.3*(1-0.3)-0.3*0.3*0.3)*U18</f>
        <v>2.1540999999999999E-3</v>
      </c>
      <c r="V144">
        <f t="shared" si="47"/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59"/>
      <c r="B145" s="61"/>
      <c r="C145" s="57"/>
      <c r="D145" s="58"/>
      <c r="E145" t="s">
        <v>38</v>
      </c>
      <c r="F145">
        <f t="shared" si="44"/>
        <v>0</v>
      </c>
      <c r="G145">
        <f t="shared" si="44"/>
        <v>2E-3</v>
      </c>
      <c r="I145">
        <f t="shared" si="45"/>
        <v>1.83E-2</v>
      </c>
      <c r="J145">
        <f t="shared" si="45"/>
        <v>2.05224E-2</v>
      </c>
      <c r="N145" s="61"/>
      <c r="O145" s="57"/>
      <c r="P145" s="58"/>
      <c r="Q145" t="s">
        <v>38</v>
      </c>
      <c r="R145">
        <f t="shared" si="46"/>
        <v>0</v>
      </c>
      <c r="S145">
        <f t="shared" si="46"/>
        <v>2E-3</v>
      </c>
      <c r="U145">
        <f t="shared" si="47"/>
        <v>1.8600000000000002E-2</v>
      </c>
      <c r="V145">
        <f t="shared" si="47"/>
        <v>2.0848600000000002E-2</v>
      </c>
    </row>
    <row r="146" spans="1:25" x14ac:dyDescent="0.25">
      <c r="A146" s="59"/>
      <c r="B146" s="61"/>
      <c r="C146" s="57"/>
      <c r="D146" s="58"/>
      <c r="E146" t="s">
        <v>39</v>
      </c>
      <c r="F146">
        <f t="shared" si="44"/>
        <v>0</v>
      </c>
      <c r="G146">
        <f t="shared" si="44"/>
        <v>2.5685200000000001E-4</v>
      </c>
      <c r="I146">
        <f t="shared" si="45"/>
        <v>1.8499999999999996E-2</v>
      </c>
      <c r="J146">
        <f t="shared" si="45"/>
        <v>1.90104E-2</v>
      </c>
      <c r="N146" s="61"/>
      <c r="O146" s="57"/>
      <c r="P146" s="58"/>
      <c r="Q146" t="s">
        <v>39</v>
      </c>
      <c r="R146">
        <f t="shared" si="46"/>
        <v>0</v>
      </c>
      <c r="S146">
        <f t="shared" si="46"/>
        <v>2.6095799999999999E-4</v>
      </c>
      <c r="U146">
        <f t="shared" si="47"/>
        <v>1.8800000000000001E-2</v>
      </c>
      <c r="V146">
        <f t="shared" si="47"/>
        <v>1.9321600000000001E-2</v>
      </c>
    </row>
    <row r="149" spans="1:25" x14ac:dyDescent="0.25">
      <c r="A149" s="1" t="s">
        <v>26</v>
      </c>
      <c r="D149" s="54" t="s">
        <v>12</v>
      </c>
      <c r="E149" s="54"/>
      <c r="F149" s="54"/>
      <c r="G149" s="54"/>
      <c r="H149" s="54"/>
      <c r="I149" s="55" t="s">
        <v>23</v>
      </c>
      <c r="J149" s="55"/>
      <c r="K149" s="55"/>
      <c r="L149" s="56" t="s">
        <v>24</v>
      </c>
      <c r="M149" s="56"/>
      <c r="N149" s="16"/>
      <c r="P149" s="54" t="s">
        <v>12</v>
      </c>
      <c r="Q149" s="54"/>
      <c r="R149" s="54"/>
      <c r="S149" s="54"/>
      <c r="T149" s="54"/>
      <c r="U149" s="55" t="s">
        <v>23</v>
      </c>
      <c r="V149" s="55"/>
      <c r="W149" s="55"/>
      <c r="X149" s="56" t="s">
        <v>24</v>
      </c>
      <c r="Y149" s="56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59" t="s">
        <v>9</v>
      </c>
      <c r="D151" s="58" t="s">
        <v>35</v>
      </c>
      <c r="E151" t="s">
        <v>36</v>
      </c>
      <c r="F151">
        <f t="shared" ref="F151:G153" si="48">0.05*G32+(1-0.05)*C32</f>
        <v>0</v>
      </c>
      <c r="G151">
        <f t="shared" si="48"/>
        <v>2.2799999999999997E-2</v>
      </c>
      <c r="H151">
        <f>I32++E32</f>
        <v>2.7935460000000001</v>
      </c>
      <c r="I151">
        <f t="shared" ref="I151:J153" si="49">0.05*G39+(1-0.05)*C39</f>
        <v>1.3649999999999999E-3</v>
      </c>
      <c r="J151">
        <f t="shared" si="49"/>
        <v>2.0264999999999998E-2</v>
      </c>
      <c r="K151">
        <f>I39+E39</f>
        <v>65.368884000000008</v>
      </c>
      <c r="L151">
        <f>0.05*F46+(1-0.05)*B46</f>
        <v>1.5199999999999998E-6</v>
      </c>
      <c r="M151">
        <f>I46+E46</f>
        <v>102.459521</v>
      </c>
      <c r="P151" s="58" t="s">
        <v>37</v>
      </c>
      <c r="Q151" t="s">
        <v>36</v>
      </c>
      <c r="R151">
        <f t="shared" ref="R151:S153" si="50">0.1*G32+(1-0.1)*C32</f>
        <v>0</v>
      </c>
      <c r="S151">
        <f t="shared" si="50"/>
        <v>2.2800000000000001E-2</v>
      </c>
      <c r="U151">
        <f t="shared" ref="U151:V153" si="51">0.1*G39+(1-0.1)*C39</f>
        <v>1.4300000000000001E-3</v>
      </c>
      <c r="V151">
        <f t="shared" si="51"/>
        <v>2.0329999999999997E-2</v>
      </c>
      <c r="X151">
        <f>0.1*F46+(1-0.1)*B46</f>
        <v>1.5400000000000001E-6</v>
      </c>
    </row>
    <row r="152" spans="1:25" x14ac:dyDescent="0.25">
      <c r="C152" s="59"/>
      <c r="D152" s="58"/>
      <c r="E152" t="s">
        <v>38</v>
      </c>
      <c r="F152">
        <f t="shared" si="48"/>
        <v>0</v>
      </c>
      <c r="G152">
        <f t="shared" si="48"/>
        <v>4.1000000000000003E-3</v>
      </c>
      <c r="H152">
        <f>I33++E33</f>
        <v>14.153331000000001</v>
      </c>
      <c r="I152">
        <f t="shared" si="49"/>
        <v>1.1730000000000001E-2</v>
      </c>
      <c r="J152">
        <f t="shared" si="49"/>
        <v>1.9129999999999998E-2</v>
      </c>
      <c r="K152">
        <f>I40+E40</f>
        <v>157.74503999999999</v>
      </c>
      <c r="P152" s="58"/>
      <c r="Q152" t="s">
        <v>38</v>
      </c>
      <c r="R152">
        <f t="shared" si="50"/>
        <v>0</v>
      </c>
      <c r="S152">
        <f t="shared" si="50"/>
        <v>4.1000000000000003E-3</v>
      </c>
      <c r="U152">
        <f t="shared" si="51"/>
        <v>1.1760000000000001E-2</v>
      </c>
      <c r="V152">
        <f t="shared" si="51"/>
        <v>1.916E-2</v>
      </c>
    </row>
    <row r="153" spans="1:25" x14ac:dyDescent="0.25">
      <c r="C153" s="59"/>
      <c r="D153" s="58"/>
      <c r="E153" t="s">
        <v>39</v>
      </c>
      <c r="F153">
        <f t="shared" si="48"/>
        <v>0</v>
      </c>
      <c r="G153">
        <f t="shared" si="48"/>
        <v>9.8992999999999998E-4</v>
      </c>
      <c r="H153">
        <f>I34++E34</f>
        <v>511.65457299999997</v>
      </c>
      <c r="I153">
        <f t="shared" si="49"/>
        <v>1.3054999999999999E-2</v>
      </c>
      <c r="J153">
        <f t="shared" si="49"/>
        <v>1.6344999999999998E-2</v>
      </c>
      <c r="K153">
        <f>I41+E41</f>
        <v>1088.810152</v>
      </c>
      <c r="P153" s="58"/>
      <c r="Q153" t="s">
        <v>39</v>
      </c>
      <c r="R153">
        <f t="shared" si="50"/>
        <v>0</v>
      </c>
      <c r="S153">
        <f t="shared" si="50"/>
        <v>9.9046000000000008E-4</v>
      </c>
      <c r="U153">
        <f t="shared" si="51"/>
        <v>1.311E-2</v>
      </c>
      <c r="V153">
        <f t="shared" si="51"/>
        <v>1.6389999999999998E-2</v>
      </c>
    </row>
    <row r="154" spans="1:25" x14ac:dyDescent="0.25">
      <c r="C154" s="59"/>
    </row>
    <row r="155" spans="1:25" x14ac:dyDescent="0.25">
      <c r="C155" s="59"/>
    </row>
    <row r="156" spans="1:25" x14ac:dyDescent="0.25">
      <c r="C156" s="59"/>
    </row>
    <row r="157" spans="1:25" x14ac:dyDescent="0.25">
      <c r="C157" s="59"/>
      <c r="D157" s="58" t="s">
        <v>40</v>
      </c>
      <c r="E157" t="s">
        <v>36</v>
      </c>
      <c r="F157">
        <f t="shared" ref="F157:G159" si="52">0.2*G32+(1-0.2)*C32</f>
        <v>0</v>
      </c>
      <c r="G157">
        <f t="shared" si="52"/>
        <v>2.2800000000000004E-2</v>
      </c>
      <c r="I157">
        <f t="shared" ref="I157:J159" si="53">0.2*G39+(1-0.2)*C39</f>
        <v>1.5599999999999998E-3</v>
      </c>
      <c r="J157">
        <f t="shared" si="53"/>
        <v>2.0459999999999999E-2</v>
      </c>
      <c r="L157">
        <f>0.2*F46+(1-0.2)*B46</f>
        <v>1.5800000000000001E-6</v>
      </c>
      <c r="P157" s="58" t="s">
        <v>41</v>
      </c>
      <c r="Q157" t="s">
        <v>36</v>
      </c>
      <c r="R157">
        <f t="shared" ref="R157:S159" si="54">0.3*G32+(1-0.3)*C32</f>
        <v>0</v>
      </c>
      <c r="S157">
        <f t="shared" si="54"/>
        <v>2.2799999999999997E-2</v>
      </c>
      <c r="U157">
        <f t="shared" ref="U157:V159" si="55">0.3*G39+(1-0.3)*C39</f>
        <v>1.6899999999999999E-3</v>
      </c>
      <c r="V157">
        <f t="shared" si="55"/>
        <v>2.0589999999999997E-2</v>
      </c>
      <c r="X157">
        <f>0.3*F46+(1-0.3)*B46</f>
        <v>1.6199999999999997E-6</v>
      </c>
    </row>
    <row r="158" spans="1:25" x14ac:dyDescent="0.25">
      <c r="C158" s="59"/>
      <c r="D158" s="58"/>
      <c r="E158" t="s">
        <v>38</v>
      </c>
      <c r="F158">
        <f t="shared" si="52"/>
        <v>0</v>
      </c>
      <c r="G158">
        <f t="shared" si="52"/>
        <v>4.1000000000000003E-3</v>
      </c>
      <c r="I158">
        <f t="shared" si="53"/>
        <v>1.1820000000000001E-2</v>
      </c>
      <c r="J158">
        <f t="shared" si="53"/>
        <v>1.9220000000000001E-2</v>
      </c>
      <c r="P158" s="58"/>
      <c r="Q158" t="s">
        <v>38</v>
      </c>
      <c r="R158">
        <f t="shared" si="54"/>
        <v>0</v>
      </c>
      <c r="S158">
        <f t="shared" si="54"/>
        <v>4.1000000000000003E-3</v>
      </c>
      <c r="U158">
        <f t="shared" si="55"/>
        <v>1.1879999999999998E-2</v>
      </c>
      <c r="V158">
        <f t="shared" si="55"/>
        <v>1.9279999999999999E-2</v>
      </c>
    </row>
    <row r="159" spans="1:25" x14ac:dyDescent="0.25">
      <c r="C159" s="59"/>
      <c r="D159" s="58"/>
      <c r="E159" t="s">
        <v>39</v>
      </c>
      <c r="F159">
        <f t="shared" si="52"/>
        <v>0</v>
      </c>
      <c r="G159">
        <f t="shared" si="52"/>
        <v>9.9152000000000007E-4</v>
      </c>
      <c r="I159">
        <f t="shared" si="53"/>
        <v>1.3219999999999999E-2</v>
      </c>
      <c r="J159">
        <f t="shared" si="53"/>
        <v>1.6480000000000002E-2</v>
      </c>
      <c r="P159" s="58"/>
      <c r="Q159" t="s">
        <v>39</v>
      </c>
      <c r="R159">
        <f t="shared" si="54"/>
        <v>0</v>
      </c>
      <c r="S159">
        <f t="shared" si="54"/>
        <v>9.9258000000000007E-4</v>
      </c>
      <c r="U159">
        <f t="shared" si="55"/>
        <v>1.3329999999999998E-2</v>
      </c>
      <c r="V159">
        <f t="shared" si="55"/>
        <v>1.6569999999999998E-2</v>
      </c>
    </row>
    <row r="162" spans="2:25" x14ac:dyDescent="0.25">
      <c r="D162" s="54" t="s">
        <v>12</v>
      </c>
      <c r="E162" s="54"/>
      <c r="F162" s="54"/>
      <c r="G162" s="54"/>
      <c r="H162" s="54"/>
      <c r="I162" s="55" t="s">
        <v>23</v>
      </c>
      <c r="J162" s="55"/>
      <c r="K162" s="55"/>
      <c r="L162" s="56" t="s">
        <v>24</v>
      </c>
      <c r="M162" s="56"/>
      <c r="N162" s="7"/>
      <c r="P162" s="54" t="s">
        <v>12</v>
      </c>
      <c r="Q162" s="54"/>
      <c r="R162" s="54"/>
      <c r="S162" s="54"/>
      <c r="T162" s="54"/>
      <c r="U162" s="55" t="s">
        <v>23</v>
      </c>
      <c r="V162" s="55"/>
      <c r="W162" s="55"/>
      <c r="X162" s="56" t="s">
        <v>24</v>
      </c>
      <c r="Y162" s="56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59" t="s">
        <v>10</v>
      </c>
      <c r="C164" s="57" t="s">
        <v>42</v>
      </c>
      <c r="D164" s="58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2.2800000000000001E-2</v>
      </c>
      <c r="H164">
        <f>M32+I32+E32</f>
        <v>4.0880640000000001</v>
      </c>
      <c r="I164">
        <f t="shared" ref="I164:J166" si="57">(0.05*(1-0.05)+0.05*(1-0.05))*G39+0.05*0.05*K39+(1-0.05*(1-0.05)-0.05*(1-0.05)-0.05*0.05)*C39</f>
        <v>1.4267500000000001E-3</v>
      </c>
      <c r="J164">
        <f t="shared" si="57"/>
        <v>2.0329750000000001E-2</v>
      </c>
      <c r="K164">
        <f>M39+I39+E39</f>
        <v>101.095859</v>
      </c>
      <c r="L164">
        <f>(0.05*(1-0.05)+0.05*(1-0.05))*F46+0.05*0.05*J46+(1-0.05*(1-0.05)-0.05*(1-0.05)-0.05*0.05)*B46</f>
        <v>1.5377500000000002E-6</v>
      </c>
      <c r="M164">
        <f>M46+I46+E46</f>
        <v>151.87446499999999</v>
      </c>
      <c r="O164" s="57" t="s">
        <v>43</v>
      </c>
      <c r="P164" s="58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2.2800000000000001E-2</v>
      </c>
      <c r="U164">
        <f t="shared" ref="U164:V166" si="59">(0.1*0.9+0.1*0.9)*G39+0.1*0.1*K39+(1-0.1*0.9-0.1*0.9-0.1*0.1)*C39</f>
        <v>1.5470000000000002E-3</v>
      </c>
      <c r="V164">
        <f t="shared" si="59"/>
        <v>2.0459000000000001E-2</v>
      </c>
      <c r="X164">
        <f>(0.1*0.9+0.1*0.9)*F46+0.1*0.1*J46+(1-0.1*0.9-0.1*0.9-0.1*0.1)*B46</f>
        <v>1.5710000000000001E-6</v>
      </c>
    </row>
    <row r="165" spans="2:25" x14ac:dyDescent="0.25">
      <c r="B165" s="59"/>
      <c r="C165" s="57"/>
      <c r="D165" s="58"/>
      <c r="E165" t="s">
        <v>38</v>
      </c>
      <c r="F165">
        <f t="shared" si="56"/>
        <v>0</v>
      </c>
      <c r="G165">
        <f t="shared" si="56"/>
        <v>4.1000000000000012E-3</v>
      </c>
      <c r="H165">
        <f>M33+I33+E33</f>
        <v>19.875174999999999</v>
      </c>
      <c r="I165">
        <f t="shared" si="57"/>
        <v>1.1759750000000001E-2</v>
      </c>
      <c r="J165">
        <f t="shared" si="57"/>
        <v>1.9161249999999998E-2</v>
      </c>
      <c r="K165">
        <f>M40+I40+E40</f>
        <v>244.59615700000001</v>
      </c>
      <c r="O165" s="57"/>
      <c r="P165" s="58"/>
      <c r="Q165" t="s">
        <v>38</v>
      </c>
      <c r="R165">
        <f t="shared" si="58"/>
        <v>0</v>
      </c>
      <c r="S165">
        <f t="shared" si="58"/>
        <v>4.1000000000000012E-3</v>
      </c>
      <c r="U165">
        <f t="shared" si="59"/>
        <v>1.1819000000000001E-2</v>
      </c>
      <c r="V165">
        <f t="shared" si="59"/>
        <v>1.9224999999999999E-2</v>
      </c>
    </row>
    <row r="166" spans="2:25" x14ac:dyDescent="0.25">
      <c r="B166" s="59"/>
      <c r="C166" s="57"/>
      <c r="D166" s="58"/>
      <c r="E166" t="s">
        <v>39</v>
      </c>
      <c r="F166">
        <f t="shared" si="56"/>
        <v>0</v>
      </c>
      <c r="G166">
        <f t="shared" si="56"/>
        <v>9.9068350000000019E-4</v>
      </c>
      <c r="H166">
        <f>M34+I34+E34</f>
        <v>760.60118199999999</v>
      </c>
      <c r="I166">
        <f t="shared" si="57"/>
        <v>1.3108999999999999E-2</v>
      </c>
      <c r="J166">
        <f t="shared" si="57"/>
        <v>1.6390999999999999E-2</v>
      </c>
      <c r="K166">
        <f>M41+I41+E41</f>
        <v>1654.8008629999999</v>
      </c>
      <c r="O166" s="57"/>
      <c r="P166" s="58"/>
      <c r="Q166" t="s">
        <v>39</v>
      </c>
      <c r="R166">
        <f t="shared" si="58"/>
        <v>0</v>
      </c>
      <c r="S166">
        <f t="shared" si="58"/>
        <v>9.9241400000000006E-4</v>
      </c>
      <c r="U166">
        <f t="shared" si="59"/>
        <v>1.3216E-2</v>
      </c>
      <c r="V166">
        <f t="shared" si="59"/>
        <v>1.6483999999999999E-2</v>
      </c>
    </row>
    <row r="167" spans="2:25" x14ac:dyDescent="0.25">
      <c r="B167" s="59"/>
      <c r="C167" s="7"/>
    </row>
    <row r="168" spans="2:25" x14ac:dyDescent="0.25">
      <c r="B168" s="59"/>
      <c r="C168" s="7"/>
    </row>
    <row r="169" spans="2:25" x14ac:dyDescent="0.25">
      <c r="B169" s="59"/>
      <c r="C169" s="7"/>
    </row>
    <row r="170" spans="2:25" x14ac:dyDescent="0.25">
      <c r="B170" s="59"/>
      <c r="C170" s="57" t="s">
        <v>44</v>
      </c>
      <c r="D170" s="58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2.2800000000000001E-2</v>
      </c>
      <c r="I170">
        <f t="shared" ref="I170:J172" si="61">(0.2*0.8+0.2*0.8)*G39+0.2*0.2*K39+(1-0.2*0.8-0.2*0.8-0.2*0.2)*C39</f>
        <v>1.768E-3</v>
      </c>
      <c r="J170">
        <f t="shared" si="61"/>
        <v>2.0715999999999998E-2</v>
      </c>
      <c r="L170">
        <f>(0.2*0.8+0.2*0.8)*F46+0.2*0.2*J46+(1-0.2*0.8-0.2*0.8-0.2*0.2)*B46</f>
        <v>1.624E-6</v>
      </c>
      <c r="O170" s="57" t="s">
        <v>45</v>
      </c>
      <c r="P170" s="58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2.2800000000000001E-2</v>
      </c>
      <c r="U170">
        <f t="shared" ref="U170:V172" si="63">(0.3*0.7+0.3*0.7)*G39+0.3*0.3*K39+(1-0.3*0.7-0.3*0.7-0.3*0.3)*C39</f>
        <v>1.9629999999999999E-3</v>
      </c>
      <c r="V170">
        <f t="shared" si="63"/>
        <v>2.0971E-2</v>
      </c>
      <c r="X170">
        <f>(0.3*0.7+0.3*0.7)*F46+0.3*0.3*J46+(1-0.3*0.7-0.3*0.7-0.3*0.3)*B46</f>
        <v>1.6590000000000001E-6</v>
      </c>
    </row>
    <row r="171" spans="2:25" x14ac:dyDescent="0.25">
      <c r="B171" s="59"/>
      <c r="C171" s="57"/>
      <c r="D171" s="58"/>
      <c r="E171" t="s">
        <v>38</v>
      </c>
      <c r="F171">
        <f t="shared" si="60"/>
        <v>0</v>
      </c>
      <c r="G171">
        <f t="shared" si="60"/>
        <v>4.1000000000000003E-3</v>
      </c>
      <c r="I171">
        <f t="shared" si="61"/>
        <v>1.1936E-2</v>
      </c>
      <c r="J171">
        <f t="shared" si="61"/>
        <v>1.9359999999999999E-2</v>
      </c>
      <c r="O171" s="57"/>
      <c r="P171" s="58"/>
      <c r="Q171" t="s">
        <v>38</v>
      </c>
      <c r="R171">
        <f t="shared" si="62"/>
        <v>0</v>
      </c>
      <c r="S171">
        <f t="shared" si="62"/>
        <v>4.1000000000000012E-3</v>
      </c>
      <c r="U171">
        <f t="shared" si="63"/>
        <v>1.2051000000000001E-2</v>
      </c>
      <c r="V171">
        <f t="shared" si="63"/>
        <v>1.9505000000000002E-2</v>
      </c>
    </row>
    <row r="172" spans="2:25" x14ac:dyDescent="0.25">
      <c r="B172" s="59"/>
      <c r="C172" s="57"/>
      <c r="D172" s="58"/>
      <c r="E172" t="s">
        <v>39</v>
      </c>
      <c r="F172">
        <f t="shared" si="60"/>
        <v>0</v>
      </c>
      <c r="G172">
        <f t="shared" si="60"/>
        <v>9.9721599999999999E-4</v>
      </c>
      <c r="I172">
        <f t="shared" si="61"/>
        <v>1.3423999999999998E-2</v>
      </c>
      <c r="J172">
        <f t="shared" si="61"/>
        <v>1.6675999999999996E-2</v>
      </c>
      <c r="O172" s="57"/>
      <c r="P172" s="58"/>
      <c r="Q172" t="s">
        <v>39</v>
      </c>
      <c r="R172">
        <f t="shared" si="62"/>
        <v>0</v>
      </c>
      <c r="S172">
        <f t="shared" si="62"/>
        <v>1.0038060000000003E-3</v>
      </c>
      <c r="U172">
        <f t="shared" si="63"/>
        <v>1.3624000000000001E-2</v>
      </c>
      <c r="V172">
        <f t="shared" si="63"/>
        <v>1.6876000000000002E-2</v>
      </c>
    </row>
    <row r="175" spans="2:25" x14ac:dyDescent="0.25">
      <c r="D175" s="54" t="s">
        <v>12</v>
      </c>
      <c r="E175" s="54"/>
      <c r="F175" s="54"/>
      <c r="G175" s="54"/>
      <c r="H175" s="54"/>
      <c r="I175" s="55" t="s">
        <v>23</v>
      </c>
      <c r="J175" s="55"/>
      <c r="K175" s="55"/>
      <c r="L175" s="56" t="s">
        <v>24</v>
      </c>
      <c r="M175" s="56"/>
      <c r="N175" s="7"/>
      <c r="P175" s="54" t="s">
        <v>12</v>
      </c>
      <c r="Q175" s="54"/>
      <c r="R175" s="54"/>
      <c r="S175" s="54"/>
      <c r="T175" s="54"/>
      <c r="U175" s="55" t="s">
        <v>23</v>
      </c>
      <c r="V175" s="55"/>
      <c r="W175" s="55"/>
      <c r="X175" s="56" t="s">
        <v>24</v>
      </c>
      <c r="Y175" s="56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59" t="s">
        <v>11</v>
      </c>
      <c r="B177" s="61" t="s">
        <v>46</v>
      </c>
      <c r="C177" s="57" t="s">
        <v>42</v>
      </c>
      <c r="D177" s="58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2.2799999999999997E-2</v>
      </c>
      <c r="H177">
        <f>Q32+M32+I32+E32</f>
        <v>5.9288059999999998</v>
      </c>
      <c r="I177">
        <f t="shared" ref="I177:J179" si="65">3*0.05*(1-0.05)*(1-0.05)*G39+3*0.05*0.05*(1-0.05)*K39+0.05*0.05*0.05*O39+(1-3*0.05*(1-0.05)*(1-0.05)-3*0.05*0.05*(1-0.05)-0.05*0.05*0.05)*C39</f>
        <v>1.4854124999999997E-3</v>
      </c>
      <c r="J177">
        <f t="shared" si="65"/>
        <v>2.0394262499999996E-2</v>
      </c>
      <c r="K177">
        <f>Q39+M39+I39+E39</f>
        <v>130.19523800000002</v>
      </c>
      <c r="L177">
        <f>3*0.05*(1-0.05)*(1-0.05)*F46+3*0.05*0.05*(1-0.05)*J46+0.05*0.05*0.05*N46+(1-3*0.05*(1-0.05)*(1-0.05)-3*0.05*0.05*(1-0.05)-0.05*0.05*0.05)*B46</f>
        <v>1.5533874999999998E-6</v>
      </c>
      <c r="M177">
        <f>Q46+M46+I46+E46</f>
        <v>192.229286</v>
      </c>
      <c r="N177" s="61" t="s">
        <v>47</v>
      </c>
      <c r="O177" s="57" t="s">
        <v>43</v>
      </c>
      <c r="P177" s="58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2.2800000000000001E-2</v>
      </c>
      <c r="U177">
        <f t="shared" ref="U177:V179" si="67">3*0.1*(1-0.1)*(1-0.1)*G39+3*0.1*0.1*(1-0.1)*K39+0.1*0.1*0.1*O39+(1-3*0.1*(1-0.1)*(1-0.1)-3*0.1*0.1*(1-0.1)-0.1*0.1*0.1)*C39</f>
        <v>1.6522999999999998E-3</v>
      </c>
      <c r="V177">
        <f t="shared" si="67"/>
        <v>2.0587099999999997E-2</v>
      </c>
      <c r="X177">
        <f>3*0.1*(1-0.1)*(1-0.1)*F46+3*0.1*0.1*(1-0.1)*J46+0.1*0.1*0.1*N46+(1-3*0.1*(1-0.1)*(1-0.1)-3*0.1*0.1*(1-0.1)-0.1*0.1*0.1)*B46</f>
        <v>1.5940999999999999E-6</v>
      </c>
    </row>
    <row r="178" spans="1:25" x14ac:dyDescent="0.25">
      <c r="A178" s="59"/>
      <c r="B178" s="61"/>
      <c r="C178" s="57"/>
      <c r="D178" s="58"/>
      <c r="E178" t="s">
        <v>38</v>
      </c>
      <c r="F178">
        <f t="shared" si="64"/>
        <v>0</v>
      </c>
      <c r="G178">
        <f t="shared" si="64"/>
        <v>4.0999999999999995E-3</v>
      </c>
      <c r="H178">
        <f>Q33+M33+I33+E33</f>
        <v>25.053840999999998</v>
      </c>
      <c r="I178">
        <f t="shared" si="65"/>
        <v>1.1789275E-2</v>
      </c>
      <c r="J178">
        <f t="shared" si="65"/>
        <v>1.9193699999999998E-2</v>
      </c>
      <c r="K178">
        <f>Q40+M40+I40+E40</f>
        <v>324.48057899999998</v>
      </c>
      <c r="N178" s="61"/>
      <c r="O178" s="57"/>
      <c r="P178" s="58"/>
      <c r="Q178" t="s">
        <v>38</v>
      </c>
      <c r="R178">
        <f t="shared" si="66"/>
        <v>0</v>
      </c>
      <c r="S178">
        <f t="shared" si="66"/>
        <v>4.0999999999999995E-3</v>
      </c>
      <c r="U178">
        <f t="shared" si="67"/>
        <v>1.1877199999999999E-2</v>
      </c>
      <c r="V178">
        <f t="shared" si="67"/>
        <v>1.9294599999999999E-2</v>
      </c>
    </row>
    <row r="179" spans="1:25" x14ac:dyDescent="0.25">
      <c r="A179" s="59"/>
      <c r="B179" s="61"/>
      <c r="C179" s="57"/>
      <c r="D179" s="58"/>
      <c r="E179" t="s">
        <v>39</v>
      </c>
      <c r="F179">
        <f t="shared" si="64"/>
        <v>0</v>
      </c>
      <c r="G179">
        <f t="shared" si="64"/>
        <v>9.9163682499999991E-4</v>
      </c>
      <c r="H179">
        <f>Q34+M34+I34+E34</f>
        <v>1004.905631</v>
      </c>
      <c r="I179">
        <f t="shared" si="65"/>
        <v>1.3162037499999998E-2</v>
      </c>
      <c r="J179">
        <f t="shared" si="65"/>
        <v>1.6437849999999997E-2</v>
      </c>
      <c r="K179">
        <f>Q41+M41+I41+E41</f>
        <v>2165.3061699999998</v>
      </c>
      <c r="N179" s="61"/>
      <c r="O179" s="57"/>
      <c r="P179" s="58"/>
      <c r="Q179" t="s">
        <v>39</v>
      </c>
      <c r="R179">
        <f t="shared" si="66"/>
        <v>0</v>
      </c>
      <c r="S179">
        <f t="shared" si="66"/>
        <v>9.9507260000000004E-4</v>
      </c>
      <c r="U179">
        <f t="shared" si="67"/>
        <v>1.3318299999999998E-2</v>
      </c>
      <c r="V179">
        <f t="shared" si="67"/>
        <v>1.6580799999999996E-2</v>
      </c>
    </row>
    <row r="180" spans="1:25" x14ac:dyDescent="0.25">
      <c r="A180" s="59"/>
      <c r="C180" s="7"/>
    </row>
    <row r="181" spans="1:25" x14ac:dyDescent="0.25">
      <c r="A181" s="59"/>
      <c r="C181" s="7"/>
    </row>
    <row r="182" spans="1:25" x14ac:dyDescent="0.25">
      <c r="A182" s="59"/>
      <c r="C182" s="7"/>
    </row>
    <row r="183" spans="1:25" x14ac:dyDescent="0.25">
      <c r="A183" s="59"/>
      <c r="B183" s="61" t="s">
        <v>48</v>
      </c>
      <c r="C183" s="57" t="s">
        <v>44</v>
      </c>
      <c r="D183" s="58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2.2800000000000001E-2</v>
      </c>
      <c r="I183">
        <f t="shared" ref="I183:J185" si="69">3*0.2*(1-0.2)*(1-0.2)*G39+3*0.2*0.2*(1-0.2)*K39+0.2*0.2*0.2*O39+(1-3*0.2*(1-0.2)*(1-0.2)-3*0.2*0.2*(1-0.2)-0.2*0.2*0.2)*C39</f>
        <v>1.9344E-3</v>
      </c>
      <c r="J183">
        <f t="shared" si="69"/>
        <v>2.0968799999999996E-2</v>
      </c>
      <c r="L183">
        <f>3*0.2*(1-0.2)*(1-0.2)*F46+3*0.2*0.2*(1-0.2)*J46+0.2*0.2*0.2*N46+(1-3*0.2*(1-0.2)*(1-0.2)-3*0.2*0.2*(1-0.2)-0.2*0.2*0.2)*B46</f>
        <v>1.6408E-6</v>
      </c>
      <c r="N183" s="61" t="s">
        <v>49</v>
      </c>
      <c r="O183" s="57" t="s">
        <v>45</v>
      </c>
      <c r="P183" s="58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2.2800000000000001E-2</v>
      </c>
      <c r="U183">
        <f t="shared" ref="U183:V185" si="71">3*0.3*(1-0.3)*(1-0.3)*G39+3*0.3*0.3*(1-0.3)*K39+0.3*0.3*0.3*O39+(1-3*0.3*(1-0.3)*(1-0.3)-3*0.3*0.3*(1-0.3)-0.3*0.3*0.3)*C39</f>
        <v>2.1540999999999999E-3</v>
      </c>
      <c r="V183">
        <f t="shared" si="71"/>
        <v>2.1345700000000002E-2</v>
      </c>
      <c r="X183">
        <f>3*0.3*(1-0.3)*(1-0.3)*F46+3*0.3*0.3*(1-0.3)*J46+0.3*0.3*0.3*N46+(1-3*0.3*(1-0.3)*(1-0.3)-3*0.3*0.3*(1-0.3)-0.3*0.3*0.3)*B46</f>
        <v>1.6467E-6</v>
      </c>
    </row>
    <row r="184" spans="1:25" x14ac:dyDescent="0.25">
      <c r="A184" s="59"/>
      <c r="B184" s="61"/>
      <c r="C184" s="57"/>
      <c r="D184" s="58"/>
      <c r="E184" t="s">
        <v>38</v>
      </c>
      <c r="F184">
        <f t="shared" si="68"/>
        <v>0</v>
      </c>
      <c r="G184">
        <f t="shared" si="68"/>
        <v>4.0999999999999995E-3</v>
      </c>
      <c r="I184">
        <f t="shared" si="69"/>
        <v>1.2049599999999999E-2</v>
      </c>
      <c r="J184">
        <f t="shared" si="69"/>
        <v>1.9516799999999997E-2</v>
      </c>
      <c r="N184" s="61"/>
      <c r="O184" s="57"/>
      <c r="P184" s="58"/>
      <c r="Q184" t="s">
        <v>38</v>
      </c>
      <c r="R184">
        <f t="shared" si="70"/>
        <v>0</v>
      </c>
      <c r="S184">
        <f t="shared" si="70"/>
        <v>4.1000000000000012E-3</v>
      </c>
      <c r="U184">
        <f t="shared" si="71"/>
        <v>1.2218400000000003E-2</v>
      </c>
      <c r="V184">
        <f t="shared" si="71"/>
        <v>1.9764199999999999E-2</v>
      </c>
    </row>
    <row r="185" spans="1:25" x14ac:dyDescent="0.25">
      <c r="A185" s="59"/>
      <c r="B185" s="61"/>
      <c r="C185" s="57"/>
      <c r="D185" s="58"/>
      <c r="E185" t="s">
        <v>39</v>
      </c>
      <c r="F185">
        <f t="shared" si="68"/>
        <v>0</v>
      </c>
      <c r="G185">
        <f t="shared" si="68"/>
        <v>1.0049728000000001E-3</v>
      </c>
      <c r="I185">
        <f t="shared" si="69"/>
        <v>1.3614399999999999E-2</v>
      </c>
      <c r="J185">
        <f t="shared" si="69"/>
        <v>1.6878399999999998E-2</v>
      </c>
      <c r="N185" s="61"/>
      <c r="O185" s="57"/>
      <c r="P185" s="58"/>
      <c r="Q185" t="s">
        <v>39</v>
      </c>
      <c r="R185">
        <f t="shared" si="70"/>
        <v>0</v>
      </c>
      <c r="S185">
        <f t="shared" si="70"/>
        <v>1.0179642000000002E-3</v>
      </c>
      <c r="U185">
        <f t="shared" si="71"/>
        <v>1.3890099999999999E-2</v>
      </c>
      <c r="V185">
        <f t="shared" si="71"/>
        <v>1.7185600000000002E-2</v>
      </c>
    </row>
    <row r="188" spans="1:25" x14ac:dyDescent="0.25">
      <c r="A188" s="1" t="s">
        <v>27</v>
      </c>
      <c r="D188" s="54" t="s">
        <v>12</v>
      </c>
      <c r="E188" s="54"/>
      <c r="F188" s="54"/>
      <c r="G188" s="54"/>
      <c r="H188" s="54"/>
      <c r="I188" s="55" t="s">
        <v>23</v>
      </c>
      <c r="J188" s="55"/>
      <c r="K188" s="55"/>
      <c r="L188" s="56" t="s">
        <v>24</v>
      </c>
      <c r="M188" s="56"/>
      <c r="N188" s="16"/>
      <c r="P188" s="54" t="s">
        <v>12</v>
      </c>
      <c r="Q188" s="54"/>
      <c r="R188" s="54"/>
      <c r="S188" s="54"/>
      <c r="T188" s="54"/>
      <c r="U188" s="55" t="s">
        <v>23</v>
      </c>
      <c r="V188" s="55"/>
      <c r="W188" s="55"/>
      <c r="X188" s="56" t="s">
        <v>24</v>
      </c>
      <c r="Y188" s="56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59" t="s">
        <v>9</v>
      </c>
      <c r="D190" s="58" t="s">
        <v>35</v>
      </c>
      <c r="E190" t="s">
        <v>36</v>
      </c>
      <c r="F190">
        <f t="shared" ref="F190:G192" si="72">0.05*Y32+(1-0.05)*U32</f>
        <v>0</v>
      </c>
      <c r="G190">
        <f t="shared" si="72"/>
        <v>2.2799999999999997E-2</v>
      </c>
      <c r="H190">
        <f>AA32+W32</f>
        <v>2.5651060000000001</v>
      </c>
      <c r="I190">
        <f t="shared" ref="I190:J192" si="73">0.05*Y39+(1-0.05)*U39</f>
        <v>1.3649999999999999E-3</v>
      </c>
      <c r="J190">
        <f t="shared" si="73"/>
        <v>2.0264999999999998E-2</v>
      </c>
      <c r="K190">
        <f>AA39+W39</f>
        <v>57.420222000000003</v>
      </c>
      <c r="L190">
        <f>0.05*X46+(1-0.05)*T46</f>
        <v>1.00775E-4</v>
      </c>
      <c r="M190">
        <f>AA46+W46</f>
        <v>83.131978000000004</v>
      </c>
      <c r="P190" s="58" t="s">
        <v>37</v>
      </c>
      <c r="Q190" t="s">
        <v>36</v>
      </c>
      <c r="R190">
        <f t="shared" ref="R190:S192" si="74">0.1*Y32+(1-0.1)*U32</f>
        <v>0</v>
      </c>
      <c r="S190">
        <f t="shared" si="74"/>
        <v>2.2800000000000001E-2</v>
      </c>
      <c r="U190">
        <f t="shared" ref="U190:V192" si="75">0.1*Y39+(1-0.1)*U39</f>
        <v>1.4300000000000001E-3</v>
      </c>
      <c r="V190">
        <f t="shared" si="75"/>
        <v>2.0329999999999997E-2</v>
      </c>
      <c r="X190">
        <f>0.1*X46+(1-0.1)*T46</f>
        <v>1.0105E-4</v>
      </c>
    </row>
    <row r="191" spans="1:25" x14ac:dyDescent="0.25">
      <c r="C191" s="59"/>
      <c r="D191" s="58"/>
      <c r="E191" t="s">
        <v>38</v>
      </c>
      <c r="F191">
        <f t="shared" si="72"/>
        <v>0</v>
      </c>
      <c r="G191">
        <f t="shared" si="72"/>
        <v>7.3999999999999995E-3</v>
      </c>
      <c r="H191">
        <f>AA33+W33</f>
        <v>6.2240520000000004</v>
      </c>
      <c r="I191">
        <f t="shared" si="73"/>
        <v>6.1199999999999996E-3</v>
      </c>
      <c r="J191">
        <f t="shared" si="73"/>
        <v>1.6990000000000002E-2</v>
      </c>
      <c r="K191">
        <f>AA40+W40</f>
        <v>165.147638</v>
      </c>
      <c r="P191" s="58"/>
      <c r="Q191" t="s">
        <v>38</v>
      </c>
      <c r="R191">
        <f t="shared" si="74"/>
        <v>0</v>
      </c>
      <c r="S191">
        <f t="shared" si="74"/>
        <v>7.4000000000000003E-3</v>
      </c>
      <c r="U191">
        <f t="shared" si="75"/>
        <v>6.1399999999999996E-3</v>
      </c>
      <c r="V191">
        <f t="shared" si="75"/>
        <v>1.6980000000000002E-2</v>
      </c>
    </row>
    <row r="192" spans="1:25" x14ac:dyDescent="0.25">
      <c r="C192" s="59"/>
      <c r="D192" s="58"/>
      <c r="E192" t="s">
        <v>39</v>
      </c>
      <c r="F192">
        <f t="shared" si="72"/>
        <v>0</v>
      </c>
      <c r="G192">
        <f t="shared" si="72"/>
        <v>3.0050000000000003E-3</v>
      </c>
      <c r="H192">
        <f>AA34+W34</f>
        <v>151.04725500000001</v>
      </c>
      <c r="I192">
        <f t="shared" si="73"/>
        <v>7.5449999999999996E-3</v>
      </c>
      <c r="J192">
        <f t="shared" si="73"/>
        <v>1.3234999999999999E-2</v>
      </c>
      <c r="K192">
        <f>AA41+W41</f>
        <v>1164.887686</v>
      </c>
      <c r="P192" s="58"/>
      <c r="Q192" t="s">
        <v>39</v>
      </c>
      <c r="R192">
        <f t="shared" si="74"/>
        <v>0</v>
      </c>
      <c r="S192">
        <f t="shared" si="74"/>
        <v>3.0100000000000001E-3</v>
      </c>
      <c r="U192">
        <f t="shared" si="75"/>
        <v>7.5899999999999995E-3</v>
      </c>
      <c r="V192">
        <f t="shared" si="75"/>
        <v>1.3270000000000001E-2</v>
      </c>
    </row>
    <row r="193" spans="2:25" x14ac:dyDescent="0.25">
      <c r="C193" s="59"/>
    </row>
    <row r="194" spans="2:25" x14ac:dyDescent="0.25">
      <c r="C194" s="59"/>
    </row>
    <row r="195" spans="2:25" x14ac:dyDescent="0.25">
      <c r="C195" s="59"/>
    </row>
    <row r="196" spans="2:25" x14ac:dyDescent="0.25">
      <c r="C196" s="59"/>
      <c r="D196" s="58" t="s">
        <v>40</v>
      </c>
      <c r="E196" t="s">
        <v>36</v>
      </c>
      <c r="F196">
        <f t="shared" ref="F196:G198" si="76">0.2*Y32+(1-0.2)*U32</f>
        <v>0</v>
      </c>
      <c r="G196">
        <f t="shared" si="76"/>
        <v>2.2800000000000004E-2</v>
      </c>
      <c r="I196">
        <f t="shared" ref="I196:J198" si="77">0.2*Y39+(1-0.2)*U39</f>
        <v>1.5599999999999998E-3</v>
      </c>
      <c r="J196">
        <f t="shared" si="77"/>
        <v>2.0459999999999999E-2</v>
      </c>
      <c r="L196">
        <f>0.2*X46+(1-0.2)*T46</f>
        <v>1.016E-4</v>
      </c>
      <c r="P196" s="58" t="s">
        <v>41</v>
      </c>
      <c r="Q196" t="s">
        <v>36</v>
      </c>
      <c r="R196">
        <f t="shared" ref="R196:S198" si="78">0.3*Y32+(1-0.3)*U32</f>
        <v>0</v>
      </c>
      <c r="S196">
        <f t="shared" si="78"/>
        <v>2.2799999999999997E-2</v>
      </c>
      <c r="U196">
        <f t="shared" ref="U196:V198" si="79">0.3*Y39+(1-0.3)*U39</f>
        <v>1.6899999999999999E-3</v>
      </c>
      <c r="V196">
        <f t="shared" si="79"/>
        <v>2.0589999999999997E-2</v>
      </c>
      <c r="X196">
        <f>0.3*X46+(1-0.3)*T46</f>
        <v>1.0215E-4</v>
      </c>
    </row>
    <row r="197" spans="2:25" x14ac:dyDescent="0.25">
      <c r="C197" s="59"/>
      <c r="D197" s="58"/>
      <c r="E197" t="s">
        <v>38</v>
      </c>
      <c r="F197">
        <f t="shared" si="76"/>
        <v>0</v>
      </c>
      <c r="G197">
        <f t="shared" si="76"/>
        <v>7.4000000000000012E-3</v>
      </c>
      <c r="I197">
        <f t="shared" si="77"/>
        <v>6.1800000000000006E-3</v>
      </c>
      <c r="J197">
        <f t="shared" si="77"/>
        <v>1.6960000000000003E-2</v>
      </c>
      <c r="P197" s="58"/>
      <c r="Q197" t="s">
        <v>38</v>
      </c>
      <c r="R197">
        <f t="shared" si="78"/>
        <v>0</v>
      </c>
      <c r="S197">
        <f t="shared" si="78"/>
        <v>7.4000000000000003E-3</v>
      </c>
      <c r="U197">
        <f t="shared" si="79"/>
        <v>6.2199999999999998E-3</v>
      </c>
      <c r="V197">
        <f t="shared" si="79"/>
        <v>1.694E-2</v>
      </c>
    </row>
    <row r="198" spans="2:25" x14ac:dyDescent="0.25">
      <c r="C198" s="59"/>
      <c r="D198" s="58"/>
      <c r="E198" t="s">
        <v>39</v>
      </c>
      <c r="F198">
        <f t="shared" si="76"/>
        <v>0</v>
      </c>
      <c r="G198">
        <f t="shared" si="76"/>
        <v>3.0200000000000001E-3</v>
      </c>
      <c r="I198">
        <f t="shared" si="77"/>
        <v>7.6800000000000002E-3</v>
      </c>
      <c r="J198">
        <f t="shared" si="77"/>
        <v>1.3339999999999999E-2</v>
      </c>
      <c r="P198" s="58"/>
      <c r="Q198" t="s">
        <v>39</v>
      </c>
      <c r="R198">
        <f t="shared" si="78"/>
        <v>0</v>
      </c>
      <c r="S198">
        <f t="shared" si="78"/>
        <v>3.0299999999999997E-3</v>
      </c>
      <c r="U198">
        <f t="shared" si="79"/>
        <v>7.7699999999999991E-3</v>
      </c>
      <c r="V198">
        <f t="shared" si="79"/>
        <v>1.3409999999999998E-2</v>
      </c>
    </row>
    <row r="201" spans="2:25" x14ac:dyDescent="0.25">
      <c r="D201" s="54" t="s">
        <v>12</v>
      </c>
      <c r="E201" s="54"/>
      <c r="F201" s="54"/>
      <c r="G201" s="54"/>
      <c r="H201" s="54"/>
      <c r="I201" s="55" t="s">
        <v>23</v>
      </c>
      <c r="J201" s="55"/>
      <c r="K201" s="55"/>
      <c r="L201" s="56" t="s">
        <v>24</v>
      </c>
      <c r="M201" s="56"/>
      <c r="N201" s="7"/>
      <c r="P201" s="54" t="s">
        <v>12</v>
      </c>
      <c r="Q201" s="54"/>
      <c r="R201" s="54"/>
      <c r="S201" s="54"/>
      <c r="T201" s="54"/>
      <c r="U201" s="55" t="s">
        <v>23</v>
      </c>
      <c r="V201" s="55"/>
      <c r="W201" s="55"/>
      <c r="X201" s="56" t="s">
        <v>24</v>
      </c>
      <c r="Y201" s="56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59" t="s">
        <v>10</v>
      </c>
      <c r="C203" s="57" t="s">
        <v>42</v>
      </c>
      <c r="D203" s="58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2.2800000000000001E-2</v>
      </c>
      <c r="H203">
        <f>AE32+AA32+W32</f>
        <v>3.9919830000000003</v>
      </c>
      <c r="I203">
        <f t="shared" ref="I203:J205" si="81">(0.05*(1-0.05)+0.05*(1-0.05))*Y39+0.05*0.05*AC39+(1-0.05*(1-0.05)-0.05*(1-0.05)-0.05*0.05)*U39</f>
        <v>1.4267500000000001E-3</v>
      </c>
      <c r="J203">
        <f t="shared" si="81"/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1.0103450000000002E-4</v>
      </c>
      <c r="M203">
        <f>AE46+AA46+W46</f>
        <v>125.42299800000001</v>
      </c>
      <c r="O203" s="57" t="s">
        <v>43</v>
      </c>
      <c r="P203" s="58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2.2800000000000001E-2</v>
      </c>
      <c r="U203">
        <f t="shared" ref="U203:V205" si="83">(0.1*0.9+0.1*0.9)*Y39+0.1*0.1*AC39+(1-0.1*0.9-0.1*0.9-0.1*0.1)*U39</f>
        <v>1.5470000000000002E-3</v>
      </c>
      <c r="V203">
        <f t="shared" si="83"/>
        <v>2.0459000000000001E-2</v>
      </c>
      <c r="X203">
        <f>(0.1*0.9+0.1*0.9)*X46+0.1*0.1*AB46+(1-0.1*0.9-0.1*0.9-0.1*0.1)*T46</f>
        <v>1.0153800000000002E-4</v>
      </c>
    </row>
    <row r="204" spans="2:25" x14ac:dyDescent="0.25">
      <c r="B204" s="59"/>
      <c r="C204" s="57"/>
      <c r="D204" s="58"/>
      <c r="E204" t="s">
        <v>38</v>
      </c>
      <c r="F204">
        <f t="shared" si="80"/>
        <v>0</v>
      </c>
      <c r="G204">
        <f t="shared" si="80"/>
        <v>7.4000000000000012E-3</v>
      </c>
      <c r="H204">
        <f>AE33+AA33+W33</f>
        <v>9.3060949999999991</v>
      </c>
      <c r="I204">
        <f t="shared" si="81"/>
        <v>6.1400000000000005E-3</v>
      </c>
      <c r="J204">
        <f t="shared" si="81"/>
        <v>1.6983000000000002E-2</v>
      </c>
      <c r="K204">
        <f>AE117+AA117+W117</f>
        <v>0</v>
      </c>
      <c r="O204" s="57"/>
      <c r="P204" s="58"/>
      <c r="Q204" t="s">
        <v>38</v>
      </c>
      <c r="R204">
        <f t="shared" si="82"/>
        <v>0</v>
      </c>
      <c r="S204">
        <f t="shared" si="82"/>
        <v>7.4000000000000012E-3</v>
      </c>
      <c r="U204">
        <f t="shared" si="83"/>
        <v>6.1800000000000015E-3</v>
      </c>
      <c r="V204">
        <f t="shared" si="83"/>
        <v>1.6972000000000004E-2</v>
      </c>
    </row>
    <row r="205" spans="2:25" x14ac:dyDescent="0.25">
      <c r="B205" s="59"/>
      <c r="C205" s="57"/>
      <c r="D205" s="58"/>
      <c r="E205" t="s">
        <v>39</v>
      </c>
      <c r="F205">
        <f t="shared" si="80"/>
        <v>0</v>
      </c>
      <c r="G205">
        <f t="shared" si="80"/>
        <v>3.0100000000000001E-3</v>
      </c>
      <c r="H205">
        <f>AE34+AA34+W34</f>
        <v>226.17760700000002</v>
      </c>
      <c r="I205">
        <f t="shared" si="81"/>
        <v>7.58875E-3</v>
      </c>
      <c r="J205">
        <f t="shared" si="81"/>
        <v>1.3270250000000001E-2</v>
      </c>
      <c r="K205">
        <f>AE118+AA118+W118</f>
        <v>0</v>
      </c>
      <c r="O205" s="57"/>
      <c r="P205" s="58"/>
      <c r="Q205" t="s">
        <v>39</v>
      </c>
      <c r="R205">
        <f t="shared" si="82"/>
        <v>0</v>
      </c>
      <c r="S205">
        <f t="shared" si="82"/>
        <v>3.0200000000000001E-3</v>
      </c>
      <c r="U205">
        <f t="shared" si="83"/>
        <v>7.6750000000000004E-3</v>
      </c>
      <c r="V205">
        <f t="shared" si="83"/>
        <v>1.3341E-2</v>
      </c>
    </row>
    <row r="206" spans="2:25" x14ac:dyDescent="0.25">
      <c r="B206" s="59"/>
      <c r="C206" s="7"/>
    </row>
    <row r="207" spans="2:25" x14ac:dyDescent="0.25">
      <c r="B207" s="59"/>
      <c r="C207" s="7"/>
    </row>
    <row r="208" spans="2:25" x14ac:dyDescent="0.25">
      <c r="B208" s="59"/>
      <c r="C208" s="7"/>
    </row>
    <row r="209" spans="1:25" x14ac:dyDescent="0.25">
      <c r="B209" s="59"/>
      <c r="C209" s="57" t="s">
        <v>44</v>
      </c>
      <c r="D209" s="58" t="s">
        <v>40</v>
      </c>
      <c r="E209" t="s">
        <v>36</v>
      </c>
      <c r="F209">
        <f t="shared" ref="F209:G211" si="84">(0.2*0.8+0.2*0.8)*Y32+0.2*0.2*AC32+(1-0.2*0.8-0.2*0.8-0.2*0.2)*U32</f>
        <v>0</v>
      </c>
      <c r="G209">
        <f t="shared" si="84"/>
        <v>2.2800000000000001E-2</v>
      </c>
      <c r="I209">
        <f t="shared" ref="I209:J211" si="85">(0.2*0.8+0.2*0.8)*Y39+0.2*0.2*AC39+(1-0.2*0.8-0.2*0.8-0.2*0.2)*U39</f>
        <v>1.768E-3</v>
      </c>
      <c r="J209">
        <f t="shared" si="85"/>
        <v>2.0715999999999998E-2</v>
      </c>
      <c r="L209">
        <f>(0.2*0.8+0.2*0.8)*X46+0.2*0.2*AB46+(1-0.2*0.8-0.2*0.8-0.2*0.2)*T46</f>
        <v>1.02452E-4</v>
      </c>
      <c r="O209" s="57" t="s">
        <v>45</v>
      </c>
      <c r="P209" s="58" t="s">
        <v>41</v>
      </c>
      <c r="Q209" t="s">
        <v>36</v>
      </c>
      <c r="R209">
        <f t="shared" ref="R209:S211" si="86">(0.3*0.7+0.3*0.7)*Y32+0.3*0.3*AC32+(1-0.3*0.7-0.3*0.7-0.3*0.3)*U32</f>
        <v>0</v>
      </c>
      <c r="S209">
        <f t="shared" si="86"/>
        <v>2.2800000000000001E-2</v>
      </c>
      <c r="U209">
        <f t="shared" ref="U209:V211" si="87">(0.3*0.7+0.3*0.7)*Y39+0.3*0.3*AC39+(1-0.3*0.7-0.3*0.7-0.3*0.3)*U39</f>
        <v>1.9629999999999999E-3</v>
      </c>
      <c r="V209">
        <f t="shared" si="87"/>
        <v>2.0971E-2</v>
      </c>
      <c r="X209">
        <f>(0.3*0.7+0.3*0.7)*X46+0.3*0.3*AB46+(1-0.3*0.7-0.3*0.7-0.3*0.3)*T46</f>
        <v>1.0324200000000001E-4</v>
      </c>
    </row>
    <row r="210" spans="1:25" x14ac:dyDescent="0.25">
      <c r="B210" s="59"/>
      <c r="C210" s="57"/>
      <c r="D210" s="58"/>
      <c r="E210" t="s">
        <v>38</v>
      </c>
      <c r="F210">
        <f t="shared" si="84"/>
        <v>0</v>
      </c>
      <c r="G210">
        <f t="shared" si="84"/>
        <v>7.4000000000000003E-3</v>
      </c>
      <c r="I210">
        <f t="shared" si="85"/>
        <v>6.2599999999999999E-3</v>
      </c>
      <c r="J210">
        <f t="shared" si="85"/>
        <v>1.6968E-2</v>
      </c>
      <c r="O210" s="57"/>
      <c r="P210" s="58"/>
      <c r="Q210" t="s">
        <v>38</v>
      </c>
      <c r="R210">
        <f t="shared" si="86"/>
        <v>0</v>
      </c>
      <c r="S210">
        <f t="shared" si="86"/>
        <v>7.4000000000000003E-3</v>
      </c>
      <c r="U210">
        <f t="shared" si="87"/>
        <v>6.3400000000000001E-3</v>
      </c>
      <c r="V210">
        <f t="shared" si="87"/>
        <v>1.6988000000000003E-2</v>
      </c>
    </row>
    <row r="211" spans="1:25" x14ac:dyDescent="0.25">
      <c r="B211" s="59"/>
      <c r="C211" s="57"/>
      <c r="D211" s="58"/>
      <c r="E211" t="s">
        <v>39</v>
      </c>
      <c r="F211">
        <f t="shared" si="84"/>
        <v>0</v>
      </c>
      <c r="G211">
        <f t="shared" si="84"/>
        <v>3.0400000000000002E-3</v>
      </c>
      <c r="I211">
        <f t="shared" si="85"/>
        <v>7.8399999999999997E-3</v>
      </c>
      <c r="J211">
        <f t="shared" si="85"/>
        <v>1.3483999999999999E-2</v>
      </c>
      <c r="O211" s="57"/>
      <c r="P211" s="58"/>
      <c r="Q211" t="s">
        <v>39</v>
      </c>
      <c r="R211">
        <f t="shared" si="86"/>
        <v>0</v>
      </c>
      <c r="S211">
        <f t="shared" si="86"/>
        <v>3.0600000000000002E-3</v>
      </c>
      <c r="U211">
        <f t="shared" si="87"/>
        <v>7.9950000000000004E-3</v>
      </c>
      <c r="V211">
        <f t="shared" si="87"/>
        <v>1.3629E-2</v>
      </c>
    </row>
    <row r="214" spans="1:25" x14ac:dyDescent="0.25">
      <c r="D214" s="54" t="s">
        <v>12</v>
      </c>
      <c r="E214" s="54"/>
      <c r="F214" s="54"/>
      <c r="G214" s="54"/>
      <c r="H214" s="54"/>
      <c r="I214" s="55" t="s">
        <v>23</v>
      </c>
      <c r="J214" s="55"/>
      <c r="K214" s="55"/>
      <c r="L214" s="56" t="s">
        <v>24</v>
      </c>
      <c r="M214" s="56"/>
      <c r="N214" s="7"/>
      <c r="P214" s="54" t="s">
        <v>12</v>
      </c>
      <c r="Q214" s="54"/>
      <c r="R214" s="54"/>
      <c r="S214" s="54"/>
      <c r="T214" s="54"/>
      <c r="U214" s="55" t="s">
        <v>23</v>
      </c>
      <c r="V214" s="55"/>
      <c r="W214" s="55"/>
      <c r="X214" s="56" t="s">
        <v>24</v>
      </c>
      <c r="Y214" s="56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59" t="s">
        <v>11</v>
      </c>
      <c r="B216" s="61" t="s">
        <v>46</v>
      </c>
      <c r="C216" s="57" t="s">
        <v>42</v>
      </c>
      <c r="D216" s="58" t="s">
        <v>35</v>
      </c>
      <c r="E216" t="s">
        <v>36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2.2799999999999997E-2</v>
      </c>
      <c r="H216">
        <f>AI32+AE32+AA32+W32</f>
        <v>5.2134929999999997</v>
      </c>
      <c r="I216">
        <f t="shared" ref="I216:J218" si="89">3*0.05*(1-0.05)*(1-0.05)*Y39+3*0.05*0.05*(1-0.05)*AC39+0.05*0.05*0.05*AG39+(1-3*0.05*(1-0.05)*(1-0.05)-3*0.05*0.05*(1-0.05)-0.05*0.05*0.05)*U39</f>
        <v>1.4854124999999997E-3</v>
      </c>
      <c r="J216">
        <f t="shared" si="89"/>
        <v>2.0394262499999996E-2</v>
      </c>
      <c r="K216">
        <f>AI39+AE39+AA39+W39</f>
        <v>119.88655799999999</v>
      </c>
      <c r="L216">
        <f>3*0.05*(1-0.05)*(1-0.05)*X46+3*0.05*0.05*(1-0.05)*AB46+0.05*0.05*0.05*AF46+(1-3*0.05*(1-0.05)*(1-0.05)-3*0.05*0.05*(1-0.05)-0.05*0.05*0.05)*T46</f>
        <v>1.012791E-4</v>
      </c>
      <c r="M216">
        <f>AI46+AE46+AA46+W46</f>
        <v>164.91039900000001</v>
      </c>
      <c r="N216" s="61" t="s">
        <v>47</v>
      </c>
      <c r="O216" s="57" t="s">
        <v>43</v>
      </c>
      <c r="P216" s="58" t="s">
        <v>37</v>
      </c>
      <c r="Q216" t="s">
        <v>36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2.2800000000000001E-2</v>
      </c>
      <c r="U216">
        <f t="shared" ref="U216:V218" si="91">3*0.1*(1-0.1)*(1-0.1)*Y39+3*0.1*0.1*(1-0.1)*AC39+0.1*0.1*0.1*AG39+(1-3*0.1*(1-0.1)*(1-0.1)-3*0.1*0.1*(1-0.1)-0.1*0.1*0.1)*U39</f>
        <v>1.6522999999999998E-3</v>
      </c>
      <c r="V216">
        <f t="shared" si="91"/>
        <v>2.0587099999999997E-2</v>
      </c>
      <c r="X216">
        <f>3*0.1*(1-0.1)*(1-0.1)*X46+3*0.1*0.1*(1-0.1)*AB46+0.1*0.1*0.1*AF46+(1-3*0.1*(1-0.1)*(1-0.1)-3*0.1*0.1*(1-0.1)-0.1*0.1*0.1)*T46</f>
        <v>1.019688E-4</v>
      </c>
    </row>
    <row r="217" spans="1:25" x14ac:dyDescent="0.25">
      <c r="A217" s="59"/>
      <c r="B217" s="61"/>
      <c r="C217" s="57"/>
      <c r="D217" s="58"/>
      <c r="E217" t="s">
        <v>38</v>
      </c>
      <c r="F217">
        <f t="shared" si="88"/>
        <v>0</v>
      </c>
      <c r="G217">
        <f t="shared" si="88"/>
        <v>7.4000000000000003E-3</v>
      </c>
      <c r="H217">
        <f>AI33+AE33+AA33+W33</f>
        <v>12.706745000000002</v>
      </c>
      <c r="I217">
        <f t="shared" si="89"/>
        <v>6.1599999999999997E-3</v>
      </c>
      <c r="J217">
        <f t="shared" si="89"/>
        <v>1.6978862500000001E-2</v>
      </c>
      <c r="K217">
        <f>AI40+AE40+AA40+W40</f>
        <v>326.02146900000002</v>
      </c>
      <c r="N217" s="61"/>
      <c r="O217" s="57"/>
      <c r="P217" s="58"/>
      <c r="Q217" t="s">
        <v>38</v>
      </c>
      <c r="R217">
        <f t="shared" si="90"/>
        <v>0</v>
      </c>
      <c r="S217">
        <f t="shared" si="90"/>
        <v>7.4000000000000003E-3</v>
      </c>
      <c r="U217">
        <f t="shared" si="91"/>
        <v>6.2199999999999998E-3</v>
      </c>
      <c r="V217">
        <f t="shared" si="91"/>
        <v>1.6974900000000001E-2</v>
      </c>
    </row>
    <row r="218" spans="1:25" x14ac:dyDescent="0.25">
      <c r="A218" s="59"/>
      <c r="B218" s="61"/>
      <c r="C218" s="57"/>
      <c r="D218" s="58"/>
      <c r="E218" t="s">
        <v>39</v>
      </c>
      <c r="F218">
        <f t="shared" si="88"/>
        <v>0</v>
      </c>
      <c r="G218">
        <f t="shared" si="88"/>
        <v>3.0149999999999999E-3</v>
      </c>
      <c r="H218">
        <f>AI34+AE34+AA34+W34</f>
        <v>293.20749800000004</v>
      </c>
      <c r="I218">
        <f t="shared" si="89"/>
        <v>7.6313124999999983E-3</v>
      </c>
      <c r="J218">
        <f t="shared" si="89"/>
        <v>1.3305749999999998E-2</v>
      </c>
      <c r="K218">
        <f>AI41+AE41+AA41+W41</f>
        <v>2783.079236</v>
      </c>
      <c r="N218" s="61"/>
      <c r="O218" s="57"/>
      <c r="P218" s="58"/>
      <c r="Q218" t="s">
        <v>39</v>
      </c>
      <c r="R218">
        <f t="shared" si="90"/>
        <v>0</v>
      </c>
      <c r="S218">
        <f t="shared" si="90"/>
        <v>3.0300000000000001E-3</v>
      </c>
      <c r="U218">
        <f t="shared" si="91"/>
        <v>7.7554999999999985E-3</v>
      </c>
      <c r="V218">
        <f t="shared" si="91"/>
        <v>1.3413E-2</v>
      </c>
    </row>
    <row r="219" spans="1:25" x14ac:dyDescent="0.25">
      <c r="A219" s="59"/>
      <c r="C219" s="7"/>
    </row>
    <row r="220" spans="1:25" x14ac:dyDescent="0.25">
      <c r="A220" s="59"/>
      <c r="C220" s="7"/>
    </row>
    <row r="221" spans="1:25" x14ac:dyDescent="0.25">
      <c r="A221" s="59"/>
      <c r="C221" s="7"/>
    </row>
    <row r="222" spans="1:25" x14ac:dyDescent="0.25">
      <c r="A222" s="59"/>
      <c r="B222" s="61" t="s">
        <v>48</v>
      </c>
      <c r="C222" s="57" t="s">
        <v>44</v>
      </c>
      <c r="D222" s="58" t="s">
        <v>40</v>
      </c>
      <c r="E222" t="s">
        <v>36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2.2800000000000001E-2</v>
      </c>
      <c r="I222">
        <f t="shared" ref="I222:J224" si="93">3*0.2*(1-0.2)*(1-0.2)*Y39+3*0.2*0.2*(1-0.2)*AC39+0.2*0.2*0.2*AG39+(1-3*0.2*(1-0.2)*(1-0.2)-3*0.2*0.2*(1-0.2)-0.2*0.2*0.2)*U39</f>
        <v>1.9344E-3</v>
      </c>
      <c r="J222">
        <f t="shared" si="93"/>
        <v>2.0968799999999996E-2</v>
      </c>
      <c r="L222">
        <f>3*0.2*(1-0.2)*(1-0.2)*X46+3*0.2*0.2*(1-0.2)*AB46+0.2*0.2*0.2*AF46+(1-3*0.2*(1-0.2)*(1-0.2)-3*0.2*0.2*(1-0.2)-0.2*0.2*0.2)*T46</f>
        <v>1.030944E-4</v>
      </c>
      <c r="N222" s="61" t="s">
        <v>49</v>
      </c>
      <c r="O222" s="57" t="s">
        <v>45</v>
      </c>
      <c r="P222" s="58" t="s">
        <v>41</v>
      </c>
      <c r="Q222" t="s">
        <v>36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2.2800000000000001E-2</v>
      </c>
      <c r="U222">
        <f t="shared" ref="U222:V224" si="95">3*0.3*(1-0.3)*(1-0.3)*Y39+3*0.3*0.3*(1-0.3)*AC39+0.3*0.3*0.3*AG39+(1-3*0.3*(1-0.3)*(1-0.3)-3*0.3*0.3*(1-0.3)-0.3*0.3*0.3)*U39</f>
        <v>2.1540999999999999E-3</v>
      </c>
      <c r="V222">
        <f t="shared" si="95"/>
        <v>2.1345700000000002E-2</v>
      </c>
      <c r="X222">
        <f>3*0.3*(1-0.3)*(1-0.3)*X46+3*0.3*0.3*(1-0.3)*AB46+0.3*0.3*0.3*AF46+(1-3*0.3*(1-0.3)*(1-0.3)-3*0.3*0.3*(1-0.3)-0.3*0.3*0.3)*T46</f>
        <v>1.039056E-4</v>
      </c>
    </row>
    <row r="223" spans="1:25" x14ac:dyDescent="0.25">
      <c r="A223" s="59"/>
      <c r="B223" s="61"/>
      <c r="C223" s="57"/>
      <c r="D223" s="58"/>
      <c r="E223" t="s">
        <v>38</v>
      </c>
      <c r="F223">
        <f t="shared" si="92"/>
        <v>0</v>
      </c>
      <c r="G223">
        <f t="shared" si="92"/>
        <v>7.4000000000000003E-3</v>
      </c>
      <c r="I223">
        <f t="shared" si="93"/>
        <v>6.3400000000000001E-3</v>
      </c>
      <c r="J223">
        <f t="shared" si="93"/>
        <v>1.7015200000000001E-2</v>
      </c>
      <c r="N223" s="61"/>
      <c r="O223" s="57"/>
      <c r="P223" s="58"/>
      <c r="Q223" t="s">
        <v>38</v>
      </c>
      <c r="R223">
        <f t="shared" si="94"/>
        <v>0</v>
      </c>
      <c r="S223">
        <f t="shared" si="94"/>
        <v>7.4000000000000012E-3</v>
      </c>
      <c r="U223">
        <f t="shared" si="95"/>
        <v>6.4600000000000005E-3</v>
      </c>
      <c r="V223">
        <f t="shared" si="95"/>
        <v>1.7114300000000002E-2</v>
      </c>
    </row>
    <row r="224" spans="1:25" x14ac:dyDescent="0.25">
      <c r="A224" s="59"/>
      <c r="B224" s="61"/>
      <c r="C224" s="57"/>
      <c r="D224" s="58"/>
      <c r="E224" t="s">
        <v>39</v>
      </c>
      <c r="F224">
        <f t="shared" si="92"/>
        <v>0</v>
      </c>
      <c r="G224">
        <f t="shared" si="92"/>
        <v>3.0599999999999998E-3</v>
      </c>
      <c r="I224">
        <f t="shared" si="93"/>
        <v>7.9839999999999998E-3</v>
      </c>
      <c r="J224">
        <f t="shared" si="93"/>
        <v>1.3631999999999998E-2</v>
      </c>
      <c r="N224" s="61"/>
      <c r="O224" s="57"/>
      <c r="P224" s="58"/>
      <c r="Q224" t="s">
        <v>39</v>
      </c>
      <c r="R224">
        <f t="shared" si="94"/>
        <v>0</v>
      </c>
      <c r="S224">
        <f t="shared" si="94"/>
        <v>3.0899999999999999E-3</v>
      </c>
      <c r="U224">
        <f t="shared" si="95"/>
        <v>8.1884999999999996E-3</v>
      </c>
      <c r="V224">
        <f t="shared" si="95"/>
        <v>1.3857000000000001E-2</v>
      </c>
    </row>
    <row r="227" spans="1:25" x14ac:dyDescent="0.25">
      <c r="A227" s="1" t="s">
        <v>31</v>
      </c>
      <c r="D227" s="54" t="s">
        <v>12</v>
      </c>
      <c r="E227" s="54"/>
      <c r="F227" s="54"/>
      <c r="G227" s="54"/>
      <c r="H227" s="54"/>
      <c r="I227" s="55" t="s">
        <v>23</v>
      </c>
      <c r="J227" s="55"/>
      <c r="K227" s="55"/>
      <c r="L227" s="56" t="s">
        <v>24</v>
      </c>
      <c r="M227" s="56"/>
      <c r="N227" s="16"/>
      <c r="P227" s="54" t="s">
        <v>12</v>
      </c>
      <c r="Q227" s="54"/>
      <c r="R227" s="54"/>
      <c r="S227" s="54"/>
      <c r="T227" s="54"/>
      <c r="U227" s="55" t="s">
        <v>23</v>
      </c>
      <c r="V227" s="55"/>
      <c r="W227" s="55"/>
      <c r="X227" s="56" t="s">
        <v>24</v>
      </c>
      <c r="Y227" s="56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59" t="s">
        <v>9</v>
      </c>
      <c r="D229" s="58" t="s">
        <v>35</v>
      </c>
      <c r="E229" t="s">
        <v>36</v>
      </c>
      <c r="F229">
        <f t="shared" ref="F229:G231" si="96">0.05*G52+(1-0.05)*C52</f>
        <v>0</v>
      </c>
      <c r="G229">
        <f t="shared" si="96"/>
        <v>2.2799999999999997E-2</v>
      </c>
      <c r="H229">
        <f>I52+E52</f>
        <v>2.4317450000000003</v>
      </c>
      <c r="I229">
        <f t="shared" ref="I229:J231" si="97">0.05*G59+(1-0.05)*C59</f>
        <v>1.3649999999999999E-3</v>
      </c>
      <c r="J229">
        <f t="shared" si="97"/>
        <v>2.0264999999999998E-2</v>
      </c>
      <c r="K229">
        <f>I59+E59</f>
        <v>57.364215000000002</v>
      </c>
      <c r="L229">
        <f>0.05*G66+(1-0.05)*B66</f>
        <v>2.3049999999999998E-3</v>
      </c>
      <c r="M229">
        <f>I66+E66</f>
        <v>87.850159000000005</v>
      </c>
      <c r="P229" s="58" t="s">
        <v>37</v>
      </c>
      <c r="Q229" t="s">
        <v>36</v>
      </c>
      <c r="R229">
        <f t="shared" ref="R229:S231" si="98">0.1*G52+(1-0.1)*C52</f>
        <v>0</v>
      </c>
      <c r="S229">
        <f t="shared" si="98"/>
        <v>2.2800000000000001E-2</v>
      </c>
      <c r="U229">
        <f t="shared" ref="U229:V231" si="99">0.1*G59+(1-0.1)*C59</f>
        <v>1.4300000000000001E-3</v>
      </c>
      <c r="V229">
        <f t="shared" si="99"/>
        <v>2.0329999999999997E-2</v>
      </c>
      <c r="X229">
        <f>0.1*G66+(1-0.1)*B66</f>
        <v>2.3100000000000004E-3</v>
      </c>
    </row>
    <row r="230" spans="1:25" x14ac:dyDescent="0.25">
      <c r="C230" s="59"/>
      <c r="D230" s="58"/>
      <c r="E230" t="s">
        <v>38</v>
      </c>
      <c r="F230">
        <f t="shared" si="96"/>
        <v>0</v>
      </c>
      <c r="G230">
        <f t="shared" si="96"/>
        <v>1.37E-2</v>
      </c>
      <c r="H230">
        <f>I53+E53</f>
        <v>6.1603120000000002</v>
      </c>
      <c r="I230">
        <f t="shared" si="97"/>
        <v>2.725E-3</v>
      </c>
      <c r="J230">
        <f t="shared" si="97"/>
        <v>1.1394999999999999E-2</v>
      </c>
      <c r="K230">
        <f>I60+E60</f>
        <v>155.65718800000002</v>
      </c>
      <c r="P230" s="58"/>
      <c r="Q230" t="s">
        <v>38</v>
      </c>
      <c r="R230">
        <f t="shared" si="98"/>
        <v>0</v>
      </c>
      <c r="S230">
        <f t="shared" si="98"/>
        <v>1.37E-2</v>
      </c>
      <c r="U230">
        <f t="shared" si="99"/>
        <v>2.7500000000000003E-3</v>
      </c>
      <c r="V230">
        <f t="shared" si="99"/>
        <v>1.129E-2</v>
      </c>
    </row>
    <row r="231" spans="1:25" x14ac:dyDescent="0.25">
      <c r="C231" s="59"/>
      <c r="D231" s="58"/>
      <c r="E231" t="s">
        <v>39</v>
      </c>
      <c r="F231">
        <f t="shared" si="96"/>
        <v>0</v>
      </c>
      <c r="G231">
        <f t="shared" si="96"/>
        <v>9.304999999999999E-3</v>
      </c>
      <c r="H231">
        <f>I54+E54</f>
        <v>71.013795000000002</v>
      </c>
      <c r="I231">
        <f t="shared" si="97"/>
        <v>3.64E-3</v>
      </c>
      <c r="J231">
        <f t="shared" si="97"/>
        <v>8.1950000000000009E-3</v>
      </c>
      <c r="K231">
        <f>I61+E61</f>
        <v>826.11785600000007</v>
      </c>
      <c r="P231" s="58"/>
      <c r="Q231" t="s">
        <v>39</v>
      </c>
      <c r="R231">
        <f t="shared" si="98"/>
        <v>0</v>
      </c>
      <c r="S231">
        <f t="shared" si="98"/>
        <v>9.3099999999999988E-3</v>
      </c>
      <c r="U231">
        <f t="shared" si="99"/>
        <v>3.6800000000000001E-3</v>
      </c>
      <c r="V231">
        <f t="shared" si="99"/>
        <v>8.1900000000000011E-3</v>
      </c>
    </row>
    <row r="232" spans="1:25" x14ac:dyDescent="0.25">
      <c r="C232" s="59"/>
    </row>
    <row r="233" spans="1:25" x14ac:dyDescent="0.25">
      <c r="C233" s="59"/>
    </row>
    <row r="234" spans="1:25" x14ac:dyDescent="0.25">
      <c r="C234" s="59"/>
    </row>
    <row r="235" spans="1:25" x14ac:dyDescent="0.25">
      <c r="C235" s="59"/>
      <c r="D235" s="58" t="s">
        <v>40</v>
      </c>
      <c r="E235" t="s">
        <v>36</v>
      </c>
      <c r="F235">
        <f t="shared" ref="F235:G237" si="100">0.2*G52+(1-0.2)*C52</f>
        <v>0</v>
      </c>
      <c r="G235">
        <f t="shared" si="100"/>
        <v>2.2800000000000004E-2</v>
      </c>
      <c r="I235">
        <f t="shared" ref="I235:J237" si="101">0.2*G59+(1-0.2)*C59</f>
        <v>1.5599999999999998E-3</v>
      </c>
      <c r="J235">
        <f t="shared" si="101"/>
        <v>2.0459999999999999E-2</v>
      </c>
      <c r="L235">
        <f>0.2*G66+(1-0.2)*B66</f>
        <v>2.32E-3</v>
      </c>
      <c r="P235" s="58" t="s">
        <v>41</v>
      </c>
      <c r="Q235" t="s">
        <v>36</v>
      </c>
      <c r="R235">
        <f t="shared" ref="R235:S237" si="102">0.3*G52+(1-0.3)*C52</f>
        <v>0</v>
      </c>
      <c r="S235">
        <f t="shared" si="102"/>
        <v>2.2799999999999997E-2</v>
      </c>
      <c r="U235">
        <f t="shared" ref="U235:V237" si="103">0.3*G59+(1-0.3)*C59</f>
        <v>1.6899999999999999E-3</v>
      </c>
      <c r="V235">
        <f t="shared" si="103"/>
        <v>2.0589999999999997E-2</v>
      </c>
      <c r="X235">
        <f>0.3*G66+(1-0.3)*B66</f>
        <v>2.3299999999999996E-3</v>
      </c>
    </row>
    <row r="236" spans="1:25" x14ac:dyDescent="0.25">
      <c r="C236" s="59"/>
      <c r="D236" s="58"/>
      <c r="E236" t="s">
        <v>38</v>
      </c>
      <c r="F236">
        <f t="shared" si="100"/>
        <v>0</v>
      </c>
      <c r="G236">
        <f t="shared" si="100"/>
        <v>1.37E-2</v>
      </c>
      <c r="I236">
        <f t="shared" si="101"/>
        <v>2.8E-3</v>
      </c>
      <c r="J236">
        <f t="shared" si="101"/>
        <v>1.108E-2</v>
      </c>
      <c r="P236" s="58"/>
      <c r="Q236" t="s">
        <v>38</v>
      </c>
      <c r="R236">
        <f t="shared" si="102"/>
        <v>0</v>
      </c>
      <c r="S236">
        <f t="shared" si="102"/>
        <v>1.37E-2</v>
      </c>
      <c r="U236">
        <f t="shared" si="103"/>
        <v>2.8500000000000001E-3</v>
      </c>
      <c r="V236">
        <f t="shared" si="103"/>
        <v>1.0869999999999999E-2</v>
      </c>
    </row>
    <row r="237" spans="1:25" x14ac:dyDescent="0.25">
      <c r="C237" s="59"/>
      <c r="D237" s="58"/>
      <c r="E237" t="s">
        <v>39</v>
      </c>
      <c r="F237">
        <f t="shared" si="100"/>
        <v>0</v>
      </c>
      <c r="G237">
        <f t="shared" si="100"/>
        <v>9.3200000000000002E-3</v>
      </c>
      <c r="I237">
        <f t="shared" si="101"/>
        <v>3.7600000000000003E-3</v>
      </c>
      <c r="J237">
        <f t="shared" si="101"/>
        <v>8.1799999999999998E-3</v>
      </c>
      <c r="P237" s="58"/>
      <c r="Q237" t="s">
        <v>39</v>
      </c>
      <c r="R237">
        <f t="shared" si="102"/>
        <v>0</v>
      </c>
      <c r="S237">
        <f t="shared" si="102"/>
        <v>9.3299999999999998E-3</v>
      </c>
      <c r="U237">
        <f t="shared" si="103"/>
        <v>3.8399999999999997E-3</v>
      </c>
      <c r="V237">
        <f t="shared" si="103"/>
        <v>8.1700000000000002E-3</v>
      </c>
    </row>
    <row r="240" spans="1:25" x14ac:dyDescent="0.25">
      <c r="D240" s="54" t="s">
        <v>12</v>
      </c>
      <c r="E240" s="54"/>
      <c r="F240" s="54"/>
      <c r="G240" s="54"/>
      <c r="H240" s="54"/>
      <c r="I240" s="55" t="s">
        <v>23</v>
      </c>
      <c r="J240" s="55"/>
      <c r="K240" s="55"/>
      <c r="L240" s="56" t="s">
        <v>24</v>
      </c>
      <c r="M240" s="56"/>
      <c r="N240" s="7"/>
      <c r="P240" s="54" t="s">
        <v>12</v>
      </c>
      <c r="Q240" s="54"/>
      <c r="R240" s="54"/>
      <c r="S240" s="54"/>
      <c r="T240" s="54"/>
      <c r="U240" s="55" t="s">
        <v>23</v>
      </c>
      <c r="V240" s="55"/>
      <c r="W240" s="55"/>
      <c r="X240" s="56" t="s">
        <v>24</v>
      </c>
      <c r="Y240" s="56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59" t="s">
        <v>10</v>
      </c>
      <c r="C242" s="57" t="s">
        <v>42</v>
      </c>
      <c r="D242" s="58" t="s">
        <v>35</v>
      </c>
      <c r="E242" t="s">
        <v>36</v>
      </c>
      <c r="F242">
        <f t="shared" ref="F242:G244" si="104">(0.05*(1-0.05)+0.05*(1-0.05))*G52+0.05*0.05*K52+(1-0.05*(1-0.05)-0.05*(1-0.05)-0.05*0.05)*C52</f>
        <v>0</v>
      </c>
      <c r="G242">
        <f t="shared" si="104"/>
        <v>2.2800000000000001E-2</v>
      </c>
      <c r="H242">
        <f>M52+I52+E52</f>
        <v>3.5045649999999999</v>
      </c>
      <c r="I242">
        <f t="shared" ref="I242:J244" si="105">(0.05*(1-0.05)+0.05*(1-0.05))*G59+0.05*0.05*K59+(1-0.05*(1-0.05)-0.05*(1-0.05)-0.05*0.05)*C59</f>
        <v>1.4267500000000001E-3</v>
      </c>
      <c r="J242">
        <f t="shared" si="105"/>
        <v>2.0329750000000001E-2</v>
      </c>
      <c r="K242">
        <f>M59+I59+E59</f>
        <v>90.521468999999996</v>
      </c>
      <c r="L242">
        <f>(0.05*(1-0.05)+0.05*(1-0.05))*G66+0.05*0.05*J66+(1-0.05*(1-0.05)-0.05*(1-0.05)-0.05*0.05)*B66</f>
        <v>2.3097500000000002E-3</v>
      </c>
      <c r="M242">
        <f>M66+I66+E66</f>
        <v>138.20686000000001</v>
      </c>
      <c r="O242" s="57" t="s">
        <v>43</v>
      </c>
      <c r="P242" s="58" t="s">
        <v>37</v>
      </c>
      <c r="Q242" t="s">
        <v>36</v>
      </c>
      <c r="R242">
        <f t="shared" ref="R242:S244" si="106">(0.1*0.9+0.1*0.9)*G52+0.1*0.1*K52+(1-0.1*0.9-0.1*0.9-0.1*0.1)*C52</f>
        <v>0</v>
      </c>
      <c r="S242">
        <f t="shared" si="106"/>
        <v>2.2800000000000001E-2</v>
      </c>
      <c r="U242">
        <f t="shared" ref="U242:V244" si="107">(0.1*0.9+0.1*0.9)*G59+0.1*0.1*K59+(1-0.1*0.9-0.1*0.9-0.1*0.1)*C59</f>
        <v>1.5470000000000002E-3</v>
      </c>
      <c r="V242">
        <f t="shared" si="107"/>
        <v>2.0459000000000001E-2</v>
      </c>
      <c r="X242">
        <f>(0.1*0.9+0.1*0.9)*G66+0.1*0.1*J66+(1-0.1*0.9-0.1*0.9-0.1*0.1)*B66</f>
        <v>2.3189999999999999E-3</v>
      </c>
    </row>
    <row r="243" spans="1:25" x14ac:dyDescent="0.25">
      <c r="B243" s="59"/>
      <c r="C243" s="57"/>
      <c r="D243" s="58"/>
      <c r="E243" t="s">
        <v>38</v>
      </c>
      <c r="F243">
        <f t="shared" si="104"/>
        <v>0</v>
      </c>
      <c r="G243">
        <f t="shared" si="104"/>
        <v>1.3700000000000002E-2</v>
      </c>
      <c r="H243">
        <f>M53+I53+E53</f>
        <v>9.3100780000000007</v>
      </c>
      <c r="I243">
        <f t="shared" si="105"/>
        <v>2.7505000000000003E-3</v>
      </c>
      <c r="J243">
        <f t="shared" si="105"/>
        <v>1.1297250000000002E-2</v>
      </c>
      <c r="K243">
        <f>M60+I60+E60</f>
        <v>231.137618</v>
      </c>
      <c r="O243" s="57"/>
      <c r="P243" s="58"/>
      <c r="Q243" t="s">
        <v>38</v>
      </c>
      <c r="R243">
        <f t="shared" si="106"/>
        <v>0</v>
      </c>
      <c r="S243">
        <f t="shared" si="106"/>
        <v>1.37E-2</v>
      </c>
      <c r="U243">
        <f t="shared" si="107"/>
        <v>2.8020000000000002E-3</v>
      </c>
      <c r="V243">
        <f t="shared" si="107"/>
        <v>1.1109000000000001E-2</v>
      </c>
    </row>
    <row r="244" spans="1:25" x14ac:dyDescent="0.25">
      <c r="B244" s="59"/>
      <c r="C244" s="57"/>
      <c r="D244" s="58"/>
      <c r="E244" t="s">
        <v>39</v>
      </c>
      <c r="F244">
        <f t="shared" si="104"/>
        <v>0</v>
      </c>
      <c r="G244">
        <f t="shared" si="104"/>
        <v>9.3102499999999991E-3</v>
      </c>
      <c r="H244">
        <f>M54+I54+E54</f>
        <v>105.86631799999999</v>
      </c>
      <c r="I244">
        <f t="shared" si="105"/>
        <v>3.6787500000000002E-3</v>
      </c>
      <c r="J244">
        <f t="shared" si="105"/>
        <v>8.1892500000000021E-3</v>
      </c>
      <c r="K244">
        <f>M61+I61+E61</f>
        <v>1351.7638460000001</v>
      </c>
      <c r="O244" s="57"/>
      <c r="P244" s="58"/>
      <c r="Q244" t="s">
        <v>39</v>
      </c>
      <c r="R244">
        <f t="shared" si="106"/>
        <v>0</v>
      </c>
      <c r="S244">
        <f t="shared" si="106"/>
        <v>9.3209999999999994E-3</v>
      </c>
      <c r="U244">
        <f t="shared" si="107"/>
        <v>3.7550000000000005E-3</v>
      </c>
      <c r="V244">
        <f t="shared" si="107"/>
        <v>8.177000000000002E-3</v>
      </c>
    </row>
    <row r="245" spans="1:25" x14ac:dyDescent="0.25">
      <c r="B245" s="59"/>
      <c r="C245" s="7"/>
    </row>
    <row r="246" spans="1:25" x14ac:dyDescent="0.25">
      <c r="B246" s="59"/>
      <c r="C246" s="7"/>
    </row>
    <row r="247" spans="1:25" x14ac:dyDescent="0.25">
      <c r="B247" s="59"/>
      <c r="C247" s="7"/>
    </row>
    <row r="248" spans="1:25" x14ac:dyDescent="0.25">
      <c r="B248" s="59"/>
      <c r="C248" s="57" t="s">
        <v>44</v>
      </c>
      <c r="D248" s="58" t="s">
        <v>40</v>
      </c>
      <c r="E248" t="s">
        <v>36</v>
      </c>
      <c r="F248">
        <f t="shared" ref="F248:G250" si="108">(0.2*0.8+0.2*0.8)*G52+0.2*0.2*K52+(1-0.2*0.8-0.2*0.8-0.2*0.2)*C52</f>
        <v>0</v>
      </c>
      <c r="G248">
        <f t="shared" si="108"/>
        <v>2.2800000000000001E-2</v>
      </c>
      <c r="I248">
        <f t="shared" ref="I248:J250" si="109">(0.2*0.8+0.2*0.8)*G59+0.2*0.2*K59+(1-0.2*0.8-0.2*0.8-0.2*0.2)*C59</f>
        <v>1.768E-3</v>
      </c>
      <c r="J248">
        <f t="shared" si="109"/>
        <v>2.0715999999999998E-2</v>
      </c>
      <c r="L248">
        <f>(0.2*0.8+0.2*0.8)*G66+0.2*0.2*J66+(1-0.2*0.8-0.2*0.8-0.2*0.2)*B66</f>
        <v>2.336E-3</v>
      </c>
      <c r="O248" s="57" t="s">
        <v>45</v>
      </c>
      <c r="P248" s="58" t="s">
        <v>41</v>
      </c>
      <c r="Q248" t="s">
        <v>36</v>
      </c>
      <c r="R248">
        <f t="shared" ref="R248:S250" si="110">(0.3*0.7+0.3*0.7)*G52+0.3*0.3*K52+(1-0.3*0.7-0.3*0.7-0.3*0.3)*C52</f>
        <v>0</v>
      </c>
      <c r="S248">
        <f t="shared" si="110"/>
        <v>2.2800000000000001E-2</v>
      </c>
      <c r="U248">
        <f t="shared" ref="U248:V250" si="111">(0.3*0.7+0.3*0.7)*G59+0.3*0.3*K59+(1-0.3*0.7-0.3*0.7-0.3*0.3)*C59</f>
        <v>1.9629999999999999E-3</v>
      </c>
      <c r="V248">
        <f t="shared" si="111"/>
        <v>2.0971E-2</v>
      </c>
      <c r="X248">
        <f>(0.3*0.7+0.3*0.7)*G66+0.3*0.3*J66+(1-0.3*0.7-0.3*0.7-0.3*0.3)*B66</f>
        <v>2.3509999999999998E-3</v>
      </c>
    </row>
    <row r="249" spans="1:25" x14ac:dyDescent="0.25">
      <c r="B249" s="59"/>
      <c r="C249" s="57"/>
      <c r="D249" s="58"/>
      <c r="E249" t="s">
        <v>38</v>
      </c>
      <c r="F249">
        <f t="shared" si="108"/>
        <v>0</v>
      </c>
      <c r="G249">
        <f t="shared" si="108"/>
        <v>1.37E-2</v>
      </c>
      <c r="I249">
        <f t="shared" si="109"/>
        <v>2.908E-3</v>
      </c>
      <c r="J249">
        <f t="shared" si="109"/>
        <v>1.0775999999999999E-2</v>
      </c>
      <c r="O249" s="57"/>
      <c r="P249" s="58"/>
      <c r="Q249" t="s">
        <v>38</v>
      </c>
      <c r="R249">
        <f t="shared" si="110"/>
        <v>0</v>
      </c>
      <c r="S249">
        <f t="shared" si="110"/>
        <v>1.37E-2</v>
      </c>
      <c r="U249">
        <f t="shared" si="111"/>
        <v>3.0180000000000003E-3</v>
      </c>
      <c r="V249">
        <f t="shared" si="111"/>
        <v>1.0501000000000002E-2</v>
      </c>
    </row>
    <row r="250" spans="1:25" x14ac:dyDescent="0.25">
      <c r="B250" s="59"/>
      <c r="C250" s="57"/>
      <c r="D250" s="58"/>
      <c r="E250" t="s">
        <v>39</v>
      </c>
      <c r="F250">
        <f t="shared" si="108"/>
        <v>0</v>
      </c>
      <c r="G250">
        <f t="shared" si="108"/>
        <v>9.3439999999999999E-3</v>
      </c>
      <c r="I250">
        <f t="shared" si="109"/>
        <v>3.8999999999999998E-3</v>
      </c>
      <c r="J250">
        <f t="shared" si="109"/>
        <v>8.1480000000000007E-3</v>
      </c>
      <c r="O250" s="57"/>
      <c r="P250" s="58"/>
      <c r="Q250" t="s">
        <v>39</v>
      </c>
      <c r="R250">
        <f t="shared" si="110"/>
        <v>0</v>
      </c>
      <c r="S250">
        <f t="shared" si="110"/>
        <v>9.3690000000000006E-3</v>
      </c>
      <c r="U250">
        <f t="shared" si="111"/>
        <v>4.0350000000000004E-3</v>
      </c>
      <c r="V250">
        <f t="shared" si="111"/>
        <v>8.1130000000000022E-3</v>
      </c>
    </row>
    <row r="253" spans="1:25" x14ac:dyDescent="0.25">
      <c r="D253" s="54" t="s">
        <v>12</v>
      </c>
      <c r="E253" s="54"/>
      <c r="F253" s="54"/>
      <c r="G253" s="54"/>
      <c r="H253" s="54"/>
      <c r="I253" s="55" t="s">
        <v>23</v>
      </c>
      <c r="J253" s="55"/>
      <c r="K253" s="55"/>
      <c r="L253" s="56" t="s">
        <v>24</v>
      </c>
      <c r="M253" s="56"/>
      <c r="N253" s="7"/>
      <c r="P253" s="54" t="s">
        <v>12</v>
      </c>
      <c r="Q253" s="54"/>
      <c r="R253" s="54"/>
      <c r="S253" s="54"/>
      <c r="T253" s="54"/>
      <c r="U253" s="55" t="s">
        <v>23</v>
      </c>
      <c r="V253" s="55"/>
      <c r="W253" s="55"/>
      <c r="X253" s="56" t="s">
        <v>24</v>
      </c>
      <c r="Y253" s="56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59" t="s">
        <v>11</v>
      </c>
      <c r="B255" s="61" t="s">
        <v>46</v>
      </c>
      <c r="C255" s="57" t="s">
        <v>42</v>
      </c>
      <c r="D255" s="58" t="s">
        <v>35</v>
      </c>
      <c r="E255" t="s">
        <v>36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2.2799999999999997E-2</v>
      </c>
      <c r="H255">
        <f>Q52+M52+I52+E52</f>
        <v>4.6931650000000005</v>
      </c>
      <c r="I255">
        <f t="shared" ref="I255:J257" si="113">3*0.05*(1-0.05)*(1-0.05)*G59+3*0.05*0.05*(1-0.05)*K59+0.05*0.05*0.05*O59+(1-3*0.05*(1-0.05)*(1-0.05)-3*0.05*0.05*(1-0.05)-0.05*0.05*0.05)*C59</f>
        <v>1.4854124999999997E-3</v>
      </c>
      <c r="J255">
        <f t="shared" si="113"/>
        <v>2.0394262499999996E-2</v>
      </c>
      <c r="K255">
        <f>Q59+M59+I59+E59</f>
        <v>119.614884</v>
      </c>
      <c r="L255">
        <f>3*0.05*(1-0.05)*(1-0.05)*G66+3*0.05*0.05*(1-0.05)*J66+0.05*0.05*0.05*N66+(1-3*0.05*(1-0.05)*(1-0.05)-3*0.05*0.05*(1-0.05)-0.05*0.05*0.05)*B66</f>
        <v>2.3142624999999994E-3</v>
      </c>
      <c r="M255">
        <f>Q66+M66+I66+E66</f>
        <v>181.279224</v>
      </c>
      <c r="N255" s="61" t="s">
        <v>47</v>
      </c>
      <c r="O255" s="57" t="s">
        <v>43</v>
      </c>
      <c r="P255" s="58" t="s">
        <v>37</v>
      </c>
      <c r="Q255" t="s">
        <v>36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2.2800000000000001E-2</v>
      </c>
      <c r="U255">
        <f t="shared" ref="U255:V257" si="115">3*0.1*(1-0.1)*(1-0.1)*G59+3*0.1*0.1*(1-0.1)*K59+0.1*0.1*0.1*O59+(1-3*0.1*(1-0.1)*(1-0.1)-3*0.1*0.1*(1-0.1)-0.1*0.1*0.1)*C59</f>
        <v>1.6522999999999998E-3</v>
      </c>
      <c r="V255">
        <f t="shared" si="115"/>
        <v>2.0587099999999997E-2</v>
      </c>
      <c r="X255">
        <f>3*0.1*(1-0.1)*(1-0.1)*G66+3*0.1*0.1*(1-0.1)*J66+0.1*0.1*0.1*N66+(1-3*0.1*(1-0.1)*(1-0.1)-3*0.1*0.1*(1-0.1)-0.1*0.1*0.1)*B66</f>
        <v>2.3270999999999999E-3</v>
      </c>
    </row>
    <row r="256" spans="1:25" x14ac:dyDescent="0.25">
      <c r="A256" s="59"/>
      <c r="B256" s="61"/>
      <c r="C256" s="57"/>
      <c r="D256" s="58"/>
      <c r="E256" t="s">
        <v>38</v>
      </c>
      <c r="F256">
        <f t="shared" si="112"/>
        <v>0</v>
      </c>
      <c r="G256">
        <f t="shared" si="112"/>
        <v>1.3699999999999999E-2</v>
      </c>
      <c r="H256">
        <f>Q53+M53+I53+E53</f>
        <v>12.377811999999999</v>
      </c>
      <c r="I256">
        <f t="shared" si="113"/>
        <v>2.7763874999999997E-3</v>
      </c>
      <c r="J256">
        <f t="shared" si="113"/>
        <v>1.1206387499999998E-2</v>
      </c>
      <c r="K256">
        <f>Q60+M60+I60+E60</f>
        <v>304.11976900000002</v>
      </c>
      <c r="N256" s="61"/>
      <c r="O256" s="57"/>
      <c r="P256" s="58"/>
      <c r="Q256" t="s">
        <v>38</v>
      </c>
      <c r="R256">
        <f t="shared" si="114"/>
        <v>0</v>
      </c>
      <c r="S256">
        <f t="shared" si="114"/>
        <v>1.37E-2</v>
      </c>
      <c r="U256">
        <f t="shared" si="115"/>
        <v>2.8551000000000002E-3</v>
      </c>
      <c r="V256">
        <f t="shared" si="115"/>
        <v>1.09541E-2</v>
      </c>
    </row>
    <row r="257" spans="1:24" x14ac:dyDescent="0.25">
      <c r="A257" s="59"/>
      <c r="B257" s="61"/>
      <c r="C257" s="57"/>
      <c r="D257" s="58"/>
      <c r="E257" t="s">
        <v>39</v>
      </c>
      <c r="F257">
        <f t="shared" si="112"/>
        <v>0</v>
      </c>
      <c r="G257">
        <f t="shared" si="112"/>
        <v>9.315737499999999E-3</v>
      </c>
      <c r="H257">
        <f>Q54+M54+I54+E54</f>
        <v>142.94869</v>
      </c>
      <c r="I257">
        <f t="shared" si="113"/>
        <v>3.7163124999999996E-3</v>
      </c>
      <c r="J257">
        <f t="shared" si="113"/>
        <v>8.1829125000000003E-3</v>
      </c>
      <c r="K257">
        <f>Q61+M61+I61+E61</f>
        <v>1694.5005720000001</v>
      </c>
      <c r="N257" s="61"/>
      <c r="O257" s="57"/>
      <c r="P257" s="58"/>
      <c r="Q257" t="s">
        <v>39</v>
      </c>
      <c r="R257">
        <f t="shared" si="114"/>
        <v>0</v>
      </c>
      <c r="S257">
        <f t="shared" si="114"/>
        <v>9.3328999999999981E-3</v>
      </c>
      <c r="U257">
        <f t="shared" si="115"/>
        <v>3.8254999999999999E-3</v>
      </c>
      <c r="V257">
        <f t="shared" si="115"/>
        <v>8.1623000000000008E-3</v>
      </c>
    </row>
    <row r="258" spans="1:24" x14ac:dyDescent="0.25">
      <c r="A258" s="59"/>
      <c r="C258" s="7"/>
    </row>
    <row r="259" spans="1:24" x14ac:dyDescent="0.25">
      <c r="A259" s="59"/>
      <c r="C259" s="7"/>
    </row>
    <row r="260" spans="1:24" x14ac:dyDescent="0.25">
      <c r="A260" s="59"/>
      <c r="C260" s="7"/>
    </row>
    <row r="261" spans="1:24" x14ac:dyDescent="0.25">
      <c r="A261" s="59"/>
      <c r="B261" s="61" t="s">
        <v>48</v>
      </c>
      <c r="C261" s="57" t="s">
        <v>44</v>
      </c>
      <c r="D261" s="58" t="s">
        <v>40</v>
      </c>
      <c r="E261" t="s">
        <v>36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2.2800000000000001E-2</v>
      </c>
      <c r="I261">
        <f t="shared" ref="I261:J263" si="117">3*0.2*(1-0.2)*(1-0.2)*G59+3*0.2*0.2*(1-0.2)*K59+0.2*0.2*0.2*O59+(1-3*0.2*(1-0.2)*(1-0.2)-3*0.2*0.2*(1-0.2)-0.2*0.2*0.2)*C59</f>
        <v>1.9344E-3</v>
      </c>
      <c r="J261">
        <f t="shared" si="117"/>
        <v>2.0968799999999996E-2</v>
      </c>
      <c r="L261">
        <f>3*0.2*(1-0.2)*(1-0.2)*G66+3*0.2*0.2*(1-0.2)*J66+0.2*0.2*0.2*N66+(1-3*0.2*(1-0.2)*(1-0.2)-3*0.2*0.2*(1-0.2)-0.2*0.2*0.2)*B66</f>
        <v>2.3487999999999998E-3</v>
      </c>
      <c r="N261" s="61" t="s">
        <v>49</v>
      </c>
      <c r="O261" s="57" t="s">
        <v>45</v>
      </c>
      <c r="P261" s="58" t="s">
        <v>41</v>
      </c>
      <c r="Q261" t="s">
        <v>36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2.2800000000000001E-2</v>
      </c>
      <c r="U261">
        <f t="shared" ref="U261:V263" si="119">3*0.3*(1-0.3)*(1-0.3)*G59+3*0.3*0.3*(1-0.3)*K59+0.3*0.3*0.3*O59+(1-3*0.3*(1-0.3)*(1-0.3)-3*0.3*0.3*(1-0.3)-0.3*0.3*0.3)*C59</f>
        <v>2.1540999999999999E-3</v>
      </c>
      <c r="V261">
        <f t="shared" si="119"/>
        <v>2.1345700000000002E-2</v>
      </c>
      <c r="X261">
        <f>3*0.3*(1-0.3)*(1-0.3)*G66+3*0.3*0.3*(1-0.3)*J66+0.3*0.3*0.3*N66+(1-3*0.3*(1-0.3)*(1-0.3)-3*0.3*0.3*(1-0.3)-0.3*0.3*0.3)*B66</f>
        <v>2.3657000000000001E-3</v>
      </c>
    </row>
    <row r="262" spans="1:24" x14ac:dyDescent="0.25">
      <c r="A262" s="59"/>
      <c r="B262" s="61"/>
      <c r="C262" s="57"/>
      <c r="D262" s="58"/>
      <c r="E262" t="s">
        <v>38</v>
      </c>
      <c r="F262">
        <f t="shared" si="116"/>
        <v>0</v>
      </c>
      <c r="G262">
        <f t="shared" si="116"/>
        <v>1.37E-2</v>
      </c>
      <c r="I262">
        <f t="shared" si="117"/>
        <v>3.0168E-3</v>
      </c>
      <c r="J262">
        <f t="shared" si="117"/>
        <v>1.0564799999999999E-2</v>
      </c>
      <c r="N262" s="61"/>
      <c r="O262" s="57"/>
      <c r="P262" s="58"/>
      <c r="Q262" t="s">
        <v>38</v>
      </c>
      <c r="R262">
        <f t="shared" si="118"/>
        <v>0</v>
      </c>
      <c r="S262">
        <f t="shared" si="118"/>
        <v>1.37E-2</v>
      </c>
      <c r="U262">
        <f t="shared" si="119"/>
        <v>3.1797000000000001E-3</v>
      </c>
      <c r="V262">
        <f t="shared" si="119"/>
        <v>1.0314700000000001E-2</v>
      </c>
    </row>
    <row r="263" spans="1:24" x14ac:dyDescent="0.25">
      <c r="A263" s="59"/>
      <c r="B263" s="61"/>
      <c r="C263" s="57"/>
      <c r="D263" s="58"/>
      <c r="E263" t="s">
        <v>39</v>
      </c>
      <c r="F263">
        <f t="shared" si="116"/>
        <v>0</v>
      </c>
      <c r="G263">
        <f t="shared" si="116"/>
        <v>9.3711999999999997E-3</v>
      </c>
      <c r="I263">
        <f t="shared" si="117"/>
        <v>4.0239999999999998E-3</v>
      </c>
      <c r="J263">
        <f t="shared" si="117"/>
        <v>8.1144000000000008E-3</v>
      </c>
      <c r="N263" s="61"/>
      <c r="O263" s="57"/>
      <c r="P263" s="58"/>
      <c r="Q263" t="s">
        <v>39</v>
      </c>
      <c r="R263">
        <f t="shared" si="118"/>
        <v>0</v>
      </c>
      <c r="S263">
        <f t="shared" si="118"/>
        <v>9.4143000000000004E-3</v>
      </c>
      <c r="U263">
        <f t="shared" si="119"/>
        <v>4.1985000000000008E-3</v>
      </c>
      <c r="V263">
        <f t="shared" si="119"/>
        <v>8.0641000000000011E-3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3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5根构件 </vt:lpstr>
      <vt:lpstr>6根构件 </vt:lpstr>
      <vt:lpstr>7根构件</vt:lpstr>
      <vt:lpstr>8根构件开始</vt:lpstr>
      <vt:lpstr>9根构件</vt:lpstr>
      <vt:lpstr>10根构件</vt:lpstr>
      <vt:lpstr>11根构件 </vt:lpstr>
      <vt:lpstr>12根构件</vt:lpstr>
      <vt:lpstr>13根构件</vt:lpstr>
      <vt:lpstr>14根构件</vt:lpstr>
      <vt:lpstr>15根构件 </vt:lpstr>
      <vt:lpstr>16根构件  </vt:lpstr>
      <vt:lpstr>17根构件  </vt:lpstr>
      <vt:lpstr>18根构件  </vt:lpstr>
      <vt:lpstr>19根构件</vt:lpstr>
      <vt:lpstr>20根构件</vt:lpstr>
      <vt:lpstr>21根构件 </vt:lpstr>
      <vt:lpstr>22根构件 </vt:lpstr>
      <vt:lpstr>23根构件</vt:lpstr>
      <vt:lpstr>24根构件 </vt:lpstr>
      <vt:lpstr>25根构件 </vt:lpstr>
      <vt:lpstr>26根构件</vt:lpstr>
      <vt:lpstr>27根构件</vt:lpstr>
      <vt:lpstr>28根构件</vt:lpstr>
      <vt:lpstr>29根构件 </vt:lpstr>
      <vt:lpstr>30根构件</vt:lpstr>
      <vt:lpstr>31根构件 </vt:lpstr>
      <vt:lpstr>32根构件</vt:lpstr>
      <vt:lpstr>33根构件 </vt:lpstr>
      <vt:lpstr>34根构件</vt:lpstr>
      <vt:lpstr>35根构件 </vt:lpstr>
      <vt:lpstr>36根构件 </vt:lpstr>
      <vt:lpstr>37根构件  </vt:lpstr>
      <vt:lpstr>38根构件  </vt:lpstr>
      <vt:lpstr>39根构件   </vt:lpstr>
      <vt:lpstr>40根构件  </vt:lpstr>
      <vt:lpstr>41根构件  </vt:lpstr>
      <vt:lpstr>42根构件  </vt:lpstr>
      <vt:lpstr>43根构件   </vt:lpstr>
      <vt:lpstr>44根构件 </vt:lpstr>
      <vt:lpstr>45根构件  </vt:lpstr>
      <vt:lpstr>46根构件 </vt:lpstr>
      <vt:lpstr>47根构件  </vt:lpstr>
      <vt:lpstr>48根构件 </vt:lpstr>
      <vt:lpstr>49根构件  </vt:lpstr>
      <vt:lpstr>50根构件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yilinli</cp:lastModifiedBy>
  <dcterms:created xsi:type="dcterms:W3CDTF">2018-02-27T11:14:00Z</dcterms:created>
  <dcterms:modified xsi:type="dcterms:W3CDTF">2019-07-31T03:39:12Z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