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dhisattwa Das\Downloads\Code\Aurobindo Pharma\"/>
    </mc:Choice>
  </mc:AlternateContent>
  <xr:revisionPtr revIDLastSave="0" documentId="13_ncr:1_{2567BF79-64C4-4A7B-8618-8B36BF590CDC}" xr6:coauthVersionLast="37" xr6:coauthVersionMax="37" xr10:uidLastSave="{00000000-0000-0000-0000-000000000000}"/>
  <bookViews>
    <workbookView xWindow="240" yWindow="15" windowWidth="16095" windowHeight="9660" tabRatio="807" activeTab="4" xr2:uid="{00000000-000D-0000-FFFF-FFFF00000000}"/>
  </bookViews>
  <sheets>
    <sheet name="Market Portfolio" sheetId="1" r:id="rId1"/>
    <sheet name="Short Selling Portfolio" sheetId="2" r:id="rId2"/>
    <sheet name="Market Cap. Weighted Portfolio" sheetId="3" r:id="rId3"/>
    <sheet name="Equally Weighted Portfolio" sheetId="4" r:id="rId4"/>
    <sheet name="Comparision of Portfolio" sheetId="5" r:id="rId5"/>
  </sheets>
  <calcPr calcId="179021" calcMode="manual"/>
</workbook>
</file>

<file path=xl/calcChain.xml><?xml version="1.0" encoding="utf-8"?>
<calcChain xmlns="http://schemas.openxmlformats.org/spreadsheetml/2006/main">
  <c r="G2" i="5" l="1"/>
  <c r="G5" i="5"/>
  <c r="G4" i="5"/>
  <c r="G3" i="5"/>
  <c r="F5" i="5"/>
  <c r="F4" i="5"/>
  <c r="F3" i="5"/>
  <c r="F2" i="5"/>
  <c r="F23" i="1" l="1"/>
  <c r="F7" i="4"/>
  <c r="F5" i="4"/>
  <c r="F4" i="4"/>
  <c r="F21" i="4"/>
  <c r="F20" i="4"/>
  <c r="F19" i="4"/>
  <c r="F12" i="4"/>
  <c r="F11" i="4"/>
  <c r="F8" i="4"/>
  <c r="E4" i="4"/>
  <c r="E5" i="4"/>
  <c r="E6" i="4"/>
  <c r="F6" i="4" s="1"/>
  <c r="E7" i="4"/>
  <c r="E8" i="4"/>
  <c r="E9" i="4"/>
  <c r="F9" i="4" s="1"/>
  <c r="E10" i="4"/>
  <c r="F10" i="4" s="1"/>
  <c r="E11" i="4"/>
  <c r="E12" i="4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E20" i="4"/>
  <c r="E21" i="4"/>
  <c r="E22" i="4"/>
  <c r="F22" i="4" s="1"/>
  <c r="E3" i="4"/>
  <c r="F3" i="4" s="1"/>
  <c r="F23" i="4" l="1"/>
  <c r="E23" i="3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16" i="3" l="1"/>
  <c r="G16" i="3" s="1"/>
  <c r="F8" i="3"/>
  <c r="G8" i="3" s="1"/>
  <c r="F15" i="3"/>
  <c r="G15" i="3" s="1"/>
  <c r="F7" i="3"/>
  <c r="G7" i="3" s="1"/>
  <c r="F22" i="3"/>
  <c r="G22" i="3" s="1"/>
  <c r="F14" i="3"/>
  <c r="G14" i="3" s="1"/>
  <c r="F6" i="3"/>
  <c r="G6" i="3" s="1"/>
  <c r="F21" i="3"/>
  <c r="G21" i="3" s="1"/>
  <c r="F13" i="3"/>
  <c r="G13" i="3" s="1"/>
  <c r="F4" i="3"/>
  <c r="G4" i="3" s="1"/>
  <c r="F20" i="3"/>
  <c r="G20" i="3" s="1"/>
  <c r="F12" i="3"/>
  <c r="G12" i="3" s="1"/>
  <c r="F3" i="3"/>
  <c r="G3" i="3" s="1"/>
  <c r="G23" i="3" s="1"/>
  <c r="F18" i="3"/>
  <c r="G18" i="3" s="1"/>
  <c r="F17" i="3"/>
  <c r="G17" i="3" s="1"/>
  <c r="F9" i="3"/>
  <c r="G9" i="3" s="1"/>
  <c r="F19" i="3"/>
  <c r="G19" i="3" s="1"/>
  <c r="F11" i="3"/>
  <c r="G11" i="3" s="1"/>
  <c r="F5" i="3"/>
  <c r="G5" i="3" s="1"/>
  <c r="F10" i="3"/>
  <c r="G10" i="3" s="1"/>
  <c r="F23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</calcChain>
</file>

<file path=xl/sharedStrings.xml><?xml version="1.0" encoding="utf-8"?>
<sst xmlns="http://schemas.openxmlformats.org/spreadsheetml/2006/main" count="119" uniqueCount="38">
  <si>
    <t>AUROPHARMA</t>
  </si>
  <si>
    <t>GLAXO</t>
  </si>
  <si>
    <t>GLENMARK</t>
  </si>
  <si>
    <t>ZYDUSLIFE</t>
  </si>
  <si>
    <t>WIPRO</t>
  </si>
  <si>
    <t>TECHM</t>
  </si>
  <si>
    <t>BSOFT</t>
  </si>
  <si>
    <t>HCLTECH</t>
  </si>
  <si>
    <t>SUPRAJIT</t>
  </si>
  <si>
    <t>BOSCHLTD</t>
  </si>
  <si>
    <t>JAMNAAUTO</t>
  </si>
  <si>
    <t>MAHSCOOTER</t>
  </si>
  <si>
    <t>TCI</t>
  </si>
  <si>
    <t>SCI</t>
  </si>
  <si>
    <t>AEGISCHEM</t>
  </si>
  <si>
    <t>GPPL</t>
  </si>
  <si>
    <t>NCC</t>
  </si>
  <si>
    <t>KNRCON</t>
  </si>
  <si>
    <t>LT</t>
  </si>
  <si>
    <t>KALPATPOWR</t>
  </si>
  <si>
    <t>Beta</t>
  </si>
  <si>
    <t>NIFTY(BASE)</t>
  </si>
  <si>
    <t>Weighted Beta</t>
  </si>
  <si>
    <t>Portfolio Beta:</t>
  </si>
  <si>
    <t>Weights Assigned (%)</t>
  </si>
  <si>
    <t>Annual Returns (%)</t>
  </si>
  <si>
    <t>Annual Standard Deviation (%)</t>
  </si>
  <si>
    <t>Market Cap (₹ Lakhs)</t>
  </si>
  <si>
    <t xml:space="preserve">Weight Assigned (%) </t>
  </si>
  <si>
    <t>Weight Assigned (%)</t>
  </si>
  <si>
    <t>Market Portfolio</t>
  </si>
  <si>
    <t>Short Selling Portfolio</t>
  </si>
  <si>
    <t>Market Cap. Weighted Portfolio</t>
  </si>
  <si>
    <t>Equally Weighted Portfolio</t>
  </si>
  <si>
    <t>Sharpe Ratio</t>
  </si>
  <si>
    <t>Alpha</t>
  </si>
  <si>
    <t>Risk Free Rate:</t>
  </si>
  <si>
    <t xml:space="preserve">Market Return: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</si>
</sst>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4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zoomScale="90" zoomScaleNormal="90" workbookViewId="0">
      <selection activeCell="J13" sqref="J13"/>
    </sheetView>
  </sheetViews>
  <sheetFormatPr defaultRowHeight="14.25" x14ac:dyDescent="0.45"/>
  <cols>
    <col min="1" max="1" width="13.265625" customWidth="1"/>
    <col min="2" max="2" width="33.19921875" customWidth="1"/>
    <col min="3" max="3" width="26.46484375" customWidth="1"/>
    <col min="5" max="5" width="18.33203125" customWidth="1"/>
    <col min="6" max="6" width="13.1328125" customWidth="1"/>
  </cols>
  <sheetData>
    <row r="1" spans="1:6" x14ac:dyDescent="0.45">
      <c r="B1" s="1" t="s">
        <v>25</v>
      </c>
      <c r="C1" s="1" t="s">
        <v>26</v>
      </c>
      <c r="D1" s="1" t="s">
        <v>20</v>
      </c>
      <c r="E1" s="2" t="s">
        <v>24</v>
      </c>
      <c r="F1" s="2" t="s">
        <v>22</v>
      </c>
    </row>
    <row r="2" spans="1:6" x14ac:dyDescent="0.45">
      <c r="A2" s="1" t="s">
        <v>21</v>
      </c>
      <c r="B2">
        <v>13.1</v>
      </c>
      <c r="C2">
        <v>17.14</v>
      </c>
      <c r="D2">
        <v>1</v>
      </c>
    </row>
    <row r="3" spans="1:6" x14ac:dyDescent="0.45">
      <c r="A3" s="1" t="s">
        <v>0</v>
      </c>
      <c r="B3">
        <v>28.28</v>
      </c>
      <c r="C3">
        <v>39.89</v>
      </c>
      <c r="D3">
        <v>0.94</v>
      </c>
      <c r="E3">
        <v>7.13</v>
      </c>
      <c r="F3">
        <f>(E3/100)*D3</f>
        <v>6.7021999999999998E-2</v>
      </c>
    </row>
    <row r="4" spans="1:6" x14ac:dyDescent="0.45">
      <c r="A4" s="1" t="s">
        <v>1</v>
      </c>
      <c r="B4">
        <v>5.97</v>
      </c>
      <c r="C4">
        <v>23.57</v>
      </c>
      <c r="D4">
        <v>0.32</v>
      </c>
      <c r="E4">
        <v>0.86</v>
      </c>
      <c r="F4">
        <f t="shared" ref="F4:F22" si="0">(E4/100)*D4</f>
        <v>2.7520000000000001E-3</v>
      </c>
    </row>
    <row r="5" spans="1:6" x14ac:dyDescent="0.45">
      <c r="A5" s="1" t="s">
        <v>2</v>
      </c>
      <c r="B5">
        <v>5.99</v>
      </c>
      <c r="C5">
        <v>35.619999999999997</v>
      </c>
      <c r="D5">
        <v>0.72</v>
      </c>
      <c r="E5">
        <v>0.82</v>
      </c>
      <c r="F5">
        <f t="shared" si="0"/>
        <v>5.9039999999999987E-3</v>
      </c>
    </row>
    <row r="6" spans="1:6" x14ac:dyDescent="0.45">
      <c r="A6" s="1" t="s">
        <v>3</v>
      </c>
      <c r="B6">
        <v>14.53</v>
      </c>
      <c r="C6">
        <v>31.95</v>
      </c>
      <c r="D6">
        <v>0.56000000000000005</v>
      </c>
      <c r="E6">
        <v>2.31</v>
      </c>
      <c r="F6">
        <f t="shared" si="0"/>
        <v>1.2936000000000001E-2</v>
      </c>
    </row>
    <row r="7" spans="1:6" x14ac:dyDescent="0.45">
      <c r="A7" s="1" t="s">
        <v>4</v>
      </c>
      <c r="B7">
        <v>13.49</v>
      </c>
      <c r="C7">
        <v>26.33</v>
      </c>
      <c r="D7">
        <v>0.61</v>
      </c>
      <c r="E7">
        <v>10.41</v>
      </c>
      <c r="F7">
        <f t="shared" si="0"/>
        <v>6.3501000000000002E-2</v>
      </c>
    </row>
    <row r="8" spans="1:6" x14ac:dyDescent="0.45">
      <c r="A8" s="1" t="s">
        <v>5</v>
      </c>
      <c r="B8">
        <v>18.88</v>
      </c>
      <c r="C8">
        <v>29.83</v>
      </c>
      <c r="D8">
        <v>0.72</v>
      </c>
      <c r="E8">
        <v>2.84</v>
      </c>
      <c r="F8">
        <f t="shared" si="0"/>
        <v>2.0447999999999997E-2</v>
      </c>
    </row>
    <row r="9" spans="1:6" x14ac:dyDescent="0.45">
      <c r="A9" s="1" t="s">
        <v>6</v>
      </c>
      <c r="B9">
        <v>23.58</v>
      </c>
      <c r="C9">
        <v>43.99</v>
      </c>
      <c r="D9">
        <v>1</v>
      </c>
      <c r="E9">
        <v>6.43</v>
      </c>
      <c r="F9">
        <f t="shared" si="0"/>
        <v>6.4299999999999996E-2</v>
      </c>
    </row>
    <row r="10" spans="1:6" x14ac:dyDescent="0.45">
      <c r="A10" s="1" t="s">
        <v>7</v>
      </c>
      <c r="B10">
        <v>23.89</v>
      </c>
      <c r="C10">
        <v>28.08</v>
      </c>
      <c r="D10">
        <v>0.65</v>
      </c>
      <c r="E10">
        <v>7.93</v>
      </c>
      <c r="F10">
        <f t="shared" si="0"/>
        <v>5.1545000000000001E-2</v>
      </c>
    </row>
    <row r="11" spans="1:6" x14ac:dyDescent="0.45">
      <c r="A11" s="1" t="s">
        <v>8</v>
      </c>
      <c r="B11">
        <v>32.4</v>
      </c>
      <c r="C11">
        <v>39.43</v>
      </c>
      <c r="D11">
        <v>0.69</v>
      </c>
      <c r="E11">
        <v>4.6900000000000004</v>
      </c>
      <c r="F11">
        <f t="shared" si="0"/>
        <v>3.2361000000000001E-2</v>
      </c>
    </row>
    <row r="12" spans="1:6" x14ac:dyDescent="0.45">
      <c r="A12" s="1" t="s">
        <v>9</v>
      </c>
      <c r="B12">
        <v>10.74</v>
      </c>
      <c r="C12">
        <v>29.82</v>
      </c>
      <c r="D12">
        <v>0.86</v>
      </c>
      <c r="E12">
        <v>0.4</v>
      </c>
      <c r="F12">
        <f t="shared" si="0"/>
        <v>3.4399999999999999E-3</v>
      </c>
    </row>
    <row r="13" spans="1:6" x14ac:dyDescent="0.45">
      <c r="A13" s="1" t="s">
        <v>10</v>
      </c>
      <c r="B13">
        <v>33.5</v>
      </c>
      <c r="C13">
        <v>46.54</v>
      </c>
      <c r="D13">
        <v>0.94</v>
      </c>
      <c r="E13">
        <v>4.68</v>
      </c>
      <c r="F13">
        <f t="shared" si="0"/>
        <v>4.3991999999999989E-2</v>
      </c>
    </row>
    <row r="14" spans="1:6" x14ac:dyDescent="0.45">
      <c r="A14" s="1" t="s">
        <v>11</v>
      </c>
      <c r="B14">
        <v>34.450000000000003</v>
      </c>
      <c r="C14">
        <v>38.450000000000003</v>
      </c>
      <c r="D14">
        <v>0.88</v>
      </c>
      <c r="E14">
        <v>11.19</v>
      </c>
      <c r="F14">
        <f t="shared" si="0"/>
        <v>9.8472000000000004E-2</v>
      </c>
    </row>
    <row r="15" spans="1:6" x14ac:dyDescent="0.45">
      <c r="A15" s="1" t="s">
        <v>12</v>
      </c>
      <c r="B15">
        <v>39.25</v>
      </c>
      <c r="C15">
        <v>46.67</v>
      </c>
      <c r="D15">
        <v>0.9</v>
      </c>
      <c r="E15">
        <v>2.8</v>
      </c>
      <c r="F15">
        <f t="shared" si="0"/>
        <v>2.5199999999999997E-2</v>
      </c>
    </row>
    <row r="16" spans="1:6" x14ac:dyDescent="0.45">
      <c r="A16" s="1" t="s">
        <v>13</v>
      </c>
      <c r="B16">
        <v>18.8</v>
      </c>
      <c r="C16">
        <v>46.91</v>
      </c>
      <c r="D16">
        <v>1.08</v>
      </c>
      <c r="E16">
        <v>0.09</v>
      </c>
      <c r="F16">
        <f t="shared" si="0"/>
        <v>9.7199999999999999E-4</v>
      </c>
    </row>
    <row r="17" spans="1:6" x14ac:dyDescent="0.45">
      <c r="A17" s="1" t="s">
        <v>14</v>
      </c>
      <c r="B17">
        <v>40.98</v>
      </c>
      <c r="C17">
        <v>47.08</v>
      </c>
      <c r="D17">
        <v>0.85</v>
      </c>
      <c r="E17">
        <v>10.92</v>
      </c>
      <c r="F17">
        <f t="shared" si="0"/>
        <v>9.282E-2</v>
      </c>
    </row>
    <row r="18" spans="1:6" x14ac:dyDescent="0.45">
      <c r="A18" s="1" t="s">
        <v>15</v>
      </c>
      <c r="B18">
        <v>12.14</v>
      </c>
      <c r="C18">
        <v>37.659999999999997</v>
      </c>
      <c r="D18">
        <v>0.65</v>
      </c>
      <c r="E18">
        <v>4.8600000000000003</v>
      </c>
      <c r="F18">
        <f t="shared" si="0"/>
        <v>3.1590000000000007E-2</v>
      </c>
    </row>
    <row r="19" spans="1:6" x14ac:dyDescent="0.45">
      <c r="A19" s="1" t="s">
        <v>16</v>
      </c>
      <c r="B19">
        <v>20.12</v>
      </c>
      <c r="C19">
        <v>56.14</v>
      </c>
      <c r="D19">
        <v>1.6</v>
      </c>
      <c r="E19">
        <v>0.75</v>
      </c>
      <c r="F19">
        <f t="shared" si="0"/>
        <v>1.2E-2</v>
      </c>
    </row>
    <row r="20" spans="1:6" x14ac:dyDescent="0.45">
      <c r="A20" s="1" t="s">
        <v>17</v>
      </c>
      <c r="B20">
        <v>39.83</v>
      </c>
      <c r="C20">
        <v>44.32</v>
      </c>
      <c r="D20">
        <v>0.68</v>
      </c>
      <c r="E20">
        <v>10.78</v>
      </c>
      <c r="F20">
        <f t="shared" si="0"/>
        <v>7.3303999999999994E-2</v>
      </c>
    </row>
    <row r="21" spans="1:6" x14ac:dyDescent="0.45">
      <c r="A21" s="1" t="s">
        <v>18</v>
      </c>
      <c r="B21">
        <v>14.61</v>
      </c>
      <c r="C21">
        <v>28.54</v>
      </c>
      <c r="D21">
        <v>1.1599999999999999</v>
      </c>
      <c r="E21">
        <v>2.4900000000000002</v>
      </c>
      <c r="F21">
        <f t="shared" si="0"/>
        <v>2.8884E-2</v>
      </c>
    </row>
    <row r="22" spans="1:6" x14ac:dyDescent="0.45">
      <c r="A22" s="1" t="s">
        <v>19</v>
      </c>
      <c r="B22">
        <v>24.92</v>
      </c>
      <c r="C22">
        <v>39.01</v>
      </c>
      <c r="D22">
        <v>0.84</v>
      </c>
      <c r="E22">
        <v>7.44</v>
      </c>
      <c r="F22">
        <f t="shared" si="0"/>
        <v>6.2496000000000003E-2</v>
      </c>
    </row>
    <row r="23" spans="1:6" x14ac:dyDescent="0.45">
      <c r="E23" t="s">
        <v>23</v>
      </c>
      <c r="F23">
        <f>SUM(F3:F22)</f>
        <v>0.79393899999999995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BCD3-AA5F-42EF-A637-C5D0C411A7BE}">
  <dimension ref="A1:F23"/>
  <sheetViews>
    <sheetView zoomScale="90" zoomScaleNormal="90" workbookViewId="0">
      <selection activeCell="F23" sqref="F23"/>
    </sheetView>
  </sheetViews>
  <sheetFormatPr defaultRowHeight="14.25" x14ac:dyDescent="0.45"/>
  <cols>
    <col min="1" max="1" width="14.53125" customWidth="1"/>
    <col min="2" max="2" width="19.265625" customWidth="1"/>
    <col min="3" max="3" width="26.06640625" customWidth="1"/>
    <col min="5" max="5" width="18.3984375" customWidth="1"/>
    <col min="6" max="6" width="21.73046875" customWidth="1"/>
  </cols>
  <sheetData>
    <row r="1" spans="1:6" x14ac:dyDescent="0.45">
      <c r="B1" s="1" t="s">
        <v>25</v>
      </c>
      <c r="C1" s="1" t="s">
        <v>26</v>
      </c>
      <c r="D1" s="1" t="s">
        <v>20</v>
      </c>
      <c r="E1" s="2" t="s">
        <v>24</v>
      </c>
      <c r="F1" s="2" t="s">
        <v>22</v>
      </c>
    </row>
    <row r="2" spans="1:6" x14ac:dyDescent="0.45">
      <c r="A2" s="1" t="s">
        <v>21</v>
      </c>
      <c r="B2">
        <v>13.1</v>
      </c>
      <c r="C2">
        <v>17.14</v>
      </c>
      <c r="D2">
        <v>1</v>
      </c>
    </row>
    <row r="3" spans="1:6" x14ac:dyDescent="0.45">
      <c r="A3" s="1" t="s">
        <v>0</v>
      </c>
      <c r="B3">
        <v>28.28</v>
      </c>
      <c r="C3">
        <v>39.89</v>
      </c>
      <c r="D3">
        <v>0.94</v>
      </c>
      <c r="E3">
        <v>-1.53</v>
      </c>
      <c r="F3">
        <f>(E3/100)*D3</f>
        <v>-1.4382000000000001E-2</v>
      </c>
    </row>
    <row r="4" spans="1:6" x14ac:dyDescent="0.45">
      <c r="A4" s="1" t="s">
        <v>1</v>
      </c>
      <c r="B4">
        <v>5.97</v>
      </c>
      <c r="C4">
        <v>23.57</v>
      </c>
      <c r="D4">
        <v>0.32</v>
      </c>
      <c r="E4">
        <v>-16.48</v>
      </c>
      <c r="F4">
        <f t="shared" ref="F4:F22" si="0">(E4/100)*D4</f>
        <v>-5.2736000000000005E-2</v>
      </c>
    </row>
    <row r="5" spans="1:6" x14ac:dyDescent="0.45">
      <c r="A5" s="1" t="s">
        <v>2</v>
      </c>
      <c r="B5">
        <v>5.99</v>
      </c>
      <c r="C5">
        <v>35.619999999999997</v>
      </c>
      <c r="D5">
        <v>0.72</v>
      </c>
      <c r="E5">
        <v>-18.77</v>
      </c>
      <c r="F5">
        <f t="shared" si="0"/>
        <v>-0.13514399999999999</v>
      </c>
    </row>
    <row r="6" spans="1:6" x14ac:dyDescent="0.45">
      <c r="A6" s="1" t="s">
        <v>3</v>
      </c>
      <c r="B6">
        <v>14.53</v>
      </c>
      <c r="C6">
        <v>31.95</v>
      </c>
      <c r="D6">
        <v>0.56000000000000005</v>
      </c>
      <c r="E6">
        <v>26.05</v>
      </c>
      <c r="F6">
        <f t="shared" si="0"/>
        <v>0.14588000000000001</v>
      </c>
    </row>
    <row r="7" spans="1:6" x14ac:dyDescent="0.45">
      <c r="A7" s="1" t="s">
        <v>4</v>
      </c>
      <c r="B7">
        <v>13.49</v>
      </c>
      <c r="C7">
        <v>26.33</v>
      </c>
      <c r="D7">
        <v>0.61</v>
      </c>
      <c r="E7">
        <v>2.68</v>
      </c>
      <c r="F7">
        <f t="shared" si="0"/>
        <v>1.6348000000000001E-2</v>
      </c>
    </row>
    <row r="8" spans="1:6" x14ac:dyDescent="0.45">
      <c r="A8" s="1" t="s">
        <v>5</v>
      </c>
      <c r="B8">
        <v>18.88</v>
      </c>
      <c r="C8">
        <v>29.83</v>
      </c>
      <c r="D8">
        <v>0.72</v>
      </c>
      <c r="E8">
        <v>-0.38</v>
      </c>
      <c r="F8">
        <f t="shared" si="0"/>
        <v>-2.7359999999999997E-3</v>
      </c>
    </row>
    <row r="9" spans="1:6" x14ac:dyDescent="0.45">
      <c r="A9" s="1" t="s">
        <v>6</v>
      </c>
      <c r="B9">
        <v>23.58</v>
      </c>
      <c r="C9">
        <v>43.99</v>
      </c>
      <c r="D9">
        <v>1</v>
      </c>
      <c r="E9">
        <v>20.309999999999999</v>
      </c>
      <c r="F9">
        <f t="shared" si="0"/>
        <v>0.20309999999999997</v>
      </c>
    </row>
    <row r="10" spans="1:6" x14ac:dyDescent="0.45">
      <c r="A10" s="1" t="s">
        <v>7</v>
      </c>
      <c r="B10">
        <v>23.89</v>
      </c>
      <c r="C10">
        <v>28.08</v>
      </c>
      <c r="D10">
        <v>0.65</v>
      </c>
      <c r="E10">
        <v>22.61</v>
      </c>
      <c r="F10">
        <f t="shared" si="0"/>
        <v>0.14696500000000001</v>
      </c>
    </row>
    <row r="11" spans="1:6" x14ac:dyDescent="0.45">
      <c r="A11" s="1" t="s">
        <v>8</v>
      </c>
      <c r="B11">
        <v>32.4</v>
      </c>
      <c r="C11">
        <v>39.43</v>
      </c>
      <c r="D11">
        <v>0.69</v>
      </c>
      <c r="E11">
        <v>36.78</v>
      </c>
      <c r="F11">
        <f t="shared" si="0"/>
        <v>0.25378200000000001</v>
      </c>
    </row>
    <row r="12" spans="1:6" x14ac:dyDescent="0.45">
      <c r="A12" s="1" t="s">
        <v>9</v>
      </c>
      <c r="B12">
        <v>10.74</v>
      </c>
      <c r="C12">
        <v>29.82</v>
      </c>
      <c r="D12">
        <v>0.86</v>
      </c>
      <c r="E12">
        <v>-24.9</v>
      </c>
      <c r="F12">
        <f t="shared" si="0"/>
        <v>-0.21414</v>
      </c>
    </row>
    <row r="13" spans="1:6" x14ac:dyDescent="0.45">
      <c r="A13" s="1" t="s">
        <v>10</v>
      </c>
      <c r="B13">
        <v>33.5</v>
      </c>
      <c r="C13">
        <v>46.54</v>
      </c>
      <c r="D13">
        <v>0.94</v>
      </c>
      <c r="E13">
        <v>-11.88</v>
      </c>
      <c r="F13">
        <f t="shared" si="0"/>
        <v>-0.11167199999999999</v>
      </c>
    </row>
    <row r="14" spans="1:6" x14ac:dyDescent="0.45">
      <c r="A14" s="1" t="s">
        <v>11</v>
      </c>
      <c r="B14">
        <v>34.450000000000003</v>
      </c>
      <c r="C14">
        <v>38.450000000000003</v>
      </c>
      <c r="D14">
        <v>0.88</v>
      </c>
      <c r="E14">
        <v>7.28</v>
      </c>
      <c r="F14">
        <f t="shared" si="0"/>
        <v>6.406400000000001E-2</v>
      </c>
    </row>
    <row r="15" spans="1:6" x14ac:dyDescent="0.45">
      <c r="A15" s="1" t="s">
        <v>12</v>
      </c>
      <c r="B15">
        <v>39.25</v>
      </c>
      <c r="C15">
        <v>46.67</v>
      </c>
      <c r="D15">
        <v>0.9</v>
      </c>
      <c r="E15">
        <v>31.42</v>
      </c>
      <c r="F15">
        <f t="shared" si="0"/>
        <v>0.28278000000000003</v>
      </c>
    </row>
    <row r="16" spans="1:6" x14ac:dyDescent="0.45">
      <c r="A16" s="1" t="s">
        <v>13</v>
      </c>
      <c r="B16">
        <v>18.8</v>
      </c>
      <c r="C16">
        <v>46.91</v>
      </c>
      <c r="D16">
        <v>1.08</v>
      </c>
      <c r="E16">
        <v>-12.26</v>
      </c>
      <c r="F16">
        <f t="shared" si="0"/>
        <v>-0.132408</v>
      </c>
    </row>
    <row r="17" spans="1:6" x14ac:dyDescent="0.45">
      <c r="A17" s="1" t="s">
        <v>14</v>
      </c>
      <c r="B17">
        <v>40.98</v>
      </c>
      <c r="C17">
        <v>47.08</v>
      </c>
      <c r="D17">
        <v>0.85</v>
      </c>
      <c r="E17">
        <v>25.67</v>
      </c>
      <c r="F17">
        <f t="shared" si="0"/>
        <v>0.21819500000000003</v>
      </c>
    </row>
    <row r="18" spans="1:6" x14ac:dyDescent="0.45">
      <c r="A18" s="1" t="s">
        <v>15</v>
      </c>
      <c r="B18">
        <v>12.14</v>
      </c>
      <c r="C18">
        <v>37.659999999999997</v>
      </c>
      <c r="D18">
        <v>0.65</v>
      </c>
      <c r="E18">
        <v>-5.36</v>
      </c>
      <c r="F18">
        <f t="shared" si="0"/>
        <v>-3.4840000000000003E-2</v>
      </c>
    </row>
    <row r="19" spans="1:6" x14ac:dyDescent="0.45">
      <c r="A19" s="1" t="s">
        <v>16</v>
      </c>
      <c r="B19">
        <v>20.12</v>
      </c>
      <c r="C19">
        <v>56.14</v>
      </c>
      <c r="D19">
        <v>1.6</v>
      </c>
      <c r="E19">
        <v>15.71</v>
      </c>
      <c r="F19">
        <f t="shared" si="0"/>
        <v>0.25136000000000003</v>
      </c>
    </row>
    <row r="20" spans="1:6" x14ac:dyDescent="0.45">
      <c r="A20" s="1" t="s">
        <v>17</v>
      </c>
      <c r="B20">
        <v>39.83</v>
      </c>
      <c r="C20">
        <v>44.32</v>
      </c>
      <c r="D20">
        <v>0.68</v>
      </c>
      <c r="E20">
        <v>11.11</v>
      </c>
      <c r="F20">
        <f t="shared" si="0"/>
        <v>7.5548000000000004E-2</v>
      </c>
    </row>
    <row r="21" spans="1:6" x14ac:dyDescent="0.45">
      <c r="A21" s="1" t="s">
        <v>18</v>
      </c>
      <c r="B21">
        <v>14.61</v>
      </c>
      <c r="C21">
        <v>28.54</v>
      </c>
      <c r="D21">
        <v>1.1599999999999999</v>
      </c>
      <c r="E21">
        <v>-9.9600000000000009</v>
      </c>
      <c r="F21">
        <f t="shared" si="0"/>
        <v>-0.115536</v>
      </c>
    </row>
    <row r="22" spans="1:6" x14ac:dyDescent="0.45">
      <c r="A22" s="1" t="s">
        <v>19</v>
      </c>
      <c r="B22">
        <v>24.92</v>
      </c>
      <c r="C22">
        <v>39.01</v>
      </c>
      <c r="D22">
        <v>0.84</v>
      </c>
      <c r="E22">
        <v>1.92</v>
      </c>
      <c r="F22">
        <f t="shared" si="0"/>
        <v>1.6127999999999997E-2</v>
      </c>
    </row>
    <row r="23" spans="1:6" x14ac:dyDescent="0.45">
      <c r="E23" t="s">
        <v>23</v>
      </c>
      <c r="F23">
        <f>SUM(F3:F22)</f>
        <v>0.86055600000000032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45839-E8E8-45BB-ADB1-CD790CF6AC0C}">
  <dimension ref="A1:G23"/>
  <sheetViews>
    <sheetView topLeftCell="A4" workbookViewId="0">
      <selection activeCell="G23" sqref="G23"/>
    </sheetView>
  </sheetViews>
  <sheetFormatPr defaultRowHeight="14.25" x14ac:dyDescent="0.45"/>
  <cols>
    <col min="2" max="2" width="25.59765625" customWidth="1"/>
    <col min="3" max="3" width="31" customWidth="1"/>
    <col min="5" max="5" width="18.73046875" customWidth="1"/>
    <col min="6" max="6" width="18.3984375" customWidth="1"/>
    <col min="7" max="7" width="14.6640625" customWidth="1"/>
  </cols>
  <sheetData>
    <row r="1" spans="1:7" x14ac:dyDescent="0.45">
      <c r="B1" s="1" t="s">
        <v>25</v>
      </c>
      <c r="C1" s="1" t="s">
        <v>26</v>
      </c>
      <c r="D1" s="1" t="s">
        <v>20</v>
      </c>
      <c r="E1" s="2" t="s">
        <v>27</v>
      </c>
      <c r="F1" s="2" t="s">
        <v>28</v>
      </c>
      <c r="G1" s="2" t="s">
        <v>22</v>
      </c>
    </row>
    <row r="2" spans="1:7" x14ac:dyDescent="0.45">
      <c r="A2" s="1" t="s">
        <v>21</v>
      </c>
      <c r="B2">
        <v>13.1</v>
      </c>
      <c r="C2">
        <v>17.14</v>
      </c>
      <c r="D2">
        <v>1</v>
      </c>
    </row>
    <row r="3" spans="1:7" x14ac:dyDescent="0.45">
      <c r="A3" s="1" t="s">
        <v>0</v>
      </c>
      <c r="B3">
        <v>28.28</v>
      </c>
      <c r="C3">
        <v>39.89</v>
      </c>
      <c r="D3">
        <v>0.94</v>
      </c>
      <c r="E3" s="3">
        <v>2692680.88</v>
      </c>
      <c r="F3">
        <f>(E3/E23)*100</f>
        <v>2.4120833217361048</v>
      </c>
      <c r="G3">
        <f>D3*F3</f>
        <v>2.2673583224319382</v>
      </c>
    </row>
    <row r="4" spans="1:7" x14ac:dyDescent="0.45">
      <c r="A4" s="1" t="s">
        <v>1</v>
      </c>
      <c r="B4">
        <v>5.97</v>
      </c>
      <c r="C4">
        <v>23.57</v>
      </c>
      <c r="D4">
        <v>0.32</v>
      </c>
      <c r="E4" s="3">
        <v>2202278.44</v>
      </c>
      <c r="F4">
        <f>(E4/E23)*100</f>
        <v>1.9727844968182813</v>
      </c>
      <c r="G4">
        <f t="shared" ref="G4:G22" si="0">D4*F4</f>
        <v>0.63129103898185002</v>
      </c>
    </row>
    <row r="5" spans="1:7" x14ac:dyDescent="0.45">
      <c r="A5" s="1" t="s">
        <v>2</v>
      </c>
      <c r="B5">
        <v>5.99</v>
      </c>
      <c r="C5">
        <v>35.619999999999997</v>
      </c>
      <c r="D5">
        <v>0.72</v>
      </c>
      <c r="E5" s="3">
        <v>1199496.83</v>
      </c>
      <c r="F5">
        <f>(E5/E23)*100</f>
        <v>1.0745002572002993</v>
      </c>
      <c r="G5">
        <f t="shared" si="0"/>
        <v>0.77364018518421551</v>
      </c>
    </row>
    <row r="6" spans="1:7" x14ac:dyDescent="0.45">
      <c r="A6" s="1" t="s">
        <v>3</v>
      </c>
      <c r="B6">
        <v>14.53</v>
      </c>
      <c r="C6">
        <v>31.95</v>
      </c>
      <c r="D6">
        <v>0.56000000000000005</v>
      </c>
      <c r="E6" s="3">
        <v>3983529.39</v>
      </c>
      <c r="F6">
        <f>(E6/E23)*100</f>
        <v>3.5684157282182651</v>
      </c>
      <c r="G6">
        <f t="shared" si="0"/>
        <v>1.9983128078022288</v>
      </c>
    </row>
    <row r="7" spans="1:7" x14ac:dyDescent="0.45">
      <c r="A7" s="1" t="s">
        <v>4</v>
      </c>
      <c r="B7">
        <v>13.49</v>
      </c>
      <c r="C7">
        <v>26.33</v>
      </c>
      <c r="D7">
        <v>0.61</v>
      </c>
      <c r="E7" s="3">
        <v>21294194.98</v>
      </c>
      <c r="F7">
        <f>(E7/E23)*100</f>
        <v>19.075180034351003</v>
      </c>
      <c r="G7">
        <f t="shared" si="0"/>
        <v>11.635859820954112</v>
      </c>
    </row>
    <row r="8" spans="1:7" x14ac:dyDescent="0.45">
      <c r="A8" s="1" t="s">
        <v>5</v>
      </c>
      <c r="B8">
        <v>18.88</v>
      </c>
      <c r="C8">
        <v>29.83</v>
      </c>
      <c r="D8">
        <v>0.72</v>
      </c>
      <c r="E8" s="3">
        <v>10151729.17</v>
      </c>
      <c r="F8">
        <f>(E8/E23)*100</f>
        <v>9.0938427942262923</v>
      </c>
      <c r="G8">
        <f t="shared" si="0"/>
        <v>6.5475668118429304</v>
      </c>
    </row>
    <row r="9" spans="1:7" x14ac:dyDescent="0.45">
      <c r="A9" s="1" t="s">
        <v>6</v>
      </c>
      <c r="B9">
        <v>23.58</v>
      </c>
      <c r="C9">
        <v>43.99</v>
      </c>
      <c r="D9">
        <v>1</v>
      </c>
      <c r="E9" s="3">
        <v>758777.86</v>
      </c>
      <c r="F9">
        <f>(E9/E23)*100</f>
        <v>0.67970751179716959</v>
      </c>
      <c r="G9">
        <f t="shared" si="0"/>
        <v>0.67970751179716959</v>
      </c>
    </row>
    <row r="10" spans="1:7" x14ac:dyDescent="0.45">
      <c r="A10" s="1" t="s">
        <v>7</v>
      </c>
      <c r="B10">
        <v>23.89</v>
      </c>
      <c r="C10">
        <v>28.08</v>
      </c>
      <c r="D10">
        <v>0.65</v>
      </c>
      <c r="E10" s="3">
        <v>29904589.359999999</v>
      </c>
      <c r="F10">
        <f>(E10/E23)*100</f>
        <v>26.788306692556517</v>
      </c>
      <c r="G10">
        <f t="shared" si="0"/>
        <v>17.412399350161738</v>
      </c>
    </row>
    <row r="11" spans="1:7" x14ac:dyDescent="0.45">
      <c r="A11" s="1" t="s">
        <v>8</v>
      </c>
      <c r="B11">
        <v>32.4</v>
      </c>
      <c r="C11">
        <v>39.43</v>
      </c>
      <c r="D11">
        <v>0.69</v>
      </c>
      <c r="E11" s="3">
        <v>460843.54</v>
      </c>
      <c r="F11">
        <f>(E11/E23)*100</f>
        <v>0.41282018415929983</v>
      </c>
      <c r="G11">
        <f t="shared" si="0"/>
        <v>0.28484592706991685</v>
      </c>
    </row>
    <row r="12" spans="1:7" x14ac:dyDescent="0.45">
      <c r="A12" s="1" t="s">
        <v>9</v>
      </c>
      <c r="B12">
        <v>10.74</v>
      </c>
      <c r="C12">
        <v>29.82</v>
      </c>
      <c r="D12">
        <v>0.86</v>
      </c>
      <c r="E12" s="3">
        <v>4907741.7</v>
      </c>
      <c r="F12">
        <f>(E12/E23)*100</f>
        <v>4.3963181786171406</v>
      </c>
      <c r="G12">
        <f t="shared" si="0"/>
        <v>3.7808336336107407</v>
      </c>
    </row>
    <row r="13" spans="1:7" x14ac:dyDescent="0.45">
      <c r="A13" s="1" t="s">
        <v>10</v>
      </c>
      <c r="B13">
        <v>33.5</v>
      </c>
      <c r="C13">
        <v>46.54</v>
      </c>
      <c r="D13">
        <v>0.94</v>
      </c>
      <c r="E13" s="3">
        <v>422540.26</v>
      </c>
      <c r="F13">
        <f>(E13/E23)*100</f>
        <v>0.37850839342983617</v>
      </c>
      <c r="G13">
        <f t="shared" si="0"/>
        <v>0.35579788982404598</v>
      </c>
    </row>
    <row r="14" spans="1:7" x14ac:dyDescent="0.45">
      <c r="A14" s="1" t="s">
        <v>11</v>
      </c>
      <c r="B14">
        <v>34.450000000000003</v>
      </c>
      <c r="C14">
        <v>38.450000000000003</v>
      </c>
      <c r="D14">
        <v>0.88</v>
      </c>
      <c r="E14" s="3">
        <v>588582.68000000005</v>
      </c>
      <c r="F14">
        <f>(E14/E23)*100</f>
        <v>0.52724794699427535</v>
      </c>
      <c r="G14">
        <f t="shared" si="0"/>
        <v>0.46397819335496232</v>
      </c>
    </row>
    <row r="15" spans="1:7" x14ac:dyDescent="0.45">
      <c r="A15" s="1" t="s">
        <v>12</v>
      </c>
      <c r="B15">
        <v>39.25</v>
      </c>
      <c r="C15">
        <v>46.67</v>
      </c>
      <c r="D15">
        <v>0.9</v>
      </c>
      <c r="E15" s="3">
        <v>493153.18</v>
      </c>
      <c r="F15">
        <f>(E15/E23)*100</f>
        <v>0.44176291716347882</v>
      </c>
      <c r="G15">
        <f t="shared" si="0"/>
        <v>0.39758662544713097</v>
      </c>
    </row>
    <row r="16" spans="1:7" x14ac:dyDescent="0.45">
      <c r="A16" s="1" t="s">
        <v>13</v>
      </c>
      <c r="B16">
        <v>18.8</v>
      </c>
      <c r="C16">
        <v>46.91</v>
      </c>
      <c r="D16">
        <v>1.08</v>
      </c>
      <c r="E16" s="3">
        <v>622773.28</v>
      </c>
      <c r="F16">
        <f>(E16/E23)*100</f>
        <v>0.55787562984845396</v>
      </c>
      <c r="G16">
        <f t="shared" si="0"/>
        <v>0.60250568023633033</v>
      </c>
    </row>
    <row r="17" spans="1:7" x14ac:dyDescent="0.45">
      <c r="A17" s="1" t="s">
        <v>14</v>
      </c>
      <c r="B17">
        <v>40.98</v>
      </c>
      <c r="C17">
        <v>47.08</v>
      </c>
      <c r="D17">
        <v>0.85</v>
      </c>
      <c r="E17" s="3">
        <v>1151104.5</v>
      </c>
      <c r="F17">
        <f>(E17/E23)*100</f>
        <v>1.0311507712066414</v>
      </c>
      <c r="G17">
        <f t="shared" si="0"/>
        <v>0.87647815552564523</v>
      </c>
    </row>
    <row r="18" spans="1:7" x14ac:dyDescent="0.45">
      <c r="A18" s="1" t="s">
        <v>15</v>
      </c>
      <c r="B18">
        <v>12.14</v>
      </c>
      <c r="C18">
        <v>37.659999999999997</v>
      </c>
      <c r="D18">
        <v>0.65</v>
      </c>
      <c r="E18" s="3">
        <v>440413.76</v>
      </c>
      <c r="F18">
        <f>(E18/E23)*100</f>
        <v>0.39451934057595706</v>
      </c>
      <c r="G18">
        <f t="shared" si="0"/>
        <v>0.25643757137437212</v>
      </c>
    </row>
    <row r="19" spans="1:7" x14ac:dyDescent="0.45">
      <c r="A19" s="1" t="s">
        <v>16</v>
      </c>
      <c r="B19">
        <v>20.12</v>
      </c>
      <c r="C19">
        <v>56.14</v>
      </c>
      <c r="D19">
        <v>1.6</v>
      </c>
      <c r="E19" s="3">
        <v>495370.96</v>
      </c>
      <c r="F19">
        <f>(E19/E23)*100</f>
        <v>0.44374958784139434</v>
      </c>
      <c r="G19">
        <f t="shared" si="0"/>
        <v>0.70999934054623104</v>
      </c>
    </row>
    <row r="20" spans="1:7" x14ac:dyDescent="0.45">
      <c r="A20" s="1" t="s">
        <v>17</v>
      </c>
      <c r="B20">
        <v>39.83</v>
      </c>
      <c r="C20">
        <v>44.32</v>
      </c>
      <c r="D20">
        <v>0.68</v>
      </c>
      <c r="E20" s="3">
        <v>673135.02</v>
      </c>
      <c r="F20">
        <f>(E20/E23)*100</f>
        <v>0.60298929853822836</v>
      </c>
      <c r="G20">
        <f t="shared" si="0"/>
        <v>0.4100327230059953</v>
      </c>
    </row>
    <row r="21" spans="1:7" x14ac:dyDescent="0.45">
      <c r="A21" s="1" t="s">
        <v>18</v>
      </c>
      <c r="B21">
        <v>14.61</v>
      </c>
      <c r="C21">
        <v>28.54</v>
      </c>
      <c r="D21">
        <v>1.1599999999999999</v>
      </c>
      <c r="E21" s="3">
        <v>28431218.969999999</v>
      </c>
      <c r="F21">
        <f>(E21/E23)*100</f>
        <v>25.468472555932493</v>
      </c>
      <c r="G21">
        <f t="shared" si="0"/>
        <v>29.543428164881689</v>
      </c>
    </row>
    <row r="22" spans="1:7" x14ac:dyDescent="0.45">
      <c r="A22" s="1" t="s">
        <v>19</v>
      </c>
      <c r="B22">
        <v>24.92</v>
      </c>
      <c r="C22">
        <v>39.01</v>
      </c>
      <c r="D22">
        <v>0.84</v>
      </c>
      <c r="E22" s="3">
        <v>758841.32</v>
      </c>
      <c r="F22">
        <f>(E22/E23)*100</f>
        <v>0.67976435878885522</v>
      </c>
      <c r="G22">
        <f t="shared" si="0"/>
        <v>0.57100206138263832</v>
      </c>
    </row>
    <row r="23" spans="1:7" x14ac:dyDescent="0.45">
      <c r="E23" s="3">
        <f>SUM(E3:E22)</f>
        <v>111632996.08000001</v>
      </c>
      <c r="G23">
        <f>SUM(G3:G22)</f>
        <v>80.199061815415888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25AD0-A107-4428-A2B2-17F61D7407BA}">
  <dimension ref="A1:F23"/>
  <sheetViews>
    <sheetView topLeftCell="A10" workbookViewId="0">
      <selection activeCell="E27" sqref="E27"/>
    </sheetView>
  </sheetViews>
  <sheetFormatPr defaultRowHeight="14.25" x14ac:dyDescent="0.45"/>
  <cols>
    <col min="1" max="1" width="15" customWidth="1"/>
    <col min="2" max="2" width="18" customWidth="1"/>
    <col min="3" max="3" width="26.6640625" customWidth="1"/>
    <col min="4" max="4" width="10.19921875" customWidth="1"/>
    <col min="5" max="5" width="19.59765625" customWidth="1"/>
    <col min="6" max="6" width="13.59765625" customWidth="1"/>
  </cols>
  <sheetData>
    <row r="1" spans="1:6" x14ac:dyDescent="0.45">
      <c r="B1" s="1" t="s">
        <v>25</v>
      </c>
      <c r="C1" s="1" t="s">
        <v>26</v>
      </c>
      <c r="D1" s="1" t="s">
        <v>20</v>
      </c>
      <c r="E1" s="2" t="s">
        <v>29</v>
      </c>
      <c r="F1" s="2" t="s">
        <v>22</v>
      </c>
    </row>
    <row r="2" spans="1:6" x14ac:dyDescent="0.45">
      <c r="A2" s="1" t="s">
        <v>21</v>
      </c>
      <c r="B2">
        <v>13.1</v>
      </c>
      <c r="C2">
        <v>17.14</v>
      </c>
      <c r="D2">
        <v>1</v>
      </c>
    </row>
    <row r="3" spans="1:6" x14ac:dyDescent="0.45">
      <c r="A3" s="1" t="s">
        <v>0</v>
      </c>
      <c r="B3">
        <v>28.28</v>
      </c>
      <c r="C3">
        <v>39.89</v>
      </c>
      <c r="D3">
        <v>0.94</v>
      </c>
      <c r="E3">
        <f>(1/20)*100</f>
        <v>5</v>
      </c>
      <c r="F3">
        <f t="shared" ref="F3:F22" si="0">(D3*E3)/100</f>
        <v>4.6999999999999993E-2</v>
      </c>
    </row>
    <row r="4" spans="1:6" x14ac:dyDescent="0.45">
      <c r="A4" s="1" t="s">
        <v>1</v>
      </c>
      <c r="B4">
        <v>5.97</v>
      </c>
      <c r="C4">
        <v>23.57</v>
      </c>
      <c r="D4">
        <v>0.32</v>
      </c>
      <c r="E4">
        <f t="shared" ref="E4:E22" si="1">(1/20)*100</f>
        <v>5</v>
      </c>
      <c r="F4">
        <f t="shared" si="0"/>
        <v>1.6E-2</v>
      </c>
    </row>
    <row r="5" spans="1:6" x14ac:dyDescent="0.45">
      <c r="A5" s="1" t="s">
        <v>2</v>
      </c>
      <c r="B5">
        <v>5.99</v>
      </c>
      <c r="C5">
        <v>35.619999999999997</v>
      </c>
      <c r="D5">
        <v>0.72</v>
      </c>
      <c r="E5">
        <f t="shared" si="1"/>
        <v>5</v>
      </c>
      <c r="F5">
        <f t="shared" si="0"/>
        <v>3.5999999999999997E-2</v>
      </c>
    </row>
    <row r="6" spans="1:6" x14ac:dyDescent="0.45">
      <c r="A6" s="1" t="s">
        <v>3</v>
      </c>
      <c r="B6">
        <v>14.53</v>
      </c>
      <c r="C6">
        <v>31.95</v>
      </c>
      <c r="D6">
        <v>0.56000000000000005</v>
      </c>
      <c r="E6">
        <f t="shared" si="1"/>
        <v>5</v>
      </c>
      <c r="F6">
        <f t="shared" si="0"/>
        <v>2.8000000000000004E-2</v>
      </c>
    </row>
    <row r="7" spans="1:6" x14ac:dyDescent="0.45">
      <c r="A7" s="1" t="s">
        <v>4</v>
      </c>
      <c r="B7">
        <v>13.49</v>
      </c>
      <c r="C7">
        <v>26.33</v>
      </c>
      <c r="D7">
        <v>0.61</v>
      </c>
      <c r="E7">
        <f t="shared" si="1"/>
        <v>5</v>
      </c>
      <c r="F7">
        <f t="shared" si="0"/>
        <v>3.0499999999999999E-2</v>
      </c>
    </row>
    <row r="8" spans="1:6" x14ac:dyDescent="0.45">
      <c r="A8" s="1" t="s">
        <v>5</v>
      </c>
      <c r="B8">
        <v>18.88</v>
      </c>
      <c r="C8">
        <v>29.83</v>
      </c>
      <c r="D8">
        <v>0.72</v>
      </c>
      <c r="E8">
        <f t="shared" si="1"/>
        <v>5</v>
      </c>
      <c r="F8">
        <f t="shared" si="0"/>
        <v>3.5999999999999997E-2</v>
      </c>
    </row>
    <row r="9" spans="1:6" x14ac:dyDescent="0.45">
      <c r="A9" s="1" t="s">
        <v>6</v>
      </c>
      <c r="B9">
        <v>23.58</v>
      </c>
      <c r="C9">
        <v>43.99</v>
      </c>
      <c r="D9">
        <v>1</v>
      </c>
      <c r="E9">
        <f t="shared" si="1"/>
        <v>5</v>
      </c>
      <c r="F9">
        <f t="shared" si="0"/>
        <v>0.05</v>
      </c>
    </row>
    <row r="10" spans="1:6" x14ac:dyDescent="0.45">
      <c r="A10" s="1" t="s">
        <v>7</v>
      </c>
      <c r="B10">
        <v>23.89</v>
      </c>
      <c r="C10">
        <v>28.08</v>
      </c>
      <c r="D10">
        <v>0.65</v>
      </c>
      <c r="E10">
        <f t="shared" si="1"/>
        <v>5</v>
      </c>
      <c r="F10">
        <f t="shared" si="0"/>
        <v>3.2500000000000001E-2</v>
      </c>
    </row>
    <row r="11" spans="1:6" x14ac:dyDescent="0.45">
      <c r="A11" s="1" t="s">
        <v>8</v>
      </c>
      <c r="B11">
        <v>32.4</v>
      </c>
      <c r="C11">
        <v>39.43</v>
      </c>
      <c r="D11">
        <v>0.69</v>
      </c>
      <c r="E11">
        <f t="shared" si="1"/>
        <v>5</v>
      </c>
      <c r="F11">
        <f t="shared" si="0"/>
        <v>3.4499999999999996E-2</v>
      </c>
    </row>
    <row r="12" spans="1:6" x14ac:dyDescent="0.45">
      <c r="A12" s="1" t="s">
        <v>9</v>
      </c>
      <c r="B12">
        <v>10.74</v>
      </c>
      <c r="C12">
        <v>29.82</v>
      </c>
      <c r="D12">
        <v>0.86</v>
      </c>
      <c r="E12">
        <f t="shared" si="1"/>
        <v>5</v>
      </c>
      <c r="F12">
        <f t="shared" si="0"/>
        <v>4.2999999999999997E-2</v>
      </c>
    </row>
    <row r="13" spans="1:6" x14ac:dyDescent="0.45">
      <c r="A13" s="1" t="s">
        <v>10</v>
      </c>
      <c r="B13">
        <v>33.5</v>
      </c>
      <c r="C13">
        <v>46.54</v>
      </c>
      <c r="D13">
        <v>0.94</v>
      </c>
      <c r="E13">
        <f t="shared" si="1"/>
        <v>5</v>
      </c>
      <c r="F13">
        <f t="shared" si="0"/>
        <v>4.6999999999999993E-2</v>
      </c>
    </row>
    <row r="14" spans="1:6" x14ac:dyDescent="0.45">
      <c r="A14" s="1" t="s">
        <v>11</v>
      </c>
      <c r="B14">
        <v>34.450000000000003</v>
      </c>
      <c r="C14">
        <v>38.450000000000003</v>
      </c>
      <c r="D14">
        <v>0.88</v>
      </c>
      <c r="E14">
        <f t="shared" si="1"/>
        <v>5</v>
      </c>
      <c r="F14">
        <f t="shared" si="0"/>
        <v>4.4000000000000004E-2</v>
      </c>
    </row>
    <row r="15" spans="1:6" x14ac:dyDescent="0.45">
      <c r="A15" s="1" t="s">
        <v>12</v>
      </c>
      <c r="B15">
        <v>39.25</v>
      </c>
      <c r="C15">
        <v>46.67</v>
      </c>
      <c r="D15">
        <v>0.9</v>
      </c>
      <c r="E15">
        <f t="shared" si="1"/>
        <v>5</v>
      </c>
      <c r="F15">
        <f t="shared" si="0"/>
        <v>4.4999999999999998E-2</v>
      </c>
    </row>
    <row r="16" spans="1:6" x14ac:dyDescent="0.45">
      <c r="A16" s="1" t="s">
        <v>13</v>
      </c>
      <c r="B16">
        <v>18.8</v>
      </c>
      <c r="C16">
        <v>46.91</v>
      </c>
      <c r="D16">
        <v>1.08</v>
      </c>
      <c r="E16">
        <f t="shared" si="1"/>
        <v>5</v>
      </c>
      <c r="F16">
        <f t="shared" si="0"/>
        <v>5.4000000000000006E-2</v>
      </c>
    </row>
    <row r="17" spans="1:6" x14ac:dyDescent="0.45">
      <c r="A17" s="1" t="s">
        <v>14</v>
      </c>
      <c r="B17">
        <v>40.98</v>
      </c>
      <c r="C17">
        <v>47.08</v>
      </c>
      <c r="D17">
        <v>0.85</v>
      </c>
      <c r="E17">
        <f t="shared" si="1"/>
        <v>5</v>
      </c>
      <c r="F17">
        <f t="shared" si="0"/>
        <v>4.2500000000000003E-2</v>
      </c>
    </row>
    <row r="18" spans="1:6" x14ac:dyDescent="0.45">
      <c r="A18" s="1" t="s">
        <v>15</v>
      </c>
      <c r="B18">
        <v>12.14</v>
      </c>
      <c r="C18">
        <v>37.659999999999997</v>
      </c>
      <c r="D18">
        <v>0.65</v>
      </c>
      <c r="E18">
        <f t="shared" si="1"/>
        <v>5</v>
      </c>
      <c r="F18">
        <f t="shared" si="0"/>
        <v>3.2500000000000001E-2</v>
      </c>
    </row>
    <row r="19" spans="1:6" x14ac:dyDescent="0.45">
      <c r="A19" s="1" t="s">
        <v>16</v>
      </c>
      <c r="B19">
        <v>20.12</v>
      </c>
      <c r="C19">
        <v>56.14</v>
      </c>
      <c r="D19">
        <v>1.6</v>
      </c>
      <c r="E19">
        <f t="shared" si="1"/>
        <v>5</v>
      </c>
      <c r="F19">
        <f t="shared" si="0"/>
        <v>0.08</v>
      </c>
    </row>
    <row r="20" spans="1:6" x14ac:dyDescent="0.45">
      <c r="A20" s="1" t="s">
        <v>17</v>
      </c>
      <c r="B20">
        <v>39.83</v>
      </c>
      <c r="C20">
        <v>44.32</v>
      </c>
      <c r="D20">
        <v>0.68</v>
      </c>
      <c r="E20">
        <f t="shared" si="1"/>
        <v>5</v>
      </c>
      <c r="F20">
        <f t="shared" si="0"/>
        <v>3.4000000000000002E-2</v>
      </c>
    </row>
    <row r="21" spans="1:6" x14ac:dyDescent="0.45">
      <c r="A21" s="1" t="s">
        <v>18</v>
      </c>
      <c r="B21">
        <v>14.61</v>
      </c>
      <c r="C21">
        <v>28.54</v>
      </c>
      <c r="D21">
        <v>1.1599999999999999</v>
      </c>
      <c r="E21">
        <f t="shared" si="1"/>
        <v>5</v>
      </c>
      <c r="F21">
        <f t="shared" si="0"/>
        <v>5.7999999999999996E-2</v>
      </c>
    </row>
    <row r="22" spans="1:6" x14ac:dyDescent="0.45">
      <c r="A22" s="1" t="s">
        <v>19</v>
      </c>
      <c r="B22">
        <v>24.92</v>
      </c>
      <c r="C22">
        <v>39.01</v>
      </c>
      <c r="D22">
        <v>0.84</v>
      </c>
      <c r="E22">
        <f t="shared" si="1"/>
        <v>5</v>
      </c>
      <c r="F22">
        <f t="shared" si="0"/>
        <v>4.2000000000000003E-2</v>
      </c>
    </row>
    <row r="23" spans="1:6" x14ac:dyDescent="0.45">
      <c r="E23" t="s">
        <v>23</v>
      </c>
      <c r="F23">
        <f xml:space="preserve"> SUM(F3:F22)</f>
        <v>0.83250000000000002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A054-8DA8-4CB0-AA9F-33532895006D}">
  <dimension ref="B1:K5"/>
  <sheetViews>
    <sheetView tabSelected="1" topLeftCell="B1" workbookViewId="0">
      <selection activeCell="H11" sqref="H11"/>
    </sheetView>
  </sheetViews>
  <sheetFormatPr defaultRowHeight="14.25" x14ac:dyDescent="0.45"/>
  <cols>
    <col min="2" max="2" width="27.1328125" customWidth="1"/>
    <col min="3" max="3" width="15.796875" style="6" customWidth="1"/>
    <col min="4" max="4" width="26.3984375" customWidth="1"/>
    <col min="6" max="6" width="13.3984375" customWidth="1"/>
    <col min="10" max="10" width="14.33203125" customWidth="1"/>
    <col min="11" max="11" width="11.59765625" style="8" customWidth="1"/>
  </cols>
  <sheetData>
    <row r="1" spans="2:11" x14ac:dyDescent="0.45">
      <c r="C1" s="5" t="s">
        <v>25</v>
      </c>
      <c r="D1" s="4" t="s">
        <v>26</v>
      </c>
      <c r="E1" s="4" t="s">
        <v>20</v>
      </c>
      <c r="F1" s="4" t="s">
        <v>34</v>
      </c>
      <c r="G1" s="4" t="s">
        <v>35</v>
      </c>
    </row>
    <row r="2" spans="2:11" x14ac:dyDescent="0.45">
      <c r="B2" t="s">
        <v>30</v>
      </c>
      <c r="C2" s="6">
        <v>27.71</v>
      </c>
      <c r="D2">
        <v>19.13</v>
      </c>
      <c r="E2">
        <v>0.79393899999999995</v>
      </c>
      <c r="F2">
        <f>(C2-7.3201)/D2</f>
        <v>1.0658599059069525</v>
      </c>
      <c r="G2" s="7">
        <f>C2-7.3201-(E2*(13.1-7.3201))</f>
        <v>15.801011973900001</v>
      </c>
      <c r="J2" t="s">
        <v>36</v>
      </c>
      <c r="K2" s="8">
        <v>7.3201000000000002E-2</v>
      </c>
    </row>
    <row r="3" spans="2:11" x14ac:dyDescent="0.45">
      <c r="B3" t="s">
        <v>31</v>
      </c>
      <c r="C3" s="6">
        <v>44.2</v>
      </c>
      <c r="D3">
        <v>28.62</v>
      </c>
      <c r="E3">
        <v>0.86055599999999999</v>
      </c>
      <c r="F3">
        <f>(C3-7.3201)/D3</f>
        <v>1.2886058700209646</v>
      </c>
      <c r="G3" s="7">
        <f>C3-7.3201-(E3*(13.1-7.3201))</f>
        <v>31.905972375600008</v>
      </c>
      <c r="J3" t="s">
        <v>37</v>
      </c>
      <c r="K3" s="8">
        <v>0.13100000000000001</v>
      </c>
    </row>
    <row r="4" spans="2:11" x14ac:dyDescent="0.45">
      <c r="B4" t="s">
        <v>32</v>
      </c>
      <c r="C4" s="6">
        <v>18.12</v>
      </c>
      <c r="D4">
        <v>18.12</v>
      </c>
      <c r="E4">
        <v>0.80199061819999995</v>
      </c>
      <c r="F4">
        <f>(C4-7.3201)/D4</f>
        <v>0.59602097130242826</v>
      </c>
      <c r="G4" s="7">
        <f>C4-7.3201-(E4*(13.1-7.3201))</f>
        <v>6.1644744258658219</v>
      </c>
    </row>
    <row r="5" spans="2:11" x14ac:dyDescent="0.45">
      <c r="B5" t="s">
        <v>33</v>
      </c>
      <c r="C5" s="6">
        <v>22.83</v>
      </c>
      <c r="D5">
        <v>18.72</v>
      </c>
      <c r="E5">
        <v>0.83250000000000002</v>
      </c>
      <c r="F5">
        <f>(C5-7.3201)/D5</f>
        <v>0.82852029914529912</v>
      </c>
      <c r="G5" s="7">
        <f>C5-7.3201-(E5*(13.1-7.3201))</f>
        <v>10.698133249999998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Market Portfolio</vt:lpstr>
      <vt:lpstr>Short Selling Portfolio</vt:lpstr>
      <vt:lpstr>Market Cap. Weighted Portfolio</vt:lpstr>
      <vt:lpstr>Equally Weighted Portfolio</vt:lpstr>
      <vt:lpstr>Comparision of 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Bodhisattwa Das</cp:lastModifiedBy>
  <dcterms:created xsi:type="dcterms:W3CDTF">2022-11-23T12:04:43Z</dcterms:created>
  <dcterms:modified xsi:type="dcterms:W3CDTF">2022-11-25T12:07:24Z</dcterms:modified>
</cp:coreProperties>
</file>