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slicers/slicer4.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esktop\coachx assignment\"/>
    </mc:Choice>
  </mc:AlternateContent>
  <bookViews>
    <workbookView xWindow="-120" yWindow="-120" windowWidth="20730" windowHeight="11160" tabRatio="917" activeTab="6"/>
  </bookViews>
  <sheets>
    <sheet name="Sheet7" sheetId="10" r:id="rId1"/>
    <sheet name="Input Data" sheetId="2" r:id="rId2"/>
    <sheet name="Sheet8" sheetId="11" r:id="rId3"/>
    <sheet name="Master Data" sheetId="1" r:id="rId4"/>
    <sheet name="Analysis" sheetId="3" r:id="rId5"/>
    <sheet name="Sheet2" sheetId="4" r:id="rId6"/>
    <sheet name="Dashboard Assignment" sheetId="9" r:id="rId7"/>
    <sheet name="Sheet3" sheetId="12" r:id="rId8"/>
  </sheets>
  <definedNames>
    <definedName name="Category">OFFSET(#REF!,1,0,COUNT(#REF!))</definedName>
    <definedName name="CategoryRange">OFFSET(#REF!,1,1,COUNT(#REF!))</definedName>
    <definedName name="Slicer_CATEGORY">#N/A</definedName>
    <definedName name="Slicer_Month">#N/A</definedName>
    <definedName name="Slicer_Month1">#N/A</definedName>
    <definedName name="Slicer_PAYMENT_MODE">#N/A</definedName>
    <definedName name="Slicer_PAYMENT_MODE1">#N/A</definedName>
    <definedName name="Slicer_SALE_TYPE1">#N/A</definedName>
    <definedName name="Slicer_Year">#N/A</definedName>
    <definedName name="Slicer_Year1">#N/A</definedName>
  </definedNames>
  <calcPr calcId="152511" iterate="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0" l="1"/>
  <c r="Q11" i="10"/>
  <c r="O5" i="3" l="1"/>
  <c r="P5" i="3" s="1"/>
  <c r="O6" i="3"/>
  <c r="P6" i="3" s="1"/>
  <c r="O7" i="3"/>
  <c r="P7" i="3" s="1"/>
  <c r="O8" i="3"/>
  <c r="P8" i="3" s="1"/>
  <c r="O9" i="3"/>
  <c r="P9" i="3" s="1"/>
  <c r="O10" i="3"/>
  <c r="P10" i="3" s="1"/>
  <c r="O11" i="3"/>
  <c r="P11" i="3" s="1"/>
  <c r="O12" i="3"/>
  <c r="P12" i="3" s="1"/>
  <c r="O13" i="3"/>
  <c r="P13" i="3" s="1"/>
  <c r="O14" i="3"/>
  <c r="P14" i="3" s="1"/>
  <c r="O15" i="3"/>
  <c r="P15" i="3" s="1"/>
  <c r="O4" i="3"/>
  <c r="P4" i="3" s="1"/>
  <c r="N5" i="3"/>
  <c r="N6" i="3"/>
  <c r="N7" i="3"/>
  <c r="N8" i="3"/>
  <c r="N9" i="3"/>
  <c r="N10" i="3"/>
  <c r="N11" i="3"/>
  <c r="N12" i="3"/>
  <c r="N13" i="3"/>
  <c r="N14" i="3"/>
  <c r="N15" i="3"/>
  <c r="N4"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8" i="10"/>
  <c r="E7" i="10"/>
  <c r="E6" i="10"/>
  <c r="E7" i="3"/>
  <c r="E8" i="3"/>
  <c r="E9" i="3"/>
</calcChain>
</file>

<file path=xl/sharedStrings.xml><?xml version="1.0" encoding="utf-8"?>
<sst xmlns="http://schemas.openxmlformats.org/spreadsheetml/2006/main" count="2047" uniqueCount="147">
  <si>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</si>
  <si>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</si>
  <si>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</si>
  <si>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</si>
  <si>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</si>
  <si>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</si>
  <si>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</si>
  <si>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</si>
  <si>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</si>
  <si>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</si>
  <si>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</si>
  <si>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</si>
  <si>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</si>
  <si>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</si>
  <si>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</si>
  <si>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</si>
  <si>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</si>
  <si>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</si>
  <si>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</si>
  <si>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</si>
  <si>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</si>
  <si>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</si>
  <si>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</si>
  <si>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</si>
  <si>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</si>
  <si>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</si>
  <si>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</si>
  <si>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</si>
  <si>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</si>
  <si>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</si>
  <si>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</si>
  <si>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</si>
  <si>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</si>
  <si>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</si>
  <si>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</si>
  <si>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</si>
  <si>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</si>
  <si>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</si>
  <si>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</si>
  <si>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</si>
  <si>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</si>
  <si>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</si>
  <si>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</si>
  <si>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</si>
  <si>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</si>
  <si>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</si>
  <si>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</si>
  <si>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</si>
  <si>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</si>
  <si>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</si>
  <si>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</si>
  <si>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</si>
  <si>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</si>
  <si>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</si>
  <si>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</si>
  <si>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</si>
  <si>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</si>
  <si>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</si>
  <si>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</si>
  <si>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</si>
  <si>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</si>
  <si>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</si>
  <si>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</si>
  <si>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</si>
  <si>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</si>
  <si>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</si>
  <si>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</si>
  <si>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</si>
  <si>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</si>
  <si>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</si>
  <si>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</si>
  <si>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</si>
  <si>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</si>
  <si>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</si>
  <si>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</si>
  <si>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</si>
  <si>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</si>
  <si>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</si>
  <si>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</si>
  <si>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</si>
  <si>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</si>
  <si>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</si>
  <si>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</si>
  <si>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</si>
  <si>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</si>
  <si>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</si>
  <si>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</si>
  <si>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</si>
  <si>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</si>
  <si>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</si>
  <si>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</si>
  <si>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</si>
  <si>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</si>
  <si>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</si>
  <si>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</si>
  <si>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</si>
  <si>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</si>
  <si>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</si>
  <si>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</si>
  <si>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</si>
  <si>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</si>
  <si>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</si>
  <si>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</si>
  <si>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</si>
  <si>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</si>
  <si>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</si>
  <si>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</si>
  <si>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</si>
  <si>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</si>
  <si>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</si>
  <si>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</si>
  <si>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</si>
  <si>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</si>
  <si>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</si>
  <si>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</si>
  <si>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Values</t>
  </si>
  <si>
    <t xml:space="preserve">Day </t>
  </si>
  <si>
    <t>Month</t>
  </si>
  <si>
    <t>Year</t>
  </si>
  <si>
    <t>Row Labels</t>
  </si>
  <si>
    <t>Grand Total</t>
  </si>
  <si>
    <t>Sum of Total Selling Values</t>
  </si>
  <si>
    <t>Sum of Total Buying Value</t>
  </si>
  <si>
    <t>Total</t>
  </si>
  <si>
    <t>Jan</t>
  </si>
  <si>
    <t>Feb</t>
  </si>
  <si>
    <t>Mar</t>
  </si>
  <si>
    <t>Apr</t>
  </si>
  <si>
    <t>May</t>
  </si>
  <si>
    <t>Jun</t>
  </si>
  <si>
    <t>Jul</t>
  </si>
  <si>
    <t>Aug</t>
  </si>
  <si>
    <t>Sep</t>
  </si>
  <si>
    <t>Oct</t>
  </si>
  <si>
    <t>Nov</t>
  </si>
  <si>
    <t>Dec</t>
  </si>
  <si>
    <t>Sum of QUANTITY</t>
  </si>
  <si>
    <t>Total Sale</t>
  </si>
  <si>
    <t>Total Profit</t>
  </si>
  <si>
    <t>Profit</t>
  </si>
  <si>
    <t xml:space="preserve">Month </t>
  </si>
  <si>
    <t>Sales</t>
  </si>
  <si>
    <t>Profit %</t>
  </si>
  <si>
    <t>Sum of SELLING PRICE</t>
  </si>
  <si>
    <t>Sum of BUYING PRIZE</t>
  </si>
  <si>
    <t>Profit%</t>
  </si>
  <si>
    <t>Sales Dash 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</si>
</sst>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theme="4" tint="0.79998168889431442"/>
      </patternFill>
    </fill>
  </fills>
  <borders count="4">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pivotButton="1"/>
    <xf numFmtId="0" fontId="0" fillId="0" borderId="0" xfId="0" applyAlignment="1">
      <alignment horizontal="left"/>
    </xf>
    <xf numFmtId="0" fontId="0" fillId="0" borderId="2" xfId="0" applyBorder="1"/>
    <xf numFmtId="0" fontId="3" fillId="0" borderId="2" xfId="0" applyFont="1" applyBorder="1"/>
    <xf numFmtId="0" fontId="0" fillId="0" borderId="2" xfId="0" pivotButton="1" applyBorder="1"/>
    <xf numFmtId="0" fontId="0" fillId="0" borderId="2" xfId="0" applyBorder="1" applyAlignment="1">
      <alignment horizontal="left"/>
    </xf>
    <xf numFmtId="0" fontId="0" fillId="0" borderId="2" xfId="0" applyBorder="1" applyAlignment="1">
      <alignment horizontal="left" indent="1"/>
    </xf>
    <xf numFmtId="9" fontId="0" fillId="0" borderId="0" xfId="1" applyFont="1"/>
    <xf numFmtId="0" fontId="0" fillId="0" borderId="0" xfId="0" applyNumberFormat="1"/>
    <xf numFmtId="0" fontId="0" fillId="0" borderId="2" xfId="0" applyNumberFormat="1" applyBorder="1"/>
    <xf numFmtId="0" fontId="0" fillId="0" borderId="0" xfId="0" applyAlignment="1">
      <alignment wrapText="1"/>
    </xf>
    <xf numFmtId="0" fontId="0" fillId="0" borderId="0" xfId="0" applyAlignment="1">
      <alignment horizontal="left" indent="1"/>
    </xf>
    <xf numFmtId="2" fontId="3" fillId="6" borderId="3" xfId="0" applyNumberFormat="1" applyFont="1" applyFill="1" applyBorder="1"/>
    <xf numFmtId="9" fontId="0" fillId="0" borderId="0" xfId="0" applyNumberFormat="1"/>
  </cellXfs>
  <cellStyles count="2">
    <cellStyle name="Normal" xfId="0" builtinId="0"/>
    <cellStyle name="Percent" xfId="1" builtinId="5"/>
  </cellStyles>
  <dxfs count="4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46"/>
      <tableStyleElement type="headerRow" dxfId="45"/>
    </tableStyle>
  </tableStyles>
  <colors>
    <mruColors>
      <color rgb="FFC00000"/>
      <color rgb="FF000000"/>
      <color rgb="FFAFABA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Sheet7!$B$3</c:f>
              <c:strCache>
                <c:ptCount val="1"/>
                <c:pt idx="0">
                  <c:v>Total</c:v>
                </c:pt>
              </c:strCache>
            </c:strRef>
          </c:tx>
          <c:spPr>
            <a:solidFill>
              <a:schemeClr val="accent1"/>
            </a:solidFill>
            <a:ln>
              <a:noFill/>
            </a:ln>
            <a:effectLst/>
          </c:spPr>
          <c:cat>
            <c:strRef>
              <c:f>Sheet7!$A$4:$A$5</c:f>
              <c:strCache>
                <c:ptCount val="1"/>
                <c:pt idx="0">
                  <c:v>13</c:v>
                </c:pt>
              </c:strCache>
            </c:strRef>
          </c:cat>
          <c:val>
            <c:numRef>
              <c:f>Sheet7!$B$4:$B$5</c:f>
              <c:numCache>
                <c:formatCode>General</c:formatCode>
                <c:ptCount val="1"/>
                <c:pt idx="0">
                  <c:v>41.81</c:v>
                </c:pt>
              </c:numCache>
            </c:numRef>
          </c:val>
        </c:ser>
        <c:dLbls>
          <c:showLegendKey val="0"/>
          <c:showVal val="0"/>
          <c:showCatName val="0"/>
          <c:showSerName val="0"/>
          <c:showPercent val="0"/>
          <c:showBubbleSize val="0"/>
        </c:dLbls>
        <c:axId val="182177152"/>
        <c:axId val="182189120"/>
      </c:areaChart>
      <c:catAx>
        <c:axId val="18217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9120"/>
        <c:crosses val="autoZero"/>
        <c:auto val="1"/>
        <c:lblAlgn val="ctr"/>
        <c:lblOffset val="100"/>
        <c:noMultiLvlLbl val="0"/>
      </c:catAx>
      <c:valAx>
        <c:axId val="1821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715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[Sales-Dashboard-practice-file.xlsx]Analysis!PivotTable4</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Analysis!$T$3</c:f>
              <c:strCache>
                <c:ptCount val="1"/>
                <c:pt idx="0">
                  <c:v>Sum of Total Selling Values</c:v>
                </c:pt>
              </c:strCache>
            </c:strRef>
          </c:tx>
          <c:spPr>
            <a:ln w="28575" cap="rnd">
              <a:solidFill>
                <a:schemeClr val="accent1"/>
              </a:solidFill>
              <a:round/>
            </a:ln>
            <a:effectLst/>
          </c:spPr>
          <c:marker>
            <c:symbol val="none"/>
          </c:marker>
          <c:cat>
            <c:multiLvlStrRef>
              <c:f>Analysis!$S$4:$S$74</c:f>
              <c:multiLvlStrCache>
                <c:ptCount val="35"/>
                <c:lvl>
                  <c:pt idx="0">
                    <c:v>Kg</c:v>
                  </c:pt>
                  <c:pt idx="1">
                    <c:v>Kg</c:v>
                  </c:pt>
                  <c:pt idx="2">
                    <c:v>Lt</c:v>
                  </c:pt>
                  <c:pt idx="3">
                    <c:v>Ft</c:v>
                  </c:pt>
                  <c:pt idx="4">
                    <c:v>Kg</c:v>
                  </c:pt>
                  <c:pt idx="5">
                    <c:v>No.</c:v>
                  </c:pt>
                  <c:pt idx="6">
                    <c:v>Lt</c:v>
                  </c:pt>
                  <c:pt idx="7">
                    <c:v>Kg</c:v>
                  </c:pt>
                  <c:pt idx="8">
                    <c:v>Kg</c:v>
                  </c:pt>
                  <c:pt idx="9">
                    <c:v>Kg</c:v>
                  </c:pt>
                  <c:pt idx="10">
                    <c:v>No.</c:v>
                  </c:pt>
                  <c:pt idx="11">
                    <c:v>No.</c:v>
                  </c:pt>
                  <c:pt idx="12">
                    <c:v>Ft</c:v>
                  </c:pt>
                  <c:pt idx="13">
                    <c:v>No.</c:v>
                  </c:pt>
                  <c:pt idx="14">
                    <c:v>Ft</c:v>
                  </c:pt>
                  <c:pt idx="15">
                    <c:v>Lt</c:v>
                  </c:pt>
                  <c:pt idx="16">
                    <c:v>Ft</c:v>
                  </c:pt>
                  <c:pt idx="17">
                    <c:v>Ft</c:v>
                  </c:pt>
                  <c:pt idx="18">
                    <c:v>Ft</c:v>
                  </c:pt>
                  <c:pt idx="19">
                    <c:v>No.</c:v>
                  </c:pt>
                  <c:pt idx="20">
                    <c:v>Lt</c:v>
                  </c:pt>
                  <c:pt idx="21">
                    <c:v>No.</c:v>
                  </c:pt>
                  <c:pt idx="22">
                    <c:v>Lt</c:v>
                  </c:pt>
                  <c:pt idx="23">
                    <c:v>Ft</c:v>
                  </c:pt>
                  <c:pt idx="24">
                    <c:v>Kg</c:v>
                  </c:pt>
                  <c:pt idx="25">
                    <c:v>Kg</c:v>
                  </c:pt>
                  <c:pt idx="26">
                    <c:v>Lt</c:v>
                  </c:pt>
                  <c:pt idx="27">
                    <c:v>Kg</c:v>
                  </c:pt>
                  <c:pt idx="28">
                    <c:v>Kg</c:v>
                  </c:pt>
                  <c:pt idx="29">
                    <c:v>Kg</c:v>
                  </c:pt>
                  <c:pt idx="30">
                    <c:v>No.</c:v>
                  </c:pt>
                  <c:pt idx="31">
                    <c:v>Kg</c:v>
                  </c:pt>
                  <c:pt idx="32">
                    <c:v>Ft</c:v>
                  </c:pt>
                  <c:pt idx="33">
                    <c:v>Ft</c:v>
                  </c:pt>
                  <c:pt idx="34">
                    <c:v>Kg</c:v>
                  </c:pt>
                </c:lvl>
                <c:lvl>
                  <c:pt idx="0">
                    <c:v>Product01</c:v>
                  </c:pt>
                  <c:pt idx="1">
                    <c:v>Product02</c:v>
                  </c:pt>
                  <c:pt idx="2">
                    <c:v>Product04</c:v>
                  </c:pt>
                  <c:pt idx="3">
                    <c:v>Product05</c:v>
                  </c:pt>
                  <c:pt idx="4">
                    <c:v>Product08</c:v>
                  </c:pt>
                  <c:pt idx="5">
                    <c:v>Product09</c:v>
                  </c:pt>
                  <c:pt idx="6">
                    <c:v>Product11</c:v>
                  </c:pt>
                  <c:pt idx="7">
                    <c:v>Product12</c:v>
                  </c:pt>
                  <c:pt idx="8">
                    <c:v>Product13</c:v>
                  </c:pt>
                  <c:pt idx="9">
                    <c:v>Product14</c:v>
                  </c:pt>
                  <c:pt idx="10">
                    <c:v>Product15</c:v>
                  </c:pt>
                  <c:pt idx="11">
                    <c:v>Product16</c:v>
                  </c:pt>
                  <c:pt idx="12">
                    <c:v>Product17</c:v>
                  </c:pt>
                  <c:pt idx="13">
                    <c:v>Product18</c:v>
                  </c:pt>
                  <c:pt idx="14">
                    <c:v>Product19</c:v>
                  </c:pt>
                  <c:pt idx="15">
                    <c:v>Product20</c:v>
                  </c:pt>
                  <c:pt idx="16">
                    <c:v>Product22</c:v>
                  </c:pt>
                  <c:pt idx="17">
                    <c:v>Product23</c:v>
                  </c:pt>
                  <c:pt idx="18">
                    <c:v>Product24</c:v>
                  </c:pt>
                  <c:pt idx="19">
                    <c:v>Product26</c:v>
                  </c:pt>
                  <c:pt idx="20">
                    <c:v>Product27</c:v>
                  </c:pt>
                  <c:pt idx="21">
                    <c:v>Product28</c:v>
                  </c:pt>
                  <c:pt idx="22">
                    <c:v>Product29</c:v>
                  </c:pt>
                  <c:pt idx="23">
                    <c:v>Product30</c:v>
                  </c:pt>
                  <c:pt idx="24">
                    <c:v>Product32</c:v>
                  </c:pt>
                  <c:pt idx="25">
                    <c:v>Product33</c:v>
                  </c:pt>
                  <c:pt idx="26">
                    <c:v>Product34</c:v>
                  </c:pt>
                  <c:pt idx="27">
                    <c:v>Product36</c:v>
                  </c:pt>
                  <c:pt idx="28">
                    <c:v>Product37</c:v>
                  </c:pt>
                  <c:pt idx="29">
                    <c:v>Product38</c:v>
                  </c:pt>
                  <c:pt idx="30">
                    <c:v>Product39</c:v>
                  </c:pt>
                  <c:pt idx="31">
                    <c:v>Product40</c:v>
                  </c:pt>
                  <c:pt idx="32">
                    <c:v>Product41</c:v>
                  </c:pt>
                  <c:pt idx="33">
                    <c:v>Product42</c:v>
                  </c:pt>
                  <c:pt idx="34">
                    <c:v>Product44</c:v>
                  </c:pt>
                </c:lvl>
              </c:multiLvlStrCache>
            </c:multiLvlStrRef>
          </c:cat>
          <c:val>
            <c:numRef>
              <c:f>Analysis!$T$4:$T$74</c:f>
              <c:numCache>
                <c:formatCode>General</c:formatCode>
                <c:ptCount val="35"/>
                <c:pt idx="0">
                  <c:v>1765.96</c:v>
                </c:pt>
                <c:pt idx="1">
                  <c:v>1285.2</c:v>
                </c:pt>
                <c:pt idx="2">
                  <c:v>1562.88</c:v>
                </c:pt>
                <c:pt idx="3">
                  <c:v>3112.2000000000003</c:v>
                </c:pt>
                <c:pt idx="4">
                  <c:v>1324.68</c:v>
                </c:pt>
                <c:pt idx="5">
                  <c:v>31.439999999999998</c:v>
                </c:pt>
                <c:pt idx="6">
                  <c:v>774.40000000000009</c:v>
                </c:pt>
                <c:pt idx="7">
                  <c:v>1412.55</c:v>
                </c:pt>
                <c:pt idx="8">
                  <c:v>1098.72</c:v>
                </c:pt>
                <c:pt idx="9">
                  <c:v>733.6</c:v>
                </c:pt>
                <c:pt idx="10">
                  <c:v>235.79999999999998</c:v>
                </c:pt>
                <c:pt idx="11">
                  <c:v>249.60000000000002</c:v>
                </c:pt>
                <c:pt idx="12">
                  <c:v>1881.3600000000001</c:v>
                </c:pt>
                <c:pt idx="13">
                  <c:v>639.73</c:v>
                </c:pt>
                <c:pt idx="14">
                  <c:v>5880</c:v>
                </c:pt>
                <c:pt idx="15">
                  <c:v>1143.75</c:v>
                </c:pt>
                <c:pt idx="16">
                  <c:v>2548.2599999999998</c:v>
                </c:pt>
                <c:pt idx="17">
                  <c:v>1195.68</c:v>
                </c:pt>
                <c:pt idx="18">
                  <c:v>1569.6000000000001</c:v>
                </c:pt>
                <c:pt idx="19">
                  <c:v>394.56</c:v>
                </c:pt>
                <c:pt idx="20">
                  <c:v>799.68000000000006</c:v>
                </c:pt>
                <c:pt idx="21">
                  <c:v>961.63</c:v>
                </c:pt>
                <c:pt idx="22">
                  <c:v>477.98999999999995</c:v>
                </c:pt>
                <c:pt idx="23">
                  <c:v>1811.52</c:v>
                </c:pt>
                <c:pt idx="24">
                  <c:v>1762.2</c:v>
                </c:pt>
                <c:pt idx="25">
                  <c:v>2394</c:v>
                </c:pt>
                <c:pt idx="26">
                  <c:v>1574.0999999999997</c:v>
                </c:pt>
                <c:pt idx="27">
                  <c:v>2503.7999999999997</c:v>
                </c:pt>
                <c:pt idx="28">
                  <c:v>85.76</c:v>
                </c:pt>
                <c:pt idx="29">
                  <c:v>1598.4</c:v>
                </c:pt>
                <c:pt idx="30">
                  <c:v>1148.8499999999999</c:v>
                </c:pt>
                <c:pt idx="31">
                  <c:v>2419.1999999999998</c:v>
                </c:pt>
                <c:pt idx="32">
                  <c:v>4520.88</c:v>
                </c:pt>
                <c:pt idx="33">
                  <c:v>6480</c:v>
                </c:pt>
                <c:pt idx="34">
                  <c:v>1969.92</c:v>
                </c:pt>
              </c:numCache>
            </c:numRef>
          </c:val>
          <c:smooth val="0"/>
          <c:extLst xmlns:c16r2="http://schemas.microsoft.com/office/drawing/2015/06/chart">
            <c:ext xmlns:c16="http://schemas.microsoft.com/office/drawing/2014/chart" uri="{C3380CC4-5D6E-409C-BE32-E72D297353CC}">
              <c16:uniqueId val="{00000000-15DA-4D42-B110-957F2FC8519A}"/>
            </c:ext>
          </c:extLst>
        </c:ser>
        <c:ser>
          <c:idx val="1"/>
          <c:order val="1"/>
          <c:tx>
            <c:strRef>
              <c:f>Analysis!$U$3</c:f>
              <c:strCache>
                <c:ptCount val="1"/>
                <c:pt idx="0">
                  <c:v>Sum of QUANTITY</c:v>
                </c:pt>
              </c:strCache>
            </c:strRef>
          </c:tx>
          <c:spPr>
            <a:ln w="28575" cap="rnd">
              <a:solidFill>
                <a:schemeClr val="accent2"/>
              </a:solidFill>
              <a:round/>
            </a:ln>
            <a:effectLst/>
          </c:spPr>
          <c:marker>
            <c:symbol val="none"/>
          </c:marker>
          <c:cat>
            <c:multiLvlStrRef>
              <c:f>Analysis!$S$4:$S$74</c:f>
              <c:multiLvlStrCache>
                <c:ptCount val="35"/>
                <c:lvl>
                  <c:pt idx="0">
                    <c:v>Kg</c:v>
                  </c:pt>
                  <c:pt idx="1">
                    <c:v>Kg</c:v>
                  </c:pt>
                  <c:pt idx="2">
                    <c:v>Lt</c:v>
                  </c:pt>
                  <c:pt idx="3">
                    <c:v>Ft</c:v>
                  </c:pt>
                  <c:pt idx="4">
                    <c:v>Kg</c:v>
                  </c:pt>
                  <c:pt idx="5">
                    <c:v>No.</c:v>
                  </c:pt>
                  <c:pt idx="6">
                    <c:v>Lt</c:v>
                  </c:pt>
                  <c:pt idx="7">
                    <c:v>Kg</c:v>
                  </c:pt>
                  <c:pt idx="8">
                    <c:v>Kg</c:v>
                  </c:pt>
                  <c:pt idx="9">
                    <c:v>Kg</c:v>
                  </c:pt>
                  <c:pt idx="10">
                    <c:v>No.</c:v>
                  </c:pt>
                  <c:pt idx="11">
                    <c:v>No.</c:v>
                  </c:pt>
                  <c:pt idx="12">
                    <c:v>Ft</c:v>
                  </c:pt>
                  <c:pt idx="13">
                    <c:v>No.</c:v>
                  </c:pt>
                  <c:pt idx="14">
                    <c:v>Ft</c:v>
                  </c:pt>
                  <c:pt idx="15">
                    <c:v>Lt</c:v>
                  </c:pt>
                  <c:pt idx="16">
                    <c:v>Ft</c:v>
                  </c:pt>
                  <c:pt idx="17">
                    <c:v>Ft</c:v>
                  </c:pt>
                  <c:pt idx="18">
                    <c:v>Ft</c:v>
                  </c:pt>
                  <c:pt idx="19">
                    <c:v>No.</c:v>
                  </c:pt>
                  <c:pt idx="20">
                    <c:v>Lt</c:v>
                  </c:pt>
                  <c:pt idx="21">
                    <c:v>No.</c:v>
                  </c:pt>
                  <c:pt idx="22">
                    <c:v>Lt</c:v>
                  </c:pt>
                  <c:pt idx="23">
                    <c:v>Ft</c:v>
                  </c:pt>
                  <c:pt idx="24">
                    <c:v>Kg</c:v>
                  </c:pt>
                  <c:pt idx="25">
                    <c:v>Kg</c:v>
                  </c:pt>
                  <c:pt idx="26">
                    <c:v>Lt</c:v>
                  </c:pt>
                  <c:pt idx="27">
                    <c:v>Kg</c:v>
                  </c:pt>
                  <c:pt idx="28">
                    <c:v>Kg</c:v>
                  </c:pt>
                  <c:pt idx="29">
                    <c:v>Kg</c:v>
                  </c:pt>
                  <c:pt idx="30">
                    <c:v>No.</c:v>
                  </c:pt>
                  <c:pt idx="31">
                    <c:v>Kg</c:v>
                  </c:pt>
                  <c:pt idx="32">
                    <c:v>Ft</c:v>
                  </c:pt>
                  <c:pt idx="33">
                    <c:v>Ft</c:v>
                  </c:pt>
                  <c:pt idx="34">
                    <c:v>Kg</c:v>
                  </c:pt>
                </c:lvl>
                <c:lvl>
                  <c:pt idx="0">
                    <c:v>Product01</c:v>
                  </c:pt>
                  <c:pt idx="1">
                    <c:v>Product02</c:v>
                  </c:pt>
                  <c:pt idx="2">
                    <c:v>Product04</c:v>
                  </c:pt>
                  <c:pt idx="3">
                    <c:v>Product05</c:v>
                  </c:pt>
                  <c:pt idx="4">
                    <c:v>Product08</c:v>
                  </c:pt>
                  <c:pt idx="5">
                    <c:v>Product09</c:v>
                  </c:pt>
                  <c:pt idx="6">
                    <c:v>Product11</c:v>
                  </c:pt>
                  <c:pt idx="7">
                    <c:v>Product12</c:v>
                  </c:pt>
                  <c:pt idx="8">
                    <c:v>Product13</c:v>
                  </c:pt>
                  <c:pt idx="9">
                    <c:v>Product14</c:v>
                  </c:pt>
                  <c:pt idx="10">
                    <c:v>Product15</c:v>
                  </c:pt>
                  <c:pt idx="11">
                    <c:v>Product16</c:v>
                  </c:pt>
                  <c:pt idx="12">
                    <c:v>Product17</c:v>
                  </c:pt>
                  <c:pt idx="13">
                    <c:v>Product18</c:v>
                  </c:pt>
                  <c:pt idx="14">
                    <c:v>Product19</c:v>
                  </c:pt>
                  <c:pt idx="15">
                    <c:v>Product20</c:v>
                  </c:pt>
                  <c:pt idx="16">
                    <c:v>Product22</c:v>
                  </c:pt>
                  <c:pt idx="17">
                    <c:v>Product23</c:v>
                  </c:pt>
                  <c:pt idx="18">
                    <c:v>Product24</c:v>
                  </c:pt>
                  <c:pt idx="19">
                    <c:v>Product26</c:v>
                  </c:pt>
                  <c:pt idx="20">
                    <c:v>Product27</c:v>
                  </c:pt>
                  <c:pt idx="21">
                    <c:v>Product28</c:v>
                  </c:pt>
                  <c:pt idx="22">
                    <c:v>Product29</c:v>
                  </c:pt>
                  <c:pt idx="23">
                    <c:v>Product30</c:v>
                  </c:pt>
                  <c:pt idx="24">
                    <c:v>Product32</c:v>
                  </c:pt>
                  <c:pt idx="25">
                    <c:v>Product33</c:v>
                  </c:pt>
                  <c:pt idx="26">
                    <c:v>Product34</c:v>
                  </c:pt>
                  <c:pt idx="27">
                    <c:v>Product36</c:v>
                  </c:pt>
                  <c:pt idx="28">
                    <c:v>Product37</c:v>
                  </c:pt>
                  <c:pt idx="29">
                    <c:v>Product38</c:v>
                  </c:pt>
                  <c:pt idx="30">
                    <c:v>Product39</c:v>
                  </c:pt>
                  <c:pt idx="31">
                    <c:v>Product40</c:v>
                  </c:pt>
                  <c:pt idx="32">
                    <c:v>Product41</c:v>
                  </c:pt>
                  <c:pt idx="33">
                    <c:v>Product42</c:v>
                  </c:pt>
                  <c:pt idx="34">
                    <c:v>Product44</c:v>
                  </c:pt>
                </c:lvl>
              </c:multiLvlStrCache>
            </c:multiLvlStrRef>
          </c:cat>
          <c:val>
            <c:numRef>
              <c:f>Analysis!$U$4:$U$74</c:f>
              <c:numCache>
                <c:formatCode>General</c:formatCode>
                <c:ptCount val="35"/>
                <c:pt idx="0">
                  <c:v>17</c:v>
                </c:pt>
                <c:pt idx="1">
                  <c:v>9</c:v>
                </c:pt>
                <c:pt idx="2">
                  <c:v>32</c:v>
                </c:pt>
                <c:pt idx="3">
                  <c:v>20</c:v>
                </c:pt>
                <c:pt idx="4">
                  <c:v>14</c:v>
                </c:pt>
                <c:pt idx="5">
                  <c:v>4</c:v>
                </c:pt>
                <c:pt idx="6">
                  <c:v>16</c:v>
                </c:pt>
                <c:pt idx="7">
                  <c:v>15</c:v>
                </c:pt>
                <c:pt idx="8">
                  <c:v>9</c:v>
                </c:pt>
                <c:pt idx="9">
                  <c:v>5</c:v>
                </c:pt>
                <c:pt idx="10">
                  <c:v>15</c:v>
                </c:pt>
                <c:pt idx="11">
                  <c:v>15</c:v>
                </c:pt>
                <c:pt idx="12">
                  <c:v>12</c:v>
                </c:pt>
                <c:pt idx="13">
                  <c:v>13</c:v>
                </c:pt>
                <c:pt idx="14">
                  <c:v>28</c:v>
                </c:pt>
                <c:pt idx="15">
                  <c:v>15</c:v>
                </c:pt>
                <c:pt idx="16">
                  <c:v>18</c:v>
                </c:pt>
                <c:pt idx="17">
                  <c:v>8</c:v>
                </c:pt>
                <c:pt idx="18">
                  <c:v>10</c:v>
                </c:pt>
                <c:pt idx="19">
                  <c:v>16</c:v>
                </c:pt>
                <c:pt idx="20">
                  <c:v>14</c:v>
                </c:pt>
                <c:pt idx="21">
                  <c:v>23</c:v>
                </c:pt>
                <c:pt idx="22">
                  <c:v>9</c:v>
                </c:pt>
                <c:pt idx="23">
                  <c:v>9</c:v>
                </c:pt>
                <c:pt idx="24">
                  <c:v>15</c:v>
                </c:pt>
                <c:pt idx="25">
                  <c:v>20</c:v>
                </c:pt>
                <c:pt idx="26">
                  <c:v>27</c:v>
                </c:pt>
                <c:pt idx="27">
                  <c:v>26</c:v>
                </c:pt>
                <c:pt idx="28">
                  <c:v>1</c:v>
                </c:pt>
                <c:pt idx="29">
                  <c:v>20</c:v>
                </c:pt>
                <c:pt idx="30">
                  <c:v>27</c:v>
                </c:pt>
                <c:pt idx="31">
                  <c:v>21</c:v>
                </c:pt>
                <c:pt idx="32">
                  <c:v>26</c:v>
                </c:pt>
                <c:pt idx="33">
                  <c:v>40</c:v>
                </c:pt>
                <c:pt idx="34">
                  <c:v>24</c:v>
                </c:pt>
              </c:numCache>
            </c:numRef>
          </c:val>
          <c:smooth val="0"/>
          <c:extLst xmlns:c16r2="http://schemas.microsoft.com/office/drawing/2015/06/chart">
            <c:ext xmlns:c16="http://schemas.microsoft.com/office/drawing/2014/chart" uri="{C3380CC4-5D6E-409C-BE32-E72D297353CC}">
              <c16:uniqueId val="{00000001-15DA-4D42-B110-957F2FC8519A}"/>
            </c:ext>
          </c:extLst>
        </c:ser>
        <c:dLbls>
          <c:showLegendKey val="0"/>
          <c:showVal val="0"/>
          <c:showCatName val="0"/>
          <c:showSerName val="0"/>
          <c:showPercent val="0"/>
          <c:showBubbleSize val="0"/>
        </c:dLbls>
        <c:smooth val="0"/>
        <c:axId val="347013184"/>
        <c:axId val="347014816"/>
      </c:lineChart>
      <c:catAx>
        <c:axId val="34701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14816"/>
        <c:crosses val="autoZero"/>
        <c:auto val="1"/>
        <c:lblAlgn val="ctr"/>
        <c:lblOffset val="100"/>
        <c:noMultiLvlLbl val="0"/>
      </c:catAx>
      <c:valAx>
        <c:axId val="3470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131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Analysis!$Y$3</c:f>
              <c:strCache>
                <c:ptCount val="1"/>
                <c:pt idx="0">
                  <c:v>Total</c:v>
                </c:pt>
              </c:strCache>
            </c:strRef>
          </c:tx>
          <c:spPr>
            <a:solidFill>
              <a:schemeClr val="accent1"/>
            </a:solidFill>
            <a:ln>
              <a:noFill/>
            </a:ln>
            <a:effectLst/>
          </c:spPr>
          <c:invertIfNegative val="0"/>
          <c:cat>
            <c:strRef>
              <c:f>Analysis!$X$4:$X$9</c:f>
              <c:strCache>
                <c:ptCount val="5"/>
                <c:pt idx="0">
                  <c:v>Category01</c:v>
                </c:pt>
                <c:pt idx="1">
                  <c:v>Category02</c:v>
                </c:pt>
                <c:pt idx="2">
                  <c:v>Category03</c:v>
                </c:pt>
                <c:pt idx="3">
                  <c:v>Category04</c:v>
                </c:pt>
                <c:pt idx="4">
                  <c:v>Category05</c:v>
                </c:pt>
              </c:strCache>
            </c:strRef>
          </c:cat>
          <c:val>
            <c:numRef>
              <c:f>Analysis!$Y$4:$Y$9</c:f>
              <c:numCache>
                <c:formatCode>General</c:formatCode>
                <c:ptCount val="5"/>
                <c:pt idx="0">
                  <c:v>9082.36</c:v>
                </c:pt>
                <c:pt idx="1">
                  <c:v>12905.76</c:v>
                </c:pt>
                <c:pt idx="2">
                  <c:v>6457.2900000000009</c:v>
                </c:pt>
                <c:pt idx="3">
                  <c:v>12679.48</c:v>
                </c:pt>
                <c:pt idx="4">
                  <c:v>18223.009999999998</c:v>
                </c:pt>
              </c:numCache>
            </c:numRef>
          </c:val>
          <c:extLst xmlns:c16r2="http://schemas.microsoft.com/office/drawing/2015/06/chart">
            <c:ext xmlns:c16="http://schemas.microsoft.com/office/drawing/2014/chart" uri="{C3380CC4-5D6E-409C-BE32-E72D297353CC}">
              <c16:uniqueId val="{00000000-E19D-48E7-96B1-31BD45C9FF59}"/>
            </c:ext>
          </c:extLst>
        </c:ser>
        <c:dLbls>
          <c:showLegendKey val="0"/>
          <c:showVal val="0"/>
          <c:showCatName val="0"/>
          <c:showSerName val="0"/>
          <c:showPercent val="0"/>
          <c:showBubbleSize val="0"/>
        </c:dLbls>
        <c:gapWidth val="182"/>
        <c:axId val="347011008"/>
        <c:axId val="347018080"/>
      </c:barChart>
      <c:catAx>
        <c:axId val="34701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18080"/>
        <c:crosses val="autoZero"/>
        <c:auto val="1"/>
        <c:lblAlgn val="ctr"/>
        <c:lblOffset val="100"/>
        <c:noMultiLvlLbl val="0"/>
      </c:catAx>
      <c:valAx>
        <c:axId val="347018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1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A24-417B-BEAB-4352E2530998}"/>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A24-417B-BEAB-4352E2530998}"/>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A24-417B-BEAB-4352E2530998}"/>
              </c:ext>
            </c:extLst>
          </c:dPt>
          <c:cat>
            <c:strRef>
              <c:f>Analysis!$AA$4:$AA$5</c:f>
              <c:strCache>
                <c:ptCount val="1"/>
                <c:pt idx="0">
                  <c:v>Wholesaler</c:v>
                </c:pt>
              </c:strCache>
            </c:strRef>
          </c:cat>
          <c:val>
            <c:numRef>
              <c:f>Analysis!$AB$4:$AB$5</c:f>
              <c:numCache>
                <c:formatCode>General</c:formatCode>
                <c:ptCount val="1"/>
                <c:pt idx="0">
                  <c:v>59347.9</c:v>
                </c:pt>
              </c:numCache>
            </c:numRef>
          </c:val>
          <c:extLst xmlns:c16r2="http://schemas.microsoft.com/office/drawing/2015/06/chart">
            <c:ext xmlns:c16="http://schemas.microsoft.com/office/drawing/2014/chart" uri="{C3380CC4-5D6E-409C-BE32-E72D297353CC}">
              <c16:uniqueId val="{00000000-02FD-419E-8881-7DF923C198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Analysis!$AE$3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597-471A-929A-1B59150CF873}"/>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E597-471A-929A-1B59150CF873}"/>
              </c:ext>
            </c:extLst>
          </c:dPt>
          <c:cat>
            <c:strRef>
              <c:f>Analysis!$AD$4:$AD$5</c:f>
              <c:strCache>
                <c:ptCount val="2"/>
                <c:pt idx="0">
                  <c:v>Cash</c:v>
                </c:pt>
                <c:pt idx="1">
                  <c:v>Online</c:v>
                </c:pt>
              </c:strCache>
            </c:strRef>
          </c:cat>
          <c:val>
            <c:numRef>
              <c:f>Analysis!$AE$4:$AE$5</c:f>
              <c:numCache>
                <c:formatCode>General</c:formatCode>
                <c:ptCount val="2"/>
                <c:pt idx="0">
                  <c:v>27574.269999999997</c:v>
                </c:pt>
                <c:pt idx="1">
                  <c:v>31773.629999999997</c:v>
                </c:pt>
              </c:numCache>
            </c:numRef>
          </c:val>
          <c:extLst xmlns:c16r2="http://schemas.microsoft.com/office/drawing/2015/06/chart">
            <c:ext xmlns:c16="http://schemas.microsoft.com/office/drawing/2014/chart" uri="{C3380CC4-5D6E-409C-BE32-E72D297353CC}">
              <c16:uniqueId val="{00000000-148A-4C87-9465-58C419A2531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areaChart>
        <c:grouping val="standard"/>
        <c:varyColors val="0"/>
        <c:ser>
          <c:idx val="0"/>
          <c:order val="0"/>
          <c:tx>
            <c:strRef>
              <c:f>Analysis!$B$3</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Analysis!$A$4:$A$5</c:f>
              <c:strCache>
                <c:ptCount val="1"/>
                <c:pt idx="0">
                  <c:v>24</c:v>
                </c:pt>
              </c:strCache>
            </c:strRef>
          </c:cat>
          <c:val>
            <c:numRef>
              <c:f>Analysis!$B$4:$B$5</c:f>
              <c:numCache>
                <c:formatCode>General</c:formatCode>
                <c:ptCount val="1"/>
                <c:pt idx="0">
                  <c:v>1296</c:v>
                </c:pt>
              </c:numCache>
            </c:numRef>
          </c:val>
          <c:extLst xmlns:c16r2="http://schemas.microsoft.com/office/drawing/2015/06/chart">
            <c:ext xmlns:c16="http://schemas.microsoft.com/office/drawing/2014/chart" uri="{C3380CC4-5D6E-409C-BE32-E72D297353CC}">
              <c16:uniqueId val="{00000000-826B-4E9A-9F25-D6470B9A0C07}"/>
            </c:ext>
          </c:extLst>
        </c:ser>
        <c:dLbls>
          <c:showLegendKey val="0"/>
          <c:showVal val="1"/>
          <c:showCatName val="0"/>
          <c:showSerName val="0"/>
          <c:showPercent val="0"/>
          <c:showBubbleSize val="0"/>
        </c:dLbls>
        <c:axId val="347006656"/>
        <c:axId val="347008288"/>
      </c:areaChart>
      <c:catAx>
        <c:axId val="347006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08288"/>
        <c:crosses val="autoZero"/>
        <c:auto val="1"/>
        <c:lblAlgn val="ctr"/>
        <c:lblOffset val="100"/>
        <c:noMultiLvlLbl val="0"/>
      </c:catAx>
      <c:valAx>
        <c:axId val="34700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06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Analysis!$J$3</c:f>
              <c:strCache>
                <c:ptCount val="1"/>
                <c:pt idx="0">
                  <c:v>Total</c:v>
                </c:pt>
              </c:strCache>
            </c:strRef>
          </c:tx>
          <c:spPr>
            <a:solidFill>
              <a:schemeClr val="accent1"/>
            </a:solidFill>
            <a:ln>
              <a:noFill/>
            </a:ln>
            <a:effectLst/>
          </c:spPr>
          <c:invertIfNegative val="0"/>
          <c:cat>
            <c:strRef>
              <c:f>Analysis!$I$4:$I$16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Analysis!$J$4:$J$16</c:f>
              <c:numCache>
                <c:formatCode>General</c:formatCode>
                <c:ptCount val="12"/>
                <c:pt idx="0">
                  <c:v>6336.829999999999</c:v>
                </c:pt>
                <c:pt idx="1">
                  <c:v>1395.65</c:v>
                </c:pt>
                <c:pt idx="2">
                  <c:v>5040.78</c:v>
                </c:pt>
                <c:pt idx="3">
                  <c:v>1791.66</c:v>
                </c:pt>
                <c:pt idx="4">
                  <c:v>6108.2400000000007</c:v>
                </c:pt>
                <c:pt idx="5">
                  <c:v>8511.67</c:v>
                </c:pt>
                <c:pt idx="6">
                  <c:v>3621</c:v>
                </c:pt>
                <c:pt idx="7">
                  <c:v>5260.0500000000011</c:v>
                </c:pt>
                <c:pt idx="8">
                  <c:v>5313.59</c:v>
                </c:pt>
                <c:pt idx="9">
                  <c:v>1669.44</c:v>
                </c:pt>
                <c:pt idx="10">
                  <c:v>6907.9700000000012</c:v>
                </c:pt>
                <c:pt idx="11">
                  <c:v>7391.0199999999995</c:v>
                </c:pt>
              </c:numCache>
            </c:numRef>
          </c:val>
          <c:extLst xmlns:c16r2="http://schemas.microsoft.com/office/drawing/2015/06/chart">
            <c:ext xmlns:c16="http://schemas.microsoft.com/office/drawing/2014/chart" uri="{C3380CC4-5D6E-409C-BE32-E72D297353CC}">
              <c16:uniqueId val="{00000000-940A-4D6D-8D4C-EBCAB21E2CE0}"/>
            </c:ext>
          </c:extLst>
        </c:ser>
        <c:dLbls>
          <c:showLegendKey val="0"/>
          <c:showVal val="0"/>
          <c:showCatName val="0"/>
          <c:showSerName val="0"/>
          <c:showPercent val="0"/>
          <c:showBubbleSize val="0"/>
        </c:dLbls>
        <c:gapWidth val="219"/>
        <c:overlap val="-27"/>
        <c:axId val="347009920"/>
        <c:axId val="347009376"/>
      </c:barChart>
      <c:catAx>
        <c:axId val="34700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09376"/>
        <c:crosses val="autoZero"/>
        <c:auto val="1"/>
        <c:lblAlgn val="ctr"/>
        <c:lblOffset val="100"/>
        <c:noMultiLvlLbl val="0"/>
      </c:catAx>
      <c:valAx>
        <c:axId val="3470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099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[Sales-Dashboard-practice-file.xlsx]Analysis!PivotTable4</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ndard"/>
        <c:varyColors val="0"/>
        <c:ser>
          <c:idx val="0"/>
          <c:order val="0"/>
          <c:tx>
            <c:strRef>
              <c:f>Analysis!$T$3</c:f>
              <c:strCache>
                <c:ptCount val="1"/>
                <c:pt idx="0">
                  <c:v>Sum of Total Selling Values</c:v>
                </c:pt>
              </c:strCache>
            </c:strRef>
          </c:tx>
          <c:spPr>
            <a:ln w="28575" cap="rnd">
              <a:solidFill>
                <a:schemeClr val="accent1"/>
              </a:solidFill>
              <a:round/>
            </a:ln>
            <a:effectLst/>
          </c:spPr>
          <c:marker>
            <c:symbol val="none"/>
          </c:marker>
          <c:cat>
            <c:multiLvlStrRef>
              <c:f>Analysis!$S$4:$S$74</c:f>
              <c:multiLvlStrCache>
                <c:ptCount val="35"/>
                <c:lvl>
                  <c:pt idx="0">
                    <c:v>Kg</c:v>
                  </c:pt>
                  <c:pt idx="1">
                    <c:v>Kg</c:v>
                  </c:pt>
                  <c:pt idx="2">
                    <c:v>Lt</c:v>
                  </c:pt>
                  <c:pt idx="3">
                    <c:v>Ft</c:v>
                  </c:pt>
                  <c:pt idx="4">
                    <c:v>Kg</c:v>
                  </c:pt>
                  <c:pt idx="5">
                    <c:v>No.</c:v>
                  </c:pt>
                  <c:pt idx="6">
                    <c:v>Lt</c:v>
                  </c:pt>
                  <c:pt idx="7">
                    <c:v>Kg</c:v>
                  </c:pt>
                  <c:pt idx="8">
                    <c:v>Kg</c:v>
                  </c:pt>
                  <c:pt idx="9">
                    <c:v>Kg</c:v>
                  </c:pt>
                  <c:pt idx="10">
                    <c:v>No.</c:v>
                  </c:pt>
                  <c:pt idx="11">
                    <c:v>No.</c:v>
                  </c:pt>
                  <c:pt idx="12">
                    <c:v>Ft</c:v>
                  </c:pt>
                  <c:pt idx="13">
                    <c:v>No.</c:v>
                  </c:pt>
                  <c:pt idx="14">
                    <c:v>Ft</c:v>
                  </c:pt>
                  <c:pt idx="15">
                    <c:v>Lt</c:v>
                  </c:pt>
                  <c:pt idx="16">
                    <c:v>Ft</c:v>
                  </c:pt>
                  <c:pt idx="17">
                    <c:v>Ft</c:v>
                  </c:pt>
                  <c:pt idx="18">
                    <c:v>Ft</c:v>
                  </c:pt>
                  <c:pt idx="19">
                    <c:v>No.</c:v>
                  </c:pt>
                  <c:pt idx="20">
                    <c:v>Lt</c:v>
                  </c:pt>
                  <c:pt idx="21">
                    <c:v>No.</c:v>
                  </c:pt>
                  <c:pt idx="22">
                    <c:v>Lt</c:v>
                  </c:pt>
                  <c:pt idx="23">
                    <c:v>Ft</c:v>
                  </c:pt>
                  <c:pt idx="24">
                    <c:v>Kg</c:v>
                  </c:pt>
                  <c:pt idx="25">
                    <c:v>Kg</c:v>
                  </c:pt>
                  <c:pt idx="26">
                    <c:v>Lt</c:v>
                  </c:pt>
                  <c:pt idx="27">
                    <c:v>Kg</c:v>
                  </c:pt>
                  <c:pt idx="28">
                    <c:v>Kg</c:v>
                  </c:pt>
                  <c:pt idx="29">
                    <c:v>Kg</c:v>
                  </c:pt>
                  <c:pt idx="30">
                    <c:v>No.</c:v>
                  </c:pt>
                  <c:pt idx="31">
                    <c:v>Kg</c:v>
                  </c:pt>
                  <c:pt idx="32">
                    <c:v>Ft</c:v>
                  </c:pt>
                  <c:pt idx="33">
                    <c:v>Ft</c:v>
                  </c:pt>
                  <c:pt idx="34">
                    <c:v>Kg</c:v>
                  </c:pt>
                </c:lvl>
                <c:lvl>
                  <c:pt idx="0">
                    <c:v>Product01</c:v>
                  </c:pt>
                  <c:pt idx="1">
                    <c:v>Product02</c:v>
                  </c:pt>
                  <c:pt idx="2">
                    <c:v>Product04</c:v>
                  </c:pt>
                  <c:pt idx="3">
                    <c:v>Product05</c:v>
                  </c:pt>
                  <c:pt idx="4">
                    <c:v>Product08</c:v>
                  </c:pt>
                  <c:pt idx="5">
                    <c:v>Product09</c:v>
                  </c:pt>
                  <c:pt idx="6">
                    <c:v>Product11</c:v>
                  </c:pt>
                  <c:pt idx="7">
                    <c:v>Product12</c:v>
                  </c:pt>
                  <c:pt idx="8">
                    <c:v>Product13</c:v>
                  </c:pt>
                  <c:pt idx="9">
                    <c:v>Product14</c:v>
                  </c:pt>
                  <c:pt idx="10">
                    <c:v>Product15</c:v>
                  </c:pt>
                  <c:pt idx="11">
                    <c:v>Product16</c:v>
                  </c:pt>
                  <c:pt idx="12">
                    <c:v>Product17</c:v>
                  </c:pt>
                  <c:pt idx="13">
                    <c:v>Product18</c:v>
                  </c:pt>
                  <c:pt idx="14">
                    <c:v>Product19</c:v>
                  </c:pt>
                  <c:pt idx="15">
                    <c:v>Product20</c:v>
                  </c:pt>
                  <c:pt idx="16">
                    <c:v>Product22</c:v>
                  </c:pt>
                  <c:pt idx="17">
                    <c:v>Product23</c:v>
                  </c:pt>
                  <c:pt idx="18">
                    <c:v>Product24</c:v>
                  </c:pt>
                  <c:pt idx="19">
                    <c:v>Product26</c:v>
                  </c:pt>
                  <c:pt idx="20">
                    <c:v>Product27</c:v>
                  </c:pt>
                  <c:pt idx="21">
                    <c:v>Product28</c:v>
                  </c:pt>
                  <c:pt idx="22">
                    <c:v>Product29</c:v>
                  </c:pt>
                  <c:pt idx="23">
                    <c:v>Product30</c:v>
                  </c:pt>
                  <c:pt idx="24">
                    <c:v>Product32</c:v>
                  </c:pt>
                  <c:pt idx="25">
                    <c:v>Product33</c:v>
                  </c:pt>
                  <c:pt idx="26">
                    <c:v>Product34</c:v>
                  </c:pt>
                  <c:pt idx="27">
                    <c:v>Product36</c:v>
                  </c:pt>
                  <c:pt idx="28">
                    <c:v>Product37</c:v>
                  </c:pt>
                  <c:pt idx="29">
                    <c:v>Product38</c:v>
                  </c:pt>
                  <c:pt idx="30">
                    <c:v>Product39</c:v>
                  </c:pt>
                  <c:pt idx="31">
                    <c:v>Product40</c:v>
                  </c:pt>
                  <c:pt idx="32">
                    <c:v>Product41</c:v>
                  </c:pt>
                  <c:pt idx="33">
                    <c:v>Product42</c:v>
                  </c:pt>
                  <c:pt idx="34">
                    <c:v>Product44</c:v>
                  </c:pt>
                </c:lvl>
              </c:multiLvlStrCache>
            </c:multiLvlStrRef>
          </c:cat>
          <c:val>
            <c:numRef>
              <c:f>Analysis!$T$4:$T$74</c:f>
              <c:numCache>
                <c:formatCode>General</c:formatCode>
                <c:ptCount val="35"/>
                <c:pt idx="0">
                  <c:v>1765.96</c:v>
                </c:pt>
                <c:pt idx="1">
                  <c:v>1285.2</c:v>
                </c:pt>
                <c:pt idx="2">
                  <c:v>1562.88</c:v>
                </c:pt>
                <c:pt idx="3">
                  <c:v>3112.2000000000003</c:v>
                </c:pt>
                <c:pt idx="4">
                  <c:v>1324.68</c:v>
                </c:pt>
                <c:pt idx="5">
                  <c:v>31.439999999999998</c:v>
                </c:pt>
                <c:pt idx="6">
                  <c:v>774.40000000000009</c:v>
                </c:pt>
                <c:pt idx="7">
                  <c:v>1412.55</c:v>
                </c:pt>
                <c:pt idx="8">
                  <c:v>1098.72</c:v>
                </c:pt>
                <c:pt idx="9">
                  <c:v>733.6</c:v>
                </c:pt>
                <c:pt idx="10">
                  <c:v>235.79999999999998</c:v>
                </c:pt>
                <c:pt idx="11">
                  <c:v>249.60000000000002</c:v>
                </c:pt>
                <c:pt idx="12">
                  <c:v>1881.3600000000001</c:v>
                </c:pt>
                <c:pt idx="13">
                  <c:v>639.73</c:v>
                </c:pt>
                <c:pt idx="14">
                  <c:v>5880</c:v>
                </c:pt>
                <c:pt idx="15">
                  <c:v>1143.75</c:v>
                </c:pt>
                <c:pt idx="16">
                  <c:v>2548.2599999999998</c:v>
                </c:pt>
                <c:pt idx="17">
                  <c:v>1195.68</c:v>
                </c:pt>
                <c:pt idx="18">
                  <c:v>1569.6000000000001</c:v>
                </c:pt>
                <c:pt idx="19">
                  <c:v>394.56</c:v>
                </c:pt>
                <c:pt idx="20">
                  <c:v>799.68000000000006</c:v>
                </c:pt>
                <c:pt idx="21">
                  <c:v>961.63</c:v>
                </c:pt>
                <c:pt idx="22">
                  <c:v>477.98999999999995</c:v>
                </c:pt>
                <c:pt idx="23">
                  <c:v>1811.52</c:v>
                </c:pt>
                <c:pt idx="24">
                  <c:v>1762.2</c:v>
                </c:pt>
                <c:pt idx="25">
                  <c:v>2394</c:v>
                </c:pt>
                <c:pt idx="26">
                  <c:v>1574.0999999999997</c:v>
                </c:pt>
                <c:pt idx="27">
                  <c:v>2503.7999999999997</c:v>
                </c:pt>
                <c:pt idx="28">
                  <c:v>85.76</c:v>
                </c:pt>
                <c:pt idx="29">
                  <c:v>1598.4</c:v>
                </c:pt>
                <c:pt idx="30">
                  <c:v>1148.8499999999999</c:v>
                </c:pt>
                <c:pt idx="31">
                  <c:v>2419.1999999999998</c:v>
                </c:pt>
                <c:pt idx="32">
                  <c:v>4520.88</c:v>
                </c:pt>
                <c:pt idx="33">
                  <c:v>6480</c:v>
                </c:pt>
                <c:pt idx="34">
                  <c:v>1969.92</c:v>
                </c:pt>
              </c:numCache>
            </c:numRef>
          </c:val>
          <c:smooth val="0"/>
          <c:extLst xmlns:c16r2="http://schemas.microsoft.com/office/drawing/2015/06/chart">
            <c:ext xmlns:c16="http://schemas.microsoft.com/office/drawing/2014/chart" uri="{C3380CC4-5D6E-409C-BE32-E72D297353CC}">
              <c16:uniqueId val="{00000000-3FEC-452E-B538-3D26B211AD01}"/>
            </c:ext>
          </c:extLst>
        </c:ser>
        <c:ser>
          <c:idx val="1"/>
          <c:order val="1"/>
          <c:tx>
            <c:strRef>
              <c:f>Analysis!$U$3</c:f>
              <c:strCache>
                <c:ptCount val="1"/>
                <c:pt idx="0">
                  <c:v>Sum of QUANTITY</c:v>
                </c:pt>
              </c:strCache>
            </c:strRef>
          </c:tx>
          <c:spPr>
            <a:ln w="28575" cap="rnd">
              <a:solidFill>
                <a:schemeClr val="accent2"/>
              </a:solidFill>
              <a:round/>
            </a:ln>
            <a:effectLst/>
          </c:spPr>
          <c:marker>
            <c:symbol val="none"/>
          </c:marker>
          <c:cat>
            <c:multiLvlStrRef>
              <c:f>Analysis!$S$4:$S$74</c:f>
              <c:multiLvlStrCache>
                <c:ptCount val="35"/>
                <c:lvl>
                  <c:pt idx="0">
                    <c:v>Kg</c:v>
                  </c:pt>
                  <c:pt idx="1">
                    <c:v>Kg</c:v>
                  </c:pt>
                  <c:pt idx="2">
                    <c:v>Lt</c:v>
                  </c:pt>
                  <c:pt idx="3">
                    <c:v>Ft</c:v>
                  </c:pt>
                  <c:pt idx="4">
                    <c:v>Kg</c:v>
                  </c:pt>
                  <c:pt idx="5">
                    <c:v>No.</c:v>
                  </c:pt>
                  <c:pt idx="6">
                    <c:v>Lt</c:v>
                  </c:pt>
                  <c:pt idx="7">
                    <c:v>Kg</c:v>
                  </c:pt>
                  <c:pt idx="8">
                    <c:v>Kg</c:v>
                  </c:pt>
                  <c:pt idx="9">
                    <c:v>Kg</c:v>
                  </c:pt>
                  <c:pt idx="10">
                    <c:v>No.</c:v>
                  </c:pt>
                  <c:pt idx="11">
                    <c:v>No.</c:v>
                  </c:pt>
                  <c:pt idx="12">
                    <c:v>Ft</c:v>
                  </c:pt>
                  <c:pt idx="13">
                    <c:v>No.</c:v>
                  </c:pt>
                  <c:pt idx="14">
                    <c:v>Ft</c:v>
                  </c:pt>
                  <c:pt idx="15">
                    <c:v>Lt</c:v>
                  </c:pt>
                  <c:pt idx="16">
                    <c:v>Ft</c:v>
                  </c:pt>
                  <c:pt idx="17">
                    <c:v>Ft</c:v>
                  </c:pt>
                  <c:pt idx="18">
                    <c:v>Ft</c:v>
                  </c:pt>
                  <c:pt idx="19">
                    <c:v>No.</c:v>
                  </c:pt>
                  <c:pt idx="20">
                    <c:v>Lt</c:v>
                  </c:pt>
                  <c:pt idx="21">
                    <c:v>No.</c:v>
                  </c:pt>
                  <c:pt idx="22">
                    <c:v>Lt</c:v>
                  </c:pt>
                  <c:pt idx="23">
                    <c:v>Ft</c:v>
                  </c:pt>
                  <c:pt idx="24">
                    <c:v>Kg</c:v>
                  </c:pt>
                  <c:pt idx="25">
                    <c:v>Kg</c:v>
                  </c:pt>
                  <c:pt idx="26">
                    <c:v>Lt</c:v>
                  </c:pt>
                  <c:pt idx="27">
                    <c:v>Kg</c:v>
                  </c:pt>
                  <c:pt idx="28">
                    <c:v>Kg</c:v>
                  </c:pt>
                  <c:pt idx="29">
                    <c:v>Kg</c:v>
                  </c:pt>
                  <c:pt idx="30">
                    <c:v>No.</c:v>
                  </c:pt>
                  <c:pt idx="31">
                    <c:v>Kg</c:v>
                  </c:pt>
                  <c:pt idx="32">
                    <c:v>Ft</c:v>
                  </c:pt>
                  <c:pt idx="33">
                    <c:v>Ft</c:v>
                  </c:pt>
                  <c:pt idx="34">
                    <c:v>Kg</c:v>
                  </c:pt>
                </c:lvl>
                <c:lvl>
                  <c:pt idx="0">
                    <c:v>Product01</c:v>
                  </c:pt>
                  <c:pt idx="1">
                    <c:v>Product02</c:v>
                  </c:pt>
                  <c:pt idx="2">
                    <c:v>Product04</c:v>
                  </c:pt>
                  <c:pt idx="3">
                    <c:v>Product05</c:v>
                  </c:pt>
                  <c:pt idx="4">
                    <c:v>Product08</c:v>
                  </c:pt>
                  <c:pt idx="5">
                    <c:v>Product09</c:v>
                  </c:pt>
                  <c:pt idx="6">
                    <c:v>Product11</c:v>
                  </c:pt>
                  <c:pt idx="7">
                    <c:v>Product12</c:v>
                  </c:pt>
                  <c:pt idx="8">
                    <c:v>Product13</c:v>
                  </c:pt>
                  <c:pt idx="9">
                    <c:v>Product14</c:v>
                  </c:pt>
                  <c:pt idx="10">
                    <c:v>Product15</c:v>
                  </c:pt>
                  <c:pt idx="11">
                    <c:v>Product16</c:v>
                  </c:pt>
                  <c:pt idx="12">
                    <c:v>Product17</c:v>
                  </c:pt>
                  <c:pt idx="13">
                    <c:v>Product18</c:v>
                  </c:pt>
                  <c:pt idx="14">
                    <c:v>Product19</c:v>
                  </c:pt>
                  <c:pt idx="15">
                    <c:v>Product20</c:v>
                  </c:pt>
                  <c:pt idx="16">
                    <c:v>Product22</c:v>
                  </c:pt>
                  <c:pt idx="17">
                    <c:v>Product23</c:v>
                  </c:pt>
                  <c:pt idx="18">
                    <c:v>Product24</c:v>
                  </c:pt>
                  <c:pt idx="19">
                    <c:v>Product26</c:v>
                  </c:pt>
                  <c:pt idx="20">
                    <c:v>Product27</c:v>
                  </c:pt>
                  <c:pt idx="21">
                    <c:v>Product28</c:v>
                  </c:pt>
                  <c:pt idx="22">
                    <c:v>Product29</c:v>
                  </c:pt>
                  <c:pt idx="23">
                    <c:v>Product30</c:v>
                  </c:pt>
                  <c:pt idx="24">
                    <c:v>Product32</c:v>
                  </c:pt>
                  <c:pt idx="25">
                    <c:v>Product33</c:v>
                  </c:pt>
                  <c:pt idx="26">
                    <c:v>Product34</c:v>
                  </c:pt>
                  <c:pt idx="27">
                    <c:v>Product36</c:v>
                  </c:pt>
                  <c:pt idx="28">
                    <c:v>Product37</c:v>
                  </c:pt>
                  <c:pt idx="29">
                    <c:v>Product38</c:v>
                  </c:pt>
                  <c:pt idx="30">
                    <c:v>Product39</c:v>
                  </c:pt>
                  <c:pt idx="31">
                    <c:v>Product40</c:v>
                  </c:pt>
                  <c:pt idx="32">
                    <c:v>Product41</c:v>
                  </c:pt>
                  <c:pt idx="33">
                    <c:v>Product42</c:v>
                  </c:pt>
                  <c:pt idx="34">
                    <c:v>Product44</c:v>
                  </c:pt>
                </c:lvl>
              </c:multiLvlStrCache>
            </c:multiLvlStrRef>
          </c:cat>
          <c:val>
            <c:numRef>
              <c:f>Analysis!$U$4:$U$74</c:f>
              <c:numCache>
                <c:formatCode>General</c:formatCode>
                <c:ptCount val="35"/>
                <c:pt idx="0">
                  <c:v>17</c:v>
                </c:pt>
                <c:pt idx="1">
                  <c:v>9</c:v>
                </c:pt>
                <c:pt idx="2">
                  <c:v>32</c:v>
                </c:pt>
                <c:pt idx="3">
                  <c:v>20</c:v>
                </c:pt>
                <c:pt idx="4">
                  <c:v>14</c:v>
                </c:pt>
                <c:pt idx="5">
                  <c:v>4</c:v>
                </c:pt>
                <c:pt idx="6">
                  <c:v>16</c:v>
                </c:pt>
                <c:pt idx="7">
                  <c:v>15</c:v>
                </c:pt>
                <c:pt idx="8">
                  <c:v>9</c:v>
                </c:pt>
                <c:pt idx="9">
                  <c:v>5</c:v>
                </c:pt>
                <c:pt idx="10">
                  <c:v>15</c:v>
                </c:pt>
                <c:pt idx="11">
                  <c:v>15</c:v>
                </c:pt>
                <c:pt idx="12">
                  <c:v>12</c:v>
                </c:pt>
                <c:pt idx="13">
                  <c:v>13</c:v>
                </c:pt>
                <c:pt idx="14">
                  <c:v>28</c:v>
                </c:pt>
                <c:pt idx="15">
                  <c:v>15</c:v>
                </c:pt>
                <c:pt idx="16">
                  <c:v>18</c:v>
                </c:pt>
                <c:pt idx="17">
                  <c:v>8</c:v>
                </c:pt>
                <c:pt idx="18">
                  <c:v>10</c:v>
                </c:pt>
                <c:pt idx="19">
                  <c:v>16</c:v>
                </c:pt>
                <c:pt idx="20">
                  <c:v>14</c:v>
                </c:pt>
                <c:pt idx="21">
                  <c:v>23</c:v>
                </c:pt>
                <c:pt idx="22">
                  <c:v>9</c:v>
                </c:pt>
                <c:pt idx="23">
                  <c:v>9</c:v>
                </c:pt>
                <c:pt idx="24">
                  <c:v>15</c:v>
                </c:pt>
                <c:pt idx="25">
                  <c:v>20</c:v>
                </c:pt>
                <c:pt idx="26">
                  <c:v>27</c:v>
                </c:pt>
                <c:pt idx="27">
                  <c:v>26</c:v>
                </c:pt>
                <c:pt idx="28">
                  <c:v>1</c:v>
                </c:pt>
                <c:pt idx="29">
                  <c:v>20</c:v>
                </c:pt>
                <c:pt idx="30">
                  <c:v>27</c:v>
                </c:pt>
                <c:pt idx="31">
                  <c:v>21</c:v>
                </c:pt>
                <c:pt idx="32">
                  <c:v>26</c:v>
                </c:pt>
                <c:pt idx="33">
                  <c:v>40</c:v>
                </c:pt>
                <c:pt idx="34">
                  <c:v>24</c:v>
                </c:pt>
              </c:numCache>
            </c:numRef>
          </c:val>
          <c:smooth val="0"/>
          <c:extLst xmlns:c16r2="http://schemas.microsoft.com/office/drawing/2015/06/chart">
            <c:ext xmlns:c16="http://schemas.microsoft.com/office/drawing/2014/chart" uri="{C3380CC4-5D6E-409C-BE32-E72D297353CC}">
              <c16:uniqueId val="{00000001-3FEC-452E-B538-3D26B211AD01}"/>
            </c:ext>
          </c:extLst>
        </c:ser>
        <c:dLbls>
          <c:showLegendKey val="0"/>
          <c:showVal val="0"/>
          <c:showCatName val="0"/>
          <c:showSerName val="0"/>
          <c:showPercent val="0"/>
          <c:showBubbleSize val="0"/>
        </c:dLbls>
        <c:smooth val="0"/>
        <c:axId val="348733328"/>
        <c:axId val="348731152"/>
      </c:lineChart>
      <c:catAx>
        <c:axId val="34873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31152"/>
        <c:crosses val="autoZero"/>
        <c:auto val="1"/>
        <c:lblAlgn val="ctr"/>
        <c:lblOffset val="100"/>
        <c:noMultiLvlLbl val="0"/>
      </c:catAx>
      <c:valAx>
        <c:axId val="34873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33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Analysis!$Y$3</c:f>
              <c:strCache>
                <c:ptCount val="1"/>
                <c:pt idx="0">
                  <c:v>Total</c:v>
                </c:pt>
              </c:strCache>
            </c:strRef>
          </c:tx>
          <c:spPr>
            <a:solidFill>
              <a:schemeClr val="accent1"/>
            </a:solidFill>
            <a:ln>
              <a:noFill/>
            </a:ln>
            <a:effectLst/>
          </c:spPr>
          <c:invertIfNegative val="0"/>
          <c:cat>
            <c:strRef>
              <c:f>Analysis!$X$4:$X$9</c:f>
              <c:strCache>
                <c:ptCount val="5"/>
                <c:pt idx="0">
                  <c:v>Category01</c:v>
                </c:pt>
                <c:pt idx="1">
                  <c:v>Category02</c:v>
                </c:pt>
                <c:pt idx="2">
                  <c:v>Category03</c:v>
                </c:pt>
                <c:pt idx="3">
                  <c:v>Category04</c:v>
                </c:pt>
                <c:pt idx="4">
                  <c:v>Category05</c:v>
                </c:pt>
              </c:strCache>
            </c:strRef>
          </c:cat>
          <c:val>
            <c:numRef>
              <c:f>Analysis!$Y$4:$Y$9</c:f>
              <c:numCache>
                <c:formatCode>General</c:formatCode>
                <c:ptCount val="5"/>
                <c:pt idx="0">
                  <c:v>9082.36</c:v>
                </c:pt>
                <c:pt idx="1">
                  <c:v>12905.76</c:v>
                </c:pt>
                <c:pt idx="2">
                  <c:v>6457.2900000000009</c:v>
                </c:pt>
                <c:pt idx="3">
                  <c:v>12679.48</c:v>
                </c:pt>
                <c:pt idx="4">
                  <c:v>18223.009999999998</c:v>
                </c:pt>
              </c:numCache>
            </c:numRef>
          </c:val>
          <c:extLst xmlns:c16r2="http://schemas.microsoft.com/office/drawing/2015/06/chart">
            <c:ext xmlns:c16="http://schemas.microsoft.com/office/drawing/2014/chart" uri="{C3380CC4-5D6E-409C-BE32-E72D297353CC}">
              <c16:uniqueId val="{00000000-48D0-43D2-8410-C6D90C34B4F8}"/>
            </c:ext>
          </c:extLst>
        </c:ser>
        <c:dLbls>
          <c:showLegendKey val="0"/>
          <c:showVal val="0"/>
          <c:showCatName val="0"/>
          <c:showSerName val="0"/>
          <c:showPercent val="0"/>
          <c:showBubbleSize val="0"/>
        </c:dLbls>
        <c:gapWidth val="182"/>
        <c:axId val="348724624"/>
        <c:axId val="348721904"/>
      </c:barChart>
      <c:catAx>
        <c:axId val="34872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21904"/>
        <c:crosses val="autoZero"/>
        <c:auto val="1"/>
        <c:lblAlgn val="ctr"/>
        <c:lblOffset val="100"/>
        <c:noMultiLvlLbl val="0"/>
      </c:catAx>
      <c:valAx>
        <c:axId val="34872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2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Analysis!$AB$3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13BE-436B-B434-0F9C968B84B0}"/>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13BE-436B-B434-0F9C968B84B0}"/>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13BE-436B-B434-0F9C968B84B0}"/>
              </c:ext>
            </c:extLst>
          </c:dPt>
          <c:cat>
            <c:strRef>
              <c:f>Analysis!$AA$4:$AA$5</c:f>
              <c:strCache>
                <c:ptCount val="1"/>
                <c:pt idx="0">
                  <c:v>Wholesaler</c:v>
                </c:pt>
              </c:strCache>
            </c:strRef>
          </c:cat>
          <c:val>
            <c:numRef>
              <c:f>Analysis!$AB$4:$AB$5</c:f>
              <c:numCache>
                <c:formatCode>General</c:formatCode>
                <c:ptCount val="1"/>
                <c:pt idx="0">
                  <c:v>59347.9</c:v>
                </c:pt>
              </c:numCache>
            </c:numRef>
          </c:val>
          <c:extLst xmlns:c16r2="http://schemas.microsoft.com/office/drawing/2015/06/chart">
            <c:ext xmlns:c16="http://schemas.microsoft.com/office/drawing/2014/chart" uri="{C3380CC4-5D6E-409C-BE32-E72D297353CC}">
              <c16:uniqueId val="{00000006-13BE-436B-B434-0F9C968B84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[Sales-Dashboard-practice-file.xlsx]Analysis!PivotTable7</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Analysis!$AE$3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A55B-41A2-8A8C-846E9B3F5B6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A55B-41A2-8A8C-846E9B3F5B6F}"/>
              </c:ext>
            </c:extLst>
          </c:dPt>
          <c:cat>
            <c:strRef>
              <c:f>Analysis!$AD$4:$AD$5</c:f>
              <c:strCache>
                <c:ptCount val="2"/>
                <c:pt idx="0">
                  <c:v>Cash</c:v>
                </c:pt>
                <c:pt idx="1">
                  <c:v>Online</c:v>
                </c:pt>
              </c:strCache>
            </c:strRef>
          </c:cat>
          <c:val>
            <c:numRef>
              <c:f>Analysis!$AE$4:$AE$5</c:f>
              <c:numCache>
                <c:formatCode>General</c:formatCode>
                <c:ptCount val="2"/>
                <c:pt idx="0">
                  <c:v>27574.269999999997</c:v>
                </c:pt>
                <c:pt idx="1">
                  <c:v>31773.629999999997</c:v>
                </c:pt>
              </c:numCache>
            </c:numRef>
          </c:val>
          <c:extLst xmlns:c16r2="http://schemas.microsoft.com/office/drawing/2015/06/chart">
            <c:ext xmlns:c16="http://schemas.microsoft.com/office/drawing/2014/chart" uri="{C3380CC4-5D6E-409C-BE32-E72D297353CC}">
              <c16:uniqueId val="{00000004-A55B-41A2-8A8C-846E9B3F5B6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7.8025371828521428E-2"/>
          <c:y val="0.37800488480606592"/>
          <c:w val="0.76112270341207344"/>
          <c:h val="0.53774387576552929"/>
        </c:manualLayout>
      </c:layout>
      <c:barChart>
        <c:barDir val="col"/>
        <c:grouping val="clustered"/>
        <c:varyColors val="0"/>
        <c:ser>
          <c:idx val="0"/>
          <c:order val="0"/>
          <c:tx>
            <c:strRef>
              <c:f>Sheet7!$H$3</c:f>
              <c:strCache>
                <c:ptCount val="1"/>
                <c:pt idx="0">
                  <c:v>Total</c:v>
                </c:pt>
              </c:strCache>
            </c:strRef>
          </c:tx>
          <c:spPr>
            <a:solidFill>
              <a:schemeClr val="accent1"/>
            </a:solidFill>
            <a:ln>
              <a:noFill/>
            </a:ln>
            <a:effectLst/>
          </c:spPr>
          <c:invertIfNegative val="0"/>
          <c:cat>
            <c:strRef>
              <c:f>Sheet7!$G$4:$G$16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Sheet7!$H$4:$H$16</c:f>
              <c:numCache>
                <c:formatCode>General</c:formatCode>
                <c:ptCount val="12"/>
                <c:pt idx="0">
                  <c:v>5741.6100000000006</c:v>
                </c:pt>
                <c:pt idx="1">
                  <c:v>4082.0400000000013</c:v>
                </c:pt>
                <c:pt idx="2">
                  <c:v>4178.91</c:v>
                </c:pt>
                <c:pt idx="3">
                  <c:v>3799.6500000000005</c:v>
                </c:pt>
                <c:pt idx="4">
                  <c:v>4119.6500000000005</c:v>
                </c:pt>
                <c:pt idx="5">
                  <c:v>3522.3700000000008</c:v>
                </c:pt>
                <c:pt idx="6">
                  <c:v>3964.94</c:v>
                </c:pt>
                <c:pt idx="7">
                  <c:v>4047.6400000000008</c:v>
                </c:pt>
                <c:pt idx="8">
                  <c:v>4730.0499999999993</c:v>
                </c:pt>
                <c:pt idx="9">
                  <c:v>3304.8799999999997</c:v>
                </c:pt>
                <c:pt idx="10">
                  <c:v>3858.2400000000007</c:v>
                </c:pt>
                <c:pt idx="11">
                  <c:v>4219.6299999999992</c:v>
                </c:pt>
              </c:numCache>
            </c:numRef>
          </c:val>
        </c:ser>
        <c:dLbls>
          <c:showLegendKey val="0"/>
          <c:showVal val="0"/>
          <c:showCatName val="0"/>
          <c:showSerName val="0"/>
          <c:showPercent val="0"/>
          <c:showBubbleSize val="0"/>
        </c:dLbls>
        <c:gapWidth val="219"/>
        <c:overlap val="-27"/>
        <c:axId val="182186400"/>
        <c:axId val="182182592"/>
      </c:barChart>
      <c:catAx>
        <c:axId val="18218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2592"/>
        <c:crosses val="autoZero"/>
        <c:auto val="1"/>
        <c:lblAlgn val="ctr"/>
        <c:lblOffset val="100"/>
        <c:noMultiLvlLbl val="0"/>
      </c:catAx>
      <c:valAx>
        <c:axId val="18218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6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[Sales-Dashboard-practice-file.xlsx]Sheet7!PivotTable5</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Sheet7!$K$3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Sheet7!$J$4:$J$92</c:f>
              <c:multiLvlStrCache>
                <c:ptCount val="44"/>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lvl>
              </c:multiLvlStrCache>
            </c:multiLvlStrRef>
          </c:cat>
          <c:val>
            <c:numRef>
              <c:f>Sheet7!$K$4:$K$92</c:f>
              <c:numCache>
                <c:formatCode>General</c:formatCode>
                <c:ptCount val="44"/>
                <c:pt idx="0">
                  <c:v>1350.44</c:v>
                </c:pt>
                <c:pt idx="1">
                  <c:v>2141.9999999999995</c:v>
                </c:pt>
                <c:pt idx="2">
                  <c:v>890.34000000000015</c:v>
                </c:pt>
                <c:pt idx="3">
                  <c:v>732.60000000000025</c:v>
                </c:pt>
                <c:pt idx="4">
                  <c:v>2178.5400000000009</c:v>
                </c:pt>
                <c:pt idx="5">
                  <c:v>684</c:v>
                </c:pt>
                <c:pt idx="6">
                  <c:v>238.65000000000003</c:v>
                </c:pt>
                <c:pt idx="7">
                  <c:v>1040.8200000000002</c:v>
                </c:pt>
                <c:pt idx="8">
                  <c:v>78.599999999999994</c:v>
                </c:pt>
                <c:pt idx="9">
                  <c:v>1971.36</c:v>
                </c:pt>
                <c:pt idx="10">
                  <c:v>677.5999999999998</c:v>
                </c:pt>
                <c:pt idx="11">
                  <c:v>1318.38</c:v>
                </c:pt>
                <c:pt idx="12">
                  <c:v>1098.72</c:v>
                </c:pt>
                <c:pt idx="13">
                  <c:v>1613.92</c:v>
                </c:pt>
                <c:pt idx="14">
                  <c:v>204.35999999999999</c:v>
                </c:pt>
                <c:pt idx="15">
                  <c:v>249.59999999999991</c:v>
                </c:pt>
                <c:pt idx="16">
                  <c:v>940.68</c:v>
                </c:pt>
                <c:pt idx="17">
                  <c:v>590.52</c:v>
                </c:pt>
                <c:pt idx="18">
                  <c:v>2520</c:v>
                </c:pt>
                <c:pt idx="19">
                  <c:v>838.75</c:v>
                </c:pt>
                <c:pt idx="20">
                  <c:v>1462.86</c:v>
                </c:pt>
                <c:pt idx="21">
                  <c:v>1132.5599999999997</c:v>
                </c:pt>
                <c:pt idx="22">
                  <c:v>1494.6000000000001</c:v>
                </c:pt>
                <c:pt idx="23">
                  <c:v>941.7600000000001</c:v>
                </c:pt>
                <c:pt idx="24">
                  <c:v>83.3</c:v>
                </c:pt>
                <c:pt idx="25">
                  <c:v>345.24000000000007</c:v>
                </c:pt>
                <c:pt idx="26">
                  <c:v>971.04000000000008</c:v>
                </c:pt>
                <c:pt idx="27">
                  <c:v>543.53</c:v>
                </c:pt>
                <c:pt idx="28">
                  <c:v>796.65000000000009</c:v>
                </c:pt>
                <c:pt idx="29">
                  <c:v>2817.9200000000005</c:v>
                </c:pt>
                <c:pt idx="30">
                  <c:v>624.95999999999992</c:v>
                </c:pt>
                <c:pt idx="31">
                  <c:v>1879.68</c:v>
                </c:pt>
                <c:pt idx="32">
                  <c:v>1556.1000000000004</c:v>
                </c:pt>
                <c:pt idx="33">
                  <c:v>1107.6999999999996</c:v>
                </c:pt>
                <c:pt idx="34">
                  <c:v>87.100000000000023</c:v>
                </c:pt>
                <c:pt idx="35">
                  <c:v>866.69999999999982</c:v>
                </c:pt>
                <c:pt idx="36">
                  <c:v>771.84</c:v>
                </c:pt>
                <c:pt idx="37">
                  <c:v>1118.8799999999999</c:v>
                </c:pt>
                <c:pt idx="38">
                  <c:v>382.95000000000005</c:v>
                </c:pt>
                <c:pt idx="39">
                  <c:v>1152.0000000000002</c:v>
                </c:pt>
                <c:pt idx="40">
                  <c:v>2608.2000000000007</c:v>
                </c:pt>
                <c:pt idx="41">
                  <c:v>3240</c:v>
                </c:pt>
                <c:pt idx="42">
                  <c:v>664.64</c:v>
                </c:pt>
                <c:pt idx="43">
                  <c:v>1559.5199999999998</c:v>
                </c:pt>
              </c:numCache>
            </c:numRef>
          </c:val>
          <c:smooth val="0"/>
        </c:ser>
        <c:dLbls>
          <c:showLegendKey val="0"/>
          <c:showVal val="0"/>
          <c:showCatName val="0"/>
          <c:showSerName val="0"/>
          <c:showPercent val="0"/>
          <c:showBubbleSize val="0"/>
        </c:dLbls>
        <c:marker val="1"/>
        <c:smooth val="0"/>
        <c:axId val="348732240"/>
        <c:axId val="348727344"/>
      </c:lineChart>
      <c:catAx>
        <c:axId val="3487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27344"/>
        <c:crosses val="autoZero"/>
        <c:auto val="1"/>
        <c:lblAlgn val="ctr"/>
        <c:lblOffset val="100"/>
        <c:noMultiLvlLbl val="0"/>
      </c:catAx>
      <c:valAx>
        <c:axId val="34872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32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8025371828521428E-2"/>
          <c:y val="0.37800488480606592"/>
          <c:w val="0.76112270341207344"/>
          <c:h val="0.53774387576552929"/>
        </c:manualLayout>
      </c:layout>
      <c:barChart>
        <c:barDir val="col"/>
        <c:grouping val="clustered"/>
        <c:varyColors val="0"/>
        <c:ser>
          <c:idx val="0"/>
          <c:order val="0"/>
          <c:tx>
            <c:strRef>
              <c:f>Sheet7!$H$3</c:f>
              <c:strCache>
                <c:ptCount val="1"/>
                <c:pt idx="0">
                  <c:v>Total</c:v>
                </c:pt>
              </c:strCache>
            </c:strRef>
          </c:tx>
          <c:spPr>
            <a:solidFill>
              <a:schemeClr val="accent1"/>
            </a:solidFill>
            <a:ln>
              <a:noFill/>
            </a:ln>
            <a:effectLst/>
          </c:spPr>
          <c:invertIfNegative val="0"/>
          <c:cat>
            <c:strRef>
              <c:f>Sheet7!$G$4:$G$16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Sheet7!$H$4:$H$16</c:f>
              <c:numCache>
                <c:formatCode>General</c:formatCode>
                <c:ptCount val="12"/>
                <c:pt idx="0">
                  <c:v>5741.6100000000006</c:v>
                </c:pt>
                <c:pt idx="1">
                  <c:v>4082.0400000000013</c:v>
                </c:pt>
                <c:pt idx="2">
                  <c:v>4178.91</c:v>
                </c:pt>
                <c:pt idx="3">
                  <c:v>3799.6500000000005</c:v>
                </c:pt>
                <c:pt idx="4">
                  <c:v>4119.6500000000005</c:v>
                </c:pt>
                <c:pt idx="5">
                  <c:v>3522.3700000000008</c:v>
                </c:pt>
                <c:pt idx="6">
                  <c:v>3964.94</c:v>
                </c:pt>
                <c:pt idx="7">
                  <c:v>4047.6400000000008</c:v>
                </c:pt>
                <c:pt idx="8">
                  <c:v>4730.0499999999993</c:v>
                </c:pt>
                <c:pt idx="9">
                  <c:v>3304.8799999999997</c:v>
                </c:pt>
                <c:pt idx="10">
                  <c:v>3858.2400000000007</c:v>
                </c:pt>
                <c:pt idx="11">
                  <c:v>4219.6299999999992</c:v>
                </c:pt>
              </c:numCache>
            </c:numRef>
          </c:val>
        </c:ser>
        <c:dLbls>
          <c:showLegendKey val="0"/>
          <c:showVal val="0"/>
          <c:showCatName val="0"/>
          <c:showSerName val="0"/>
          <c:showPercent val="0"/>
          <c:showBubbleSize val="0"/>
        </c:dLbls>
        <c:gapWidth val="219"/>
        <c:overlap val="-27"/>
        <c:axId val="348734416"/>
        <c:axId val="348727888"/>
      </c:barChart>
      <c:catAx>
        <c:axId val="34873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27888"/>
        <c:crosses val="autoZero"/>
        <c:auto val="1"/>
        <c:lblAlgn val="ctr"/>
        <c:lblOffset val="100"/>
        <c:noMultiLvlLbl val="0"/>
      </c:catAx>
      <c:valAx>
        <c:axId val="34872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34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Sheet7!$N$3</c:f>
              <c:strCache>
                <c:ptCount val="1"/>
                <c:pt idx="0">
                  <c:v>Total</c:v>
                </c:pt>
              </c:strCache>
            </c:strRef>
          </c:tx>
          <c:spPr>
            <a:solidFill>
              <a:schemeClr val="accent1"/>
            </a:solidFill>
            <a:ln>
              <a:noFill/>
            </a:ln>
            <a:effectLst/>
          </c:spPr>
          <c:invertIfNegative val="0"/>
          <c:cat>
            <c:strRef>
              <c:f>Sheet7!$M$4:$M$9</c:f>
              <c:strCache>
                <c:ptCount val="5"/>
                <c:pt idx="0">
                  <c:v>Category01</c:v>
                </c:pt>
                <c:pt idx="1">
                  <c:v>Category02</c:v>
                </c:pt>
                <c:pt idx="2">
                  <c:v>Category03</c:v>
                </c:pt>
                <c:pt idx="3">
                  <c:v>Category04</c:v>
                </c:pt>
                <c:pt idx="4">
                  <c:v>Category05</c:v>
                </c:pt>
              </c:strCache>
            </c:strRef>
          </c:cat>
          <c:val>
            <c:numRef>
              <c:f>Sheet7!$N$4:$N$9</c:f>
              <c:numCache>
                <c:formatCode>General</c:formatCode>
                <c:ptCount val="5"/>
                <c:pt idx="0">
                  <c:v>9335.9900000000016</c:v>
                </c:pt>
                <c:pt idx="1">
                  <c:v>11185.13999999999</c:v>
                </c:pt>
                <c:pt idx="2">
                  <c:v>5953.829999999999</c:v>
                </c:pt>
                <c:pt idx="3">
                  <c:v>11596.619999999997</c:v>
                </c:pt>
                <c:pt idx="4">
                  <c:v>11498.029999999997</c:v>
                </c:pt>
              </c:numCache>
            </c:numRef>
          </c:val>
        </c:ser>
        <c:dLbls>
          <c:showLegendKey val="0"/>
          <c:showVal val="0"/>
          <c:showCatName val="0"/>
          <c:showSerName val="0"/>
          <c:showPercent val="0"/>
          <c:showBubbleSize val="0"/>
        </c:dLbls>
        <c:gapWidth val="182"/>
        <c:axId val="348735504"/>
        <c:axId val="348730064"/>
      </c:barChart>
      <c:catAx>
        <c:axId val="34873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30064"/>
        <c:crosses val="autoZero"/>
        <c:auto val="1"/>
        <c:lblAlgn val="ctr"/>
        <c:lblOffset val="100"/>
        <c:noMultiLvlLbl val="0"/>
      </c:catAx>
      <c:valAx>
        <c:axId val="34873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3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[Sales-Dashboard-practice-file.xlsx]Sheet7!PivotTable7</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Sheet7!$R$3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Sheet7!$Q$4:$Q$7</c:f>
              <c:strCache>
                <c:ptCount val="3"/>
                <c:pt idx="0">
                  <c:v>Direct Sales</c:v>
                </c:pt>
                <c:pt idx="1">
                  <c:v>Online</c:v>
                </c:pt>
                <c:pt idx="2">
                  <c:v>Wholesaler</c:v>
                </c:pt>
              </c:strCache>
            </c:strRef>
          </c:cat>
          <c:val>
            <c:numRef>
              <c:f>Sheet7!$R$4:$R$7</c:f>
              <c:numCache>
                <c:formatCode>General</c:formatCode>
                <c:ptCount val="3"/>
                <c:pt idx="0">
                  <c:v>26121.079999999991</c:v>
                </c:pt>
                <c:pt idx="1">
                  <c:v>15624.489999999994</c:v>
                </c:pt>
                <c:pt idx="2">
                  <c:v>7824.0400000000009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[Sales-Dashboard-practice-file.xlsx]Sheet7!PivotTable8</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Sheet7!$U$3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Sheet7!$T$4:$T$6</c:f>
              <c:strCache>
                <c:ptCount val="2"/>
                <c:pt idx="0">
                  <c:v>Cash</c:v>
                </c:pt>
                <c:pt idx="1">
                  <c:v>Online</c:v>
                </c:pt>
              </c:strCache>
            </c:strRef>
          </c:cat>
          <c:val>
            <c:numRef>
              <c:f>Sheet7!$U$4:$U$6</c:f>
              <c:numCache>
                <c:formatCode>General</c:formatCode>
                <c:ptCount val="2"/>
                <c:pt idx="0">
                  <c:v>25626.2</c:v>
                </c:pt>
                <c:pt idx="1">
                  <c:v>23943.409999999982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962962962962965"/>
          <c:y val="0.41071303587051616"/>
          <c:w val="0.33333333333333331"/>
          <c:h val="0.38317272840894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[Sales-Dashboard-practice-file.xlsx]Sheet7!PivotTable4</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Sheet7!$H$3</c:f>
              <c:strCache>
                <c:ptCount val="1"/>
                <c:pt idx="0">
                  <c:v>Total</c:v>
                </c:pt>
              </c:strCache>
            </c:strRef>
          </c:tx>
          <c:spPr>
            <a:solidFill>
              <a:schemeClr val="accent1"/>
            </a:solidFill>
            <a:ln>
              <a:noFill/>
            </a:ln>
            <a:effectLst/>
          </c:spPr>
          <c:cat>
            <c:strRef>
              <c:f>Sheet7!$G$4:$G$16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Sheet7!$H$4:$H$16</c:f>
              <c:numCache>
                <c:formatCode>General</c:formatCode>
                <c:ptCount val="12"/>
                <c:pt idx="0">
                  <c:v>5741.6100000000006</c:v>
                </c:pt>
                <c:pt idx="1">
                  <c:v>4082.0400000000013</c:v>
                </c:pt>
                <c:pt idx="2">
                  <c:v>4178.91</c:v>
                </c:pt>
                <c:pt idx="3">
                  <c:v>3799.6500000000005</c:v>
                </c:pt>
                <c:pt idx="4">
                  <c:v>4119.6500000000005</c:v>
                </c:pt>
                <c:pt idx="5">
                  <c:v>3522.3700000000008</c:v>
                </c:pt>
                <c:pt idx="6">
                  <c:v>3964.94</c:v>
                </c:pt>
                <c:pt idx="7">
                  <c:v>4047.6400000000008</c:v>
                </c:pt>
                <c:pt idx="8">
                  <c:v>4730.0499999999993</c:v>
                </c:pt>
                <c:pt idx="9">
                  <c:v>3304.8799999999997</c:v>
                </c:pt>
                <c:pt idx="10">
                  <c:v>3858.2400000000007</c:v>
                </c:pt>
                <c:pt idx="11">
                  <c:v>4219.6299999999992</c:v>
                </c:pt>
              </c:numCache>
            </c:numRef>
          </c:val>
        </c:ser>
        <c:dLbls>
          <c:showLegendKey val="0"/>
          <c:showVal val="0"/>
          <c:showCatName val="0"/>
          <c:showSerName val="0"/>
          <c:showPercent val="0"/>
          <c:showBubbleSize val="0"/>
        </c:dLbls>
        <c:axId val="350194416"/>
        <c:axId val="350191152"/>
      </c:areaChart>
      <c:catAx>
        <c:axId val="35019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91152"/>
        <c:crosses val="autoZero"/>
        <c:auto val="1"/>
        <c:lblAlgn val="ctr"/>
        <c:lblOffset val="100"/>
        <c:noMultiLvlLbl val="0"/>
      </c:catAx>
      <c:valAx>
        <c:axId val="35019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944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Sheet7!$N$3</c:f>
              <c:strCache>
                <c:ptCount val="1"/>
                <c:pt idx="0">
                  <c:v>Total</c:v>
                </c:pt>
              </c:strCache>
            </c:strRef>
          </c:tx>
          <c:spPr>
            <a:solidFill>
              <a:schemeClr val="accent1"/>
            </a:solidFill>
            <a:ln>
              <a:noFill/>
            </a:ln>
            <a:effectLst/>
          </c:spPr>
          <c:invertIfNegative val="0"/>
          <c:cat>
            <c:strRef>
              <c:f>Sheet7!$M$4:$M$9</c:f>
              <c:strCache>
                <c:ptCount val="5"/>
                <c:pt idx="0">
                  <c:v>Category01</c:v>
                </c:pt>
                <c:pt idx="1">
                  <c:v>Category02</c:v>
                </c:pt>
                <c:pt idx="2">
                  <c:v>Category03</c:v>
                </c:pt>
                <c:pt idx="3">
                  <c:v>Category04</c:v>
                </c:pt>
                <c:pt idx="4">
                  <c:v>Category05</c:v>
                </c:pt>
              </c:strCache>
            </c:strRef>
          </c:cat>
          <c:val>
            <c:numRef>
              <c:f>Sheet7!$N$4:$N$9</c:f>
              <c:numCache>
                <c:formatCode>General</c:formatCode>
                <c:ptCount val="5"/>
                <c:pt idx="0">
                  <c:v>9335.9900000000016</c:v>
                </c:pt>
                <c:pt idx="1">
                  <c:v>11185.13999999999</c:v>
                </c:pt>
                <c:pt idx="2">
                  <c:v>5953.829999999999</c:v>
                </c:pt>
                <c:pt idx="3">
                  <c:v>11596.619999999997</c:v>
                </c:pt>
                <c:pt idx="4">
                  <c:v>11498.029999999997</c:v>
                </c:pt>
              </c:numCache>
            </c:numRef>
          </c:val>
        </c:ser>
        <c:dLbls>
          <c:showLegendKey val="0"/>
          <c:showVal val="0"/>
          <c:showCatName val="0"/>
          <c:showSerName val="0"/>
          <c:showPercent val="0"/>
          <c:showBubbleSize val="0"/>
        </c:dLbls>
        <c:gapWidth val="182"/>
        <c:axId val="182177696"/>
        <c:axId val="182178240"/>
      </c:barChart>
      <c:catAx>
        <c:axId val="18217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8240"/>
        <c:crosses val="autoZero"/>
        <c:auto val="1"/>
        <c:lblAlgn val="ctr"/>
        <c:lblOffset val="100"/>
        <c:noMultiLvlLbl val="0"/>
      </c:catAx>
      <c:valAx>
        <c:axId val="18217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Sheet7!$K$3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Sheet7!$J$4:$J$92</c:f>
              <c:multiLvlStrCache>
                <c:ptCount val="44"/>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lvl>
              </c:multiLvlStrCache>
            </c:multiLvlStrRef>
          </c:cat>
          <c:val>
            <c:numRef>
              <c:f>Sheet7!$K$4:$K$92</c:f>
              <c:numCache>
                <c:formatCode>General</c:formatCode>
                <c:ptCount val="44"/>
                <c:pt idx="0">
                  <c:v>1350.44</c:v>
                </c:pt>
                <c:pt idx="1">
                  <c:v>2141.9999999999995</c:v>
                </c:pt>
                <c:pt idx="2">
                  <c:v>890.34000000000015</c:v>
                </c:pt>
                <c:pt idx="3">
                  <c:v>732.60000000000025</c:v>
                </c:pt>
                <c:pt idx="4">
                  <c:v>2178.5400000000009</c:v>
                </c:pt>
                <c:pt idx="5">
                  <c:v>684</c:v>
                </c:pt>
                <c:pt idx="6">
                  <c:v>238.65000000000003</c:v>
                </c:pt>
                <c:pt idx="7">
                  <c:v>1040.8200000000002</c:v>
                </c:pt>
                <c:pt idx="8">
                  <c:v>78.599999999999994</c:v>
                </c:pt>
                <c:pt idx="9">
                  <c:v>1971.36</c:v>
                </c:pt>
                <c:pt idx="10">
                  <c:v>677.5999999999998</c:v>
                </c:pt>
                <c:pt idx="11">
                  <c:v>1318.38</c:v>
                </c:pt>
                <c:pt idx="12">
                  <c:v>1098.72</c:v>
                </c:pt>
                <c:pt idx="13">
                  <c:v>1613.92</c:v>
                </c:pt>
                <c:pt idx="14">
                  <c:v>204.35999999999999</c:v>
                </c:pt>
                <c:pt idx="15">
                  <c:v>249.59999999999991</c:v>
                </c:pt>
                <c:pt idx="16">
                  <c:v>940.68</c:v>
                </c:pt>
                <c:pt idx="17">
                  <c:v>590.52</c:v>
                </c:pt>
                <c:pt idx="18">
                  <c:v>2520</c:v>
                </c:pt>
                <c:pt idx="19">
                  <c:v>838.75</c:v>
                </c:pt>
                <c:pt idx="20">
                  <c:v>1462.86</c:v>
                </c:pt>
                <c:pt idx="21">
                  <c:v>1132.5599999999997</c:v>
                </c:pt>
                <c:pt idx="22">
                  <c:v>1494.6000000000001</c:v>
                </c:pt>
                <c:pt idx="23">
                  <c:v>941.7600000000001</c:v>
                </c:pt>
                <c:pt idx="24">
                  <c:v>83.3</c:v>
                </c:pt>
                <c:pt idx="25">
                  <c:v>345.24000000000007</c:v>
                </c:pt>
                <c:pt idx="26">
                  <c:v>971.04000000000008</c:v>
                </c:pt>
                <c:pt idx="27">
                  <c:v>543.53</c:v>
                </c:pt>
                <c:pt idx="28">
                  <c:v>796.65000000000009</c:v>
                </c:pt>
                <c:pt idx="29">
                  <c:v>2817.9200000000005</c:v>
                </c:pt>
                <c:pt idx="30">
                  <c:v>624.95999999999992</c:v>
                </c:pt>
                <c:pt idx="31">
                  <c:v>1879.68</c:v>
                </c:pt>
                <c:pt idx="32">
                  <c:v>1556.1000000000004</c:v>
                </c:pt>
                <c:pt idx="33">
                  <c:v>1107.6999999999996</c:v>
                </c:pt>
                <c:pt idx="34">
                  <c:v>87.100000000000023</c:v>
                </c:pt>
                <c:pt idx="35">
                  <c:v>866.69999999999982</c:v>
                </c:pt>
                <c:pt idx="36">
                  <c:v>771.84</c:v>
                </c:pt>
                <c:pt idx="37">
                  <c:v>1118.8799999999999</c:v>
                </c:pt>
                <c:pt idx="38">
                  <c:v>382.95000000000005</c:v>
                </c:pt>
                <c:pt idx="39">
                  <c:v>1152.0000000000002</c:v>
                </c:pt>
                <c:pt idx="40">
                  <c:v>2608.2000000000007</c:v>
                </c:pt>
                <c:pt idx="41">
                  <c:v>3240</c:v>
                </c:pt>
                <c:pt idx="42">
                  <c:v>664.64</c:v>
                </c:pt>
                <c:pt idx="43">
                  <c:v>1559.5199999999998</c:v>
                </c:pt>
              </c:numCache>
            </c:numRef>
          </c:val>
          <c:smooth val="0"/>
        </c:ser>
        <c:dLbls>
          <c:showLegendKey val="0"/>
          <c:showVal val="0"/>
          <c:showCatName val="0"/>
          <c:showSerName val="0"/>
          <c:showPercent val="0"/>
          <c:showBubbleSize val="0"/>
        </c:dLbls>
        <c:marker val="1"/>
        <c:smooth val="0"/>
        <c:axId val="182185312"/>
        <c:axId val="182176608"/>
      </c:lineChart>
      <c:catAx>
        <c:axId val="18218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6608"/>
        <c:crosses val="autoZero"/>
        <c:auto val="1"/>
        <c:lblAlgn val="ctr"/>
        <c:lblOffset val="100"/>
        <c:noMultiLvlLbl val="0"/>
      </c:catAx>
      <c:valAx>
        <c:axId val="18217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[Sales-Dashboard-practice-file.xlsx]Sheet7!PivotTable7</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Sheet7!$R$3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Sheet7!$Q$4:$Q$7</c:f>
              <c:strCache>
                <c:ptCount val="3"/>
                <c:pt idx="0">
                  <c:v>Direct Sales</c:v>
                </c:pt>
                <c:pt idx="1">
                  <c:v>Online</c:v>
                </c:pt>
                <c:pt idx="2">
                  <c:v>Wholesaler</c:v>
                </c:pt>
              </c:strCache>
            </c:strRef>
          </c:cat>
          <c:val>
            <c:numRef>
              <c:f>Sheet7!$R$4:$R$7</c:f>
              <c:numCache>
                <c:formatCode>General</c:formatCode>
                <c:ptCount val="3"/>
                <c:pt idx="0">
                  <c:v>26121.079999999991</c:v>
                </c:pt>
                <c:pt idx="1">
                  <c:v>15624.489999999994</c:v>
                </c:pt>
                <c:pt idx="2">
                  <c:v>7824.0400000000009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[Sales-Dashboard-practice-file.xlsx]Sheet7!PivotTable8</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Sheet7!$U$3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Sheet7!$T$4:$T$6</c:f>
              <c:strCache>
                <c:ptCount val="2"/>
                <c:pt idx="0">
                  <c:v>Cash</c:v>
                </c:pt>
                <c:pt idx="1">
                  <c:v>Online</c:v>
                </c:pt>
              </c:strCache>
            </c:strRef>
          </c:cat>
          <c:val>
            <c:numRef>
              <c:f>Sheet7!$U$4:$U$6</c:f>
              <c:numCache>
                <c:formatCode>General</c:formatCode>
                <c:ptCount val="2"/>
                <c:pt idx="0">
                  <c:v>25626.2</c:v>
                </c:pt>
                <c:pt idx="1">
                  <c:v>23943.409999999982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[Sales-Dashboard-practice-file.xlsx]Sheet7!PivotTable4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Sheet7!$H$3</c:f>
              <c:strCache>
                <c:ptCount val="1"/>
                <c:pt idx="0">
                  <c:v>Total</c:v>
                </c:pt>
              </c:strCache>
            </c:strRef>
          </c:tx>
          <c:spPr>
            <a:solidFill>
              <a:schemeClr val="accent1"/>
            </a:solidFill>
            <a:ln>
              <a:noFill/>
            </a:ln>
            <a:effectLst/>
          </c:spPr>
          <c:cat>
            <c:strRef>
              <c:f>Sheet7!$G$4:$G$16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Sheet7!$H$4:$H$16</c:f>
              <c:numCache>
                <c:formatCode>General</c:formatCode>
                <c:ptCount val="12"/>
                <c:pt idx="0">
                  <c:v>5741.6100000000006</c:v>
                </c:pt>
                <c:pt idx="1">
                  <c:v>4082.0400000000013</c:v>
                </c:pt>
                <c:pt idx="2">
                  <c:v>4178.91</c:v>
                </c:pt>
                <c:pt idx="3">
                  <c:v>3799.6500000000005</c:v>
                </c:pt>
                <c:pt idx="4">
                  <c:v>4119.6500000000005</c:v>
                </c:pt>
                <c:pt idx="5">
                  <c:v>3522.3700000000008</c:v>
                </c:pt>
                <c:pt idx="6">
                  <c:v>3964.94</c:v>
                </c:pt>
                <c:pt idx="7">
                  <c:v>4047.6400000000008</c:v>
                </c:pt>
                <c:pt idx="8">
                  <c:v>4730.0499999999993</c:v>
                </c:pt>
                <c:pt idx="9">
                  <c:v>3304.8799999999997</c:v>
                </c:pt>
                <c:pt idx="10">
                  <c:v>3858.2400000000007</c:v>
                </c:pt>
                <c:pt idx="11">
                  <c:v>4219.6299999999992</c:v>
                </c:pt>
              </c:numCache>
            </c:numRef>
          </c:val>
        </c:ser>
        <c:dLbls>
          <c:showLegendKey val="0"/>
          <c:showVal val="0"/>
          <c:showCatName val="0"/>
          <c:showSerName val="0"/>
          <c:showPercent val="0"/>
          <c:showBubbleSize val="0"/>
        </c:dLbls>
        <c:axId val="182190208"/>
        <c:axId val="182190752"/>
      </c:areaChart>
      <c:catAx>
        <c:axId val="182190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90752"/>
        <c:crosses val="autoZero"/>
        <c:auto val="1"/>
        <c:lblAlgn val="ctr"/>
        <c:lblOffset val="100"/>
        <c:noMultiLvlLbl val="0"/>
      </c:catAx>
      <c:valAx>
        <c:axId val="1821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90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Analysis!$B$3</c:f>
              <c:strCache>
                <c:ptCount val="1"/>
                <c:pt idx="0">
                  <c:v>Total</c:v>
                </c:pt>
              </c:strCache>
            </c:strRef>
          </c:tx>
          <c:spPr>
            <a:solidFill>
              <a:schemeClr val="accent1"/>
            </a:solidFill>
            <a:ln>
              <a:noFill/>
            </a:ln>
            <a:effectLst/>
          </c:spPr>
          <c:cat>
            <c:strRef>
              <c:f>Analysis!$A$4:$A$5</c:f>
              <c:strCache>
                <c:ptCount val="1"/>
                <c:pt idx="0">
                  <c:v>24</c:v>
                </c:pt>
              </c:strCache>
            </c:strRef>
          </c:cat>
          <c:val>
            <c:numRef>
              <c:f>Analysis!$B$4:$B$5</c:f>
              <c:numCache>
                <c:formatCode>General</c:formatCode>
                <c:ptCount val="1"/>
                <c:pt idx="0">
                  <c:v>1296</c:v>
                </c:pt>
              </c:numCache>
            </c:numRef>
          </c:val>
          <c:extLst xmlns:c16r2="http://schemas.microsoft.com/office/drawing/2015/06/chart">
            <c:ext xmlns:c16="http://schemas.microsoft.com/office/drawing/2014/chart" uri="{C3380CC4-5D6E-409C-BE32-E72D297353CC}">
              <c16:uniqueId val="{00000000-6825-4D2A-83CC-54E9A82107DF}"/>
            </c:ext>
          </c:extLst>
        </c:ser>
        <c:dLbls>
          <c:showLegendKey val="0"/>
          <c:showVal val="0"/>
          <c:showCatName val="0"/>
          <c:showSerName val="0"/>
          <c:showPercent val="0"/>
          <c:showBubbleSize val="0"/>
        </c:dLbls>
        <c:axId val="347013728"/>
        <c:axId val="347007200"/>
      </c:areaChart>
      <c:catAx>
        <c:axId val="347013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07200"/>
        <c:crosses val="autoZero"/>
        <c:auto val="1"/>
        <c:lblAlgn val="ctr"/>
        <c:lblOffset val="100"/>
        <c:noMultiLvlLbl val="0"/>
      </c:catAx>
      <c:valAx>
        <c:axId val="3470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13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Analysis!$J$3</c:f>
              <c:strCache>
                <c:ptCount val="1"/>
                <c:pt idx="0">
                  <c:v>Total</c:v>
                </c:pt>
              </c:strCache>
            </c:strRef>
          </c:tx>
          <c:spPr>
            <a:solidFill>
              <a:schemeClr val="accent1"/>
            </a:solidFill>
            <a:ln>
              <a:noFill/>
            </a:ln>
            <a:effectLst/>
          </c:spPr>
          <c:invertIfNegative val="0"/>
          <c:cat>
            <c:strRef>
              <c:f>Analysis!$I$4:$I$16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Analysis!$J$4:$J$16</c:f>
              <c:numCache>
                <c:formatCode>General</c:formatCode>
                <c:ptCount val="12"/>
                <c:pt idx="0">
                  <c:v>6336.829999999999</c:v>
                </c:pt>
                <c:pt idx="1">
                  <c:v>1395.65</c:v>
                </c:pt>
                <c:pt idx="2">
                  <c:v>5040.78</c:v>
                </c:pt>
                <c:pt idx="3">
                  <c:v>1791.66</c:v>
                </c:pt>
                <c:pt idx="4">
                  <c:v>6108.2400000000007</c:v>
                </c:pt>
                <c:pt idx="5">
                  <c:v>8511.67</c:v>
                </c:pt>
                <c:pt idx="6">
                  <c:v>3621</c:v>
                </c:pt>
                <c:pt idx="7">
                  <c:v>5260.0500000000011</c:v>
                </c:pt>
                <c:pt idx="8">
                  <c:v>5313.59</c:v>
                </c:pt>
                <c:pt idx="9">
                  <c:v>1669.44</c:v>
                </c:pt>
                <c:pt idx="10">
                  <c:v>6907.9700000000012</c:v>
                </c:pt>
                <c:pt idx="11">
                  <c:v>7391.0199999999995</c:v>
                </c:pt>
              </c:numCache>
            </c:numRef>
          </c:val>
          <c:extLst xmlns:c16r2="http://schemas.microsoft.com/office/drawing/2015/06/chart">
            <c:ext xmlns:c16="http://schemas.microsoft.com/office/drawing/2014/chart" uri="{C3380CC4-5D6E-409C-BE32-E72D297353CC}">
              <c16:uniqueId val="{00000000-6FEC-44B4-8232-D640D92AFBEE}"/>
            </c:ext>
          </c:extLst>
        </c:ser>
        <c:dLbls>
          <c:showLegendKey val="0"/>
          <c:showVal val="0"/>
          <c:showCatName val="0"/>
          <c:showSerName val="0"/>
          <c:showPercent val="0"/>
          <c:showBubbleSize val="0"/>
        </c:dLbls>
        <c:gapWidth val="219"/>
        <c:overlap val="-27"/>
        <c:axId val="347014272"/>
        <c:axId val="347015904"/>
      </c:barChart>
      <c:catAx>
        <c:axId val="34701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15904"/>
        <c:crosses val="autoZero"/>
        <c:auto val="1"/>
        <c:lblAlgn val="ctr"/>
        <c:lblOffset val="100"/>
        <c:noMultiLvlLbl val="0"/>
      </c:catAx>
      <c:valAx>
        <c:axId val="3470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14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1.jpeg"/><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image" Target="../media/image4.png"/><Relationship Id="rId4" Type="http://schemas.openxmlformats.org/officeDocument/2006/relationships/chart" Target="../charts/chart16.xml"/><Relationship Id="rId9"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22.xml"/><Relationship Id="rId7" Type="http://schemas.openxmlformats.org/officeDocument/2006/relationships/image" Target="../media/image6.png"/><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image" Target="../media/image5.png"/><Relationship Id="rId5" Type="http://schemas.openxmlformats.org/officeDocument/2006/relationships/chart" Target="../charts/chart24.xml"/><Relationship Id="rId4" Type="http://schemas.openxmlformats.org/officeDocument/2006/relationships/chart" Target="../charts/chart23.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editAs="oneCell">
    <xdr:from>
      <xdr:col>3</xdr:col>
      <xdr:colOff>657225</xdr:colOff>
      <xdr:row>21</xdr:row>
      <xdr:rowOff>85726</xdr:rowOff>
    </xdr:from>
    <xdr:to>
      <xdr:col>4</xdr:col>
      <xdr:colOff>1133475</xdr:colOff>
      <xdr:row>27</xdr:row>
      <xdr:rowOff>66676</xdr:rowOff>
    </xdr:to>
    <mc:AlternateContent xmlns:mc="http://schemas.openxmlformats.org/markup-compatibility/2006" xmlns:a14="http://schemas.microsoft.com/office/drawing/2010/main">
      <mc:Choice Requires="a14">
        <xdr:graphicFrame macro="">
          <xdr:nvGraphicFramePr>
            <xdr:cNvPr id="2" name="SALE TYPE 3"/>
            <xdr:cNvGraphicFramePr/>
          </xdr:nvGraphicFramePr>
          <xdr:xfrm>
            <a:off x="0" y="0"/>
            <a:ext cx="0" cy="0"/>
          </xdr:xfrm>
          <a:graphic>
            <a:graphicData uri="http://schemas.microsoft.com/office/drawing/2010/slicer">
              <sle:slicer xmlns:sle="http://schemas.microsoft.com/office/drawing/2010/slicer" name="SALE TYPE 3"/>
            </a:graphicData>
          </a:graphic>
        </xdr:graphicFrame>
      </mc:Choice>
      <mc:Fallback xmlns="">
        <xdr:sp macro="" textlink="">
          <xdr:nvSpPr>
            <xdr:cNvPr id="0" name=""/>
            <xdr:cNvSpPr>
              <a:spLocks noTextEdit="1"/>
            </xdr:cNvSpPr>
          </xdr:nvSpPr>
          <xdr:spPr>
            <a:xfrm>
              <a:off x="3505200" y="408622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666750</xdr:colOff>
      <xdr:row>16</xdr:row>
      <xdr:rowOff>104776</xdr:rowOff>
    </xdr:from>
    <xdr:to>
      <xdr:col>4</xdr:col>
      <xdr:colOff>1143000</xdr:colOff>
      <xdr:row>21</xdr:row>
      <xdr:rowOff>47626</xdr:rowOff>
    </xdr:to>
    <mc:AlternateContent xmlns:mc="http://schemas.openxmlformats.org/markup-compatibility/2006" xmlns:a14="http://schemas.microsoft.com/office/drawing/2010/main">
      <mc:Choice Requires="a14">
        <xdr:graphicFrame macro="">
          <xdr:nvGraphicFramePr>
            <xdr:cNvPr id="3" name="PAYMENT MODE 3"/>
            <xdr:cNvGraphicFramePr/>
          </xdr:nvGraphicFramePr>
          <xdr:xfrm>
            <a:off x="0" y="0"/>
            <a:ext cx="0" cy="0"/>
          </xdr:xfrm>
          <a:graphic>
            <a:graphicData uri="http://schemas.microsoft.com/office/drawing/2010/slicer">
              <sle:slicer xmlns:sle="http://schemas.microsoft.com/office/drawing/2010/slicer" name="PAYMENT MODE 3"/>
            </a:graphicData>
          </a:graphic>
        </xdr:graphicFrame>
      </mc:Choice>
      <mc:Fallback xmlns="">
        <xdr:sp macro="" textlink="">
          <xdr:nvSpPr>
            <xdr:cNvPr id="0" name=""/>
            <xdr:cNvSpPr>
              <a:spLocks noTextEdit="1"/>
            </xdr:cNvSpPr>
          </xdr:nvSpPr>
          <xdr:spPr>
            <a:xfrm>
              <a:off x="3514725" y="315277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1171575</xdr:colOff>
      <xdr:row>16</xdr:row>
      <xdr:rowOff>66676</xdr:rowOff>
    </xdr:from>
    <xdr:to>
      <xdr:col>6</xdr:col>
      <xdr:colOff>276225</xdr:colOff>
      <xdr:row>25</xdr:row>
      <xdr:rowOff>47626</xdr:rowOff>
    </xdr:to>
    <mc:AlternateContent xmlns:mc="http://schemas.openxmlformats.org/markup-compatibility/2006" xmlns:a14="http://schemas.microsoft.com/office/drawing/2010/main">
      <mc:Choice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72100" y="311467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523875</xdr:colOff>
      <xdr:row>21</xdr:row>
      <xdr:rowOff>85725</xdr:rowOff>
    </xdr:from>
    <xdr:to>
      <xdr:col>8</xdr:col>
      <xdr:colOff>114300</xdr:colOff>
      <xdr:row>40</xdr:row>
      <xdr:rowOff>76200</xdr:rowOff>
    </xdr:to>
    <mc:AlternateContent xmlns:mc="http://schemas.openxmlformats.org/markup-compatibility/2006" xmlns:a14="http://schemas.microsoft.com/office/drawing/2010/main">
      <mc:Choice Requires="a14">
        <xdr:graphicFrame macro="">
          <xdr:nvGraphicFramePr>
            <xdr:cNvPr id="5"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448550" y="4086225"/>
              <a:ext cx="1828800" cy="3609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476250</xdr:colOff>
      <xdr:row>16</xdr:row>
      <xdr:rowOff>114300</xdr:rowOff>
    </xdr:from>
    <xdr:to>
      <xdr:col>8</xdr:col>
      <xdr:colOff>66675</xdr:colOff>
      <xdr:row>21</xdr:row>
      <xdr:rowOff>104775</xdr:rowOff>
    </xdr:to>
    <mc:AlternateContent xmlns:mc="http://schemas.openxmlformats.org/markup-compatibility/2006" xmlns:a14="http://schemas.microsoft.com/office/drawing/2010/main">
      <mc:Choice Requires="a14">
        <xdr:graphicFrame macro="">
          <xdr:nvGraphicFramePr>
            <xdr:cNvPr id="6"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400925" y="3162300"/>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428625</xdr:colOff>
      <xdr:row>44</xdr:row>
      <xdr:rowOff>133350</xdr:rowOff>
    </xdr:from>
    <xdr:to>
      <xdr:col>5</xdr:col>
      <xdr:colOff>762000</xdr:colOff>
      <xdr:row>56</xdr:row>
      <xdr:rowOff>119062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31</xdr:row>
      <xdr:rowOff>180974</xdr:rowOff>
    </xdr:from>
    <xdr:to>
      <xdr:col>5</xdr:col>
      <xdr:colOff>1143000</xdr:colOff>
      <xdr:row>43</xdr:row>
      <xdr:rowOff>119061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276225</xdr:colOff>
      <xdr:row>11</xdr:row>
      <xdr:rowOff>104774</xdr:rowOff>
    </xdr:from>
    <xdr:to>
      <xdr:col>17</xdr:col>
      <xdr:colOff>695325</xdr:colOff>
      <xdr:row>24</xdr:row>
      <xdr:rowOff>42861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733425</xdr:colOff>
      <xdr:row>11</xdr:row>
      <xdr:rowOff>23812</xdr:rowOff>
    </xdr:from>
    <xdr:to>
      <xdr:col>21</xdr:col>
      <xdr:colOff>19050</xdr:colOff>
      <xdr:row>25</xdr:row>
      <xdr:rowOff>100012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66675</xdr:colOff>
      <xdr:row>26</xdr:row>
      <xdr:rowOff>28575</xdr:rowOff>
    </xdr:from>
    <xdr:to>
      <xdr:col>20</xdr:col>
      <xdr:colOff>1143000</xdr:colOff>
      <xdr:row>38</xdr:row>
      <xdr:rowOff>90487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1304925</xdr:colOff>
      <xdr:row>29</xdr:row>
      <xdr:rowOff>57151</xdr:rowOff>
    </xdr:from>
    <xdr:to>
      <xdr:col>17</xdr:col>
      <xdr:colOff>390525</xdr:colOff>
      <xdr:row>37</xdr:row>
      <xdr:rowOff>133351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104775</xdr:colOff>
      <xdr:row>12</xdr:row>
      <xdr:rowOff>142875</xdr:rowOff>
    </xdr:from>
    <xdr:to>
      <xdr:col>3</xdr:col>
      <xdr:colOff>180975</xdr:colOff>
      <xdr:row>23</xdr:row>
      <xdr:rowOff>14286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527050</xdr:colOff>
      <xdr:row>23</xdr:row>
      <xdr:rowOff>136525</xdr:rowOff>
    </xdr:from>
    <xdr:to>
      <xdr:col>4</xdr:col>
      <xdr:colOff>1569410</xdr:colOff>
      <xdr:row>30</xdr:row>
      <xdr:rowOff>184150</xdr:rowOff>
    </xdr:to>
    <mc:AlternateContent xmlns:mc="http://schemas.openxmlformats.org/markup-compatibility/2006" xmlns:a14="http://schemas.microsoft.com/office/drawing/2010/main">
      <mc:Choice Requires="a14">
        <xdr:graphicFrame macro="">
          <xdr:nvGraphicFramePr>
            <xdr:cNvPr id="3" name="SALE TYPE">
              <a:extLst>
                <a:ext uri="{FF2B5EF4-FFF2-40B4-BE49-F238E27FC236}">
                  <a16:creationId xmlns="" xmlns:a16="http://schemas.microsoft.com/office/drawing/2014/main" id="{9A645D3B-A778-1728-0478-9FBF8109EA8A}"/>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927600" y="4518025"/>
              <a:ext cx="182341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508000</xdr:colOff>
      <xdr:row>17</xdr:row>
      <xdr:rowOff>76200</xdr:rowOff>
    </xdr:from>
    <xdr:to>
      <xdr:col>4</xdr:col>
      <xdr:colOff>1550360</xdr:colOff>
      <xdr:row>22</xdr:row>
      <xdr:rowOff>161925</xdr:rowOff>
    </xdr:to>
    <mc:AlternateContent xmlns:mc="http://schemas.openxmlformats.org/markup-compatibility/2006" xmlns:a14="http://schemas.microsoft.com/office/drawing/2010/main">
      <mc:Choice Requires="a14">
        <xdr:graphicFrame macro="">
          <xdr:nvGraphicFramePr>
            <xdr:cNvPr id="4" name="PAYMENT MODE">
              <a:extLst>
                <a:ext uri="{FF2B5EF4-FFF2-40B4-BE49-F238E27FC236}">
                  <a16:creationId xmlns="" xmlns:a16="http://schemas.microsoft.com/office/drawing/2014/main" id="{C2B41CB6-7924-C153-C68E-6F598A6CCE3D}"/>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908550" y="3314700"/>
              <a:ext cx="182341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11</xdr:row>
      <xdr:rowOff>69851</xdr:rowOff>
    </xdr:from>
    <xdr:to>
      <xdr:col>6</xdr:col>
      <xdr:colOff>492593</xdr:colOff>
      <xdr:row>30</xdr:row>
      <xdr:rowOff>146051</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 xmlns:a16="http://schemas.microsoft.com/office/drawing/2014/main" id="{4EF7609F-1238-8F60-CBF4-9C8B6208C4E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013700" y="2165351"/>
              <a:ext cx="1827213" cy="369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520700</xdr:colOff>
      <xdr:row>11</xdr:row>
      <xdr:rowOff>47626</xdr:rowOff>
    </xdr:from>
    <xdr:to>
      <xdr:col>4</xdr:col>
      <xdr:colOff>1563060</xdr:colOff>
      <xdr:row>16</xdr:row>
      <xdr:rowOff>104776</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 xmlns:a16="http://schemas.microsoft.com/office/drawing/2014/main" id="{1ABD12FD-513C-4900-BF21-5B39C964275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921250" y="2143126"/>
              <a:ext cx="182341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3174</xdr:colOff>
      <xdr:row>37</xdr:row>
      <xdr:rowOff>146050</xdr:rowOff>
    </xdr:from>
    <xdr:to>
      <xdr:col>4</xdr:col>
      <xdr:colOff>1603374</xdr:colOff>
      <xdr:row>52</xdr:row>
      <xdr:rowOff>31750</xdr:rowOff>
    </xdr:to>
    <xdr:graphicFrame macro="">
      <xdr:nvGraphicFramePr>
        <xdr:cNvPr id="7" name="Chart 6">
          <a:extLst>
            <a:ext uri="{FF2B5EF4-FFF2-40B4-BE49-F238E27FC236}">
              <a16:creationId xmlns="" xmlns:a16="http://schemas.microsoft.com/office/drawing/2014/main" id="{4EBA0E26-5B8D-A920-9F7E-FF1028646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1253403</xdr:colOff>
      <xdr:row>37</xdr:row>
      <xdr:rowOff>187037</xdr:rowOff>
    </xdr:from>
    <xdr:to>
      <xdr:col>9</xdr:col>
      <xdr:colOff>424295</xdr:colOff>
      <xdr:row>52</xdr:row>
      <xdr:rowOff>7794</xdr:rowOff>
    </xdr:to>
    <xdr:graphicFrame macro="">
      <xdr:nvGraphicFramePr>
        <xdr:cNvPr id="14" name="Chart 13">
          <a:extLst>
            <a:ext uri="{FF2B5EF4-FFF2-40B4-BE49-F238E27FC236}">
              <a16:creationId xmlns="" xmlns:a16="http://schemas.microsoft.com/office/drawing/2014/main" id="{9F3D5314-8FDD-1865-ADEF-DD1C272E6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939510</xdr:colOff>
      <xdr:row>38</xdr:row>
      <xdr:rowOff>3030</xdr:rowOff>
    </xdr:from>
    <xdr:to>
      <xdr:col>13</xdr:col>
      <xdr:colOff>238124</xdr:colOff>
      <xdr:row>52</xdr:row>
      <xdr:rowOff>18617</xdr:rowOff>
    </xdr:to>
    <xdr:graphicFrame macro="">
      <xdr:nvGraphicFramePr>
        <xdr:cNvPr id="15" name="Chart 14">
          <a:extLst>
            <a:ext uri="{FF2B5EF4-FFF2-40B4-BE49-F238E27FC236}">
              <a16:creationId xmlns="" xmlns:a16="http://schemas.microsoft.com/office/drawing/2014/main" id="{B94A40E7-0E8B-1427-D010-46A390B80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333376</xdr:colOff>
      <xdr:row>38</xdr:row>
      <xdr:rowOff>3030</xdr:rowOff>
    </xdr:from>
    <xdr:to>
      <xdr:col>18</xdr:col>
      <xdr:colOff>662421</xdr:colOff>
      <xdr:row>52</xdr:row>
      <xdr:rowOff>18617</xdr:rowOff>
    </xdr:to>
    <xdr:graphicFrame macro="">
      <xdr:nvGraphicFramePr>
        <xdr:cNvPr id="16" name="Chart 15">
          <a:extLst>
            <a:ext uri="{FF2B5EF4-FFF2-40B4-BE49-F238E27FC236}">
              <a16:creationId xmlns="" xmlns:a16="http://schemas.microsoft.com/office/drawing/2014/main" id="{9C6131A0-C4EF-F5A2-FE0F-1AAA7408E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392906</xdr:colOff>
      <xdr:row>17</xdr:row>
      <xdr:rowOff>3033</xdr:rowOff>
    </xdr:from>
    <xdr:to>
      <xdr:col>11</xdr:col>
      <xdr:colOff>169934</xdr:colOff>
      <xdr:row>31</xdr:row>
      <xdr:rowOff>18619</xdr:rowOff>
    </xdr:to>
    <xdr:graphicFrame macro="">
      <xdr:nvGraphicFramePr>
        <xdr:cNvPr id="17" name="Chart 16">
          <a:extLst>
            <a:ext uri="{FF2B5EF4-FFF2-40B4-BE49-F238E27FC236}">
              <a16:creationId xmlns="" xmlns:a16="http://schemas.microsoft.com/office/drawing/2014/main" id="{00922B46-FDB7-E6D2-14DF-13CEB7A59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790142</xdr:colOff>
      <xdr:row>17</xdr:row>
      <xdr:rowOff>3031</xdr:rowOff>
    </xdr:from>
    <xdr:to>
      <xdr:col>15</xdr:col>
      <xdr:colOff>313891</xdr:colOff>
      <xdr:row>31</xdr:row>
      <xdr:rowOff>10824</xdr:rowOff>
    </xdr:to>
    <xdr:graphicFrame macro="">
      <xdr:nvGraphicFramePr>
        <xdr:cNvPr id="18" name="Chart 17">
          <a:extLst>
            <a:ext uri="{FF2B5EF4-FFF2-40B4-BE49-F238E27FC236}">
              <a16:creationId xmlns="" xmlns:a16="http://schemas.microsoft.com/office/drawing/2014/main" id="{41F69147-7756-0ACB-69A9-787A6FA48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95250</xdr:colOff>
      <xdr:row>10</xdr:row>
      <xdr:rowOff>57150</xdr:rowOff>
    </xdr:from>
    <xdr:to>
      <xdr:col>39</xdr:col>
      <xdr:colOff>381000</xdr:colOff>
      <xdr:row>59</xdr:row>
      <xdr:rowOff>152400</xdr:rowOff>
    </xdr:to>
    <xdr:pic>
      <xdr:nvPicPr>
        <xdr:cNvPr id="63" name="Picture 62" descr="Designing your dashboard background: 4 dashboard royalty ...">
          <a:extLst>
            <a:ext uri="{FF2B5EF4-FFF2-40B4-BE49-F238E27FC236}">
              <a16:creationId xmlns="" xmlns:a16="http://schemas.microsoft.com/office/drawing/2014/main" id="{4C6A9D25-D9EB-475B-BC86-5D5A98FBA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2450" y="1962150"/>
          <a:ext cx="19792950" cy="942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171450</xdr:colOff>
      <xdr:row>10</xdr:row>
      <xdr:rowOff>133350</xdr:rowOff>
    </xdr:from>
    <xdr:to>
      <xdr:col>39</xdr:col>
      <xdr:colOff>284184</xdr:colOff>
      <xdr:row>59</xdr:row>
      <xdr:rowOff>48950</xdr:rowOff>
    </xdr:to>
    <xdr:sp macro="" textlink="">
      <xdr:nvSpPr>
        <xdr:cNvPr id="64" name="Rectangle 63">
          <a:extLst>
            <a:ext uri="{FF2B5EF4-FFF2-40B4-BE49-F238E27FC236}">
              <a16:creationId xmlns="" xmlns:a16="http://schemas.microsoft.com/office/drawing/2014/main" id="{5DE5CC1D-771E-470A-944B-DD6390007ECD}"/>
            </a:ext>
          </a:extLst>
        </xdr:cNvPr>
        <xdr:cNvSpPr/>
      </xdr:nvSpPr>
      <xdr:spPr>
        <a:xfrm>
          <a:off x="4438650" y="2038350"/>
          <a:ext cx="19619934" cy="9250100"/>
        </a:xfrm>
        <a:prstGeom prst="rect">
          <a:avLst/>
        </a:prstGeom>
        <a:solidFill>
          <a:srgbClr val="6666FF">
            <a:alpha val="1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noFill/>
          </a:endParaRPr>
        </a:p>
      </xdr:txBody>
    </xdr:sp>
    <xdr:clientData/>
  </xdr:twoCellAnchor>
  <xdr:twoCellAnchor>
    <xdr:from>
      <xdr:col>14</xdr:col>
      <xdr:colOff>465040</xdr:colOff>
      <xdr:row>18</xdr:row>
      <xdr:rowOff>39305</xdr:rowOff>
    </xdr:from>
    <xdr:to>
      <xdr:col>19</xdr:col>
      <xdr:colOff>513267</xdr:colOff>
      <xdr:row>23</xdr:row>
      <xdr:rowOff>51802</xdr:rowOff>
    </xdr:to>
    <xdr:sp macro="" textlink="">
      <xdr:nvSpPr>
        <xdr:cNvPr id="65" name="Rectangle 64">
          <a:extLst>
            <a:ext uri="{FF2B5EF4-FFF2-40B4-BE49-F238E27FC236}">
              <a16:creationId xmlns="" xmlns:a16="http://schemas.microsoft.com/office/drawing/2014/main" id="{D0FF3C82-91DC-452C-A93F-6F5574170015}"/>
            </a:ext>
          </a:extLst>
        </xdr:cNvPr>
        <xdr:cNvSpPr/>
      </xdr:nvSpPr>
      <xdr:spPr>
        <a:xfrm>
          <a:off x="8999440" y="3468305"/>
          <a:ext cx="3096227" cy="964997"/>
        </a:xfrm>
        <a:prstGeom prst="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a:t>             </a:t>
          </a:r>
          <a:r>
            <a:rPr lang="en-IN" sz="2800" b="1"/>
            <a:t>401411.92</a:t>
          </a:r>
        </a:p>
      </xdr:txBody>
    </xdr:sp>
    <xdr:clientData/>
  </xdr:twoCellAnchor>
  <xdr:twoCellAnchor>
    <xdr:from>
      <xdr:col>20</xdr:col>
      <xdr:colOff>167305</xdr:colOff>
      <xdr:row>18</xdr:row>
      <xdr:rowOff>39306</xdr:rowOff>
    </xdr:from>
    <xdr:to>
      <xdr:col>24</xdr:col>
      <xdr:colOff>573552</xdr:colOff>
      <xdr:row>23</xdr:row>
      <xdr:rowOff>51803</xdr:rowOff>
    </xdr:to>
    <xdr:sp macro="" textlink="">
      <xdr:nvSpPr>
        <xdr:cNvPr id="66" name="Rectangle 65">
          <a:extLst>
            <a:ext uri="{FF2B5EF4-FFF2-40B4-BE49-F238E27FC236}">
              <a16:creationId xmlns="" xmlns:a16="http://schemas.microsoft.com/office/drawing/2014/main" id="{A506F9AA-F75F-4C5D-B898-F6FE2D512BE6}"/>
            </a:ext>
          </a:extLst>
        </xdr:cNvPr>
        <xdr:cNvSpPr/>
      </xdr:nvSpPr>
      <xdr:spPr>
        <a:xfrm>
          <a:off x="12359305" y="3468306"/>
          <a:ext cx="2844647" cy="964997"/>
        </a:xfrm>
        <a:prstGeom prst="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b="1"/>
            <a:t>         68907.91</a:t>
          </a:r>
        </a:p>
      </xdr:txBody>
    </xdr:sp>
    <xdr:clientData/>
  </xdr:twoCellAnchor>
  <xdr:twoCellAnchor>
    <xdr:from>
      <xdr:col>7</xdr:col>
      <xdr:colOff>188924</xdr:colOff>
      <xdr:row>17</xdr:row>
      <xdr:rowOff>181579</xdr:rowOff>
    </xdr:from>
    <xdr:to>
      <xdr:col>10</xdr:col>
      <xdr:colOff>347950</xdr:colOff>
      <xdr:row>27</xdr:row>
      <xdr:rowOff>48953</xdr:rowOff>
    </xdr:to>
    <xdr:sp macro="" textlink="">
      <xdr:nvSpPr>
        <xdr:cNvPr id="67" name="Rectangle: Rounded Corners 66">
          <a:extLst>
            <a:ext uri="{FF2B5EF4-FFF2-40B4-BE49-F238E27FC236}">
              <a16:creationId xmlns="" xmlns:a16="http://schemas.microsoft.com/office/drawing/2014/main" id="{A0116377-150F-4DCB-AF46-05F69777F10F}"/>
            </a:ext>
          </a:extLst>
        </xdr:cNvPr>
        <xdr:cNvSpPr/>
      </xdr:nvSpPr>
      <xdr:spPr>
        <a:xfrm>
          <a:off x="4456124" y="3420079"/>
          <a:ext cx="1987826" cy="1772374"/>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23</xdr:col>
      <xdr:colOff>60408</xdr:colOff>
      <xdr:row>24</xdr:row>
      <xdr:rowOff>95059</xdr:rowOff>
    </xdr:from>
    <xdr:to>
      <xdr:col>31</xdr:col>
      <xdr:colOff>235957</xdr:colOff>
      <xdr:row>41</xdr:row>
      <xdr:rowOff>73065</xdr:rowOff>
    </xdr:to>
    <xdr:sp macro="" textlink="">
      <xdr:nvSpPr>
        <xdr:cNvPr id="68" name="Rectangle: Rounded Corners 67">
          <a:extLst>
            <a:ext uri="{FF2B5EF4-FFF2-40B4-BE49-F238E27FC236}">
              <a16:creationId xmlns="" xmlns:a16="http://schemas.microsoft.com/office/drawing/2014/main" id="{4784A70D-C634-46A8-BDCF-9FBD2B76F583}"/>
            </a:ext>
          </a:extLst>
        </xdr:cNvPr>
        <xdr:cNvSpPr/>
      </xdr:nvSpPr>
      <xdr:spPr>
        <a:xfrm>
          <a:off x="14081208" y="4667059"/>
          <a:ext cx="5052349" cy="3216506"/>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193307</xdr:colOff>
      <xdr:row>27</xdr:row>
      <xdr:rowOff>182151</xdr:rowOff>
    </xdr:from>
    <xdr:to>
      <xdr:col>10</xdr:col>
      <xdr:colOff>343760</xdr:colOff>
      <xdr:row>34</xdr:row>
      <xdr:rowOff>172215</xdr:rowOff>
    </xdr:to>
    <xdr:sp macro="" textlink="">
      <xdr:nvSpPr>
        <xdr:cNvPr id="69" name="Rectangle: Rounded Corners 68">
          <a:extLst>
            <a:ext uri="{FF2B5EF4-FFF2-40B4-BE49-F238E27FC236}">
              <a16:creationId xmlns="" xmlns:a16="http://schemas.microsoft.com/office/drawing/2014/main" id="{64BDC214-7D58-43BB-89A1-A133812B3A0D}"/>
            </a:ext>
          </a:extLst>
        </xdr:cNvPr>
        <xdr:cNvSpPr/>
      </xdr:nvSpPr>
      <xdr:spPr>
        <a:xfrm>
          <a:off x="4460507" y="5325651"/>
          <a:ext cx="1979253" cy="1323564"/>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31</xdr:col>
      <xdr:colOff>432140</xdr:colOff>
      <xdr:row>24</xdr:row>
      <xdr:rowOff>37184</xdr:rowOff>
    </xdr:from>
    <xdr:to>
      <xdr:col>38</xdr:col>
      <xdr:colOff>156863</xdr:colOff>
      <xdr:row>41</xdr:row>
      <xdr:rowOff>73065</xdr:rowOff>
    </xdr:to>
    <xdr:sp macro="" textlink="">
      <xdr:nvSpPr>
        <xdr:cNvPr id="70" name="Rectangle: Rounded Corners 69">
          <a:extLst>
            <a:ext uri="{FF2B5EF4-FFF2-40B4-BE49-F238E27FC236}">
              <a16:creationId xmlns="" xmlns:a16="http://schemas.microsoft.com/office/drawing/2014/main" id="{0C82F5E9-B7EC-4837-9DF3-1B2CDF37888E}"/>
            </a:ext>
          </a:extLst>
        </xdr:cNvPr>
        <xdr:cNvSpPr/>
      </xdr:nvSpPr>
      <xdr:spPr>
        <a:xfrm>
          <a:off x="19329740" y="4609184"/>
          <a:ext cx="3991923" cy="3274381"/>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424190</xdr:colOff>
      <xdr:row>24</xdr:row>
      <xdr:rowOff>27250</xdr:rowOff>
    </xdr:from>
    <xdr:to>
      <xdr:col>22</xdr:col>
      <xdr:colOff>525323</xdr:colOff>
      <xdr:row>41</xdr:row>
      <xdr:rowOff>48952</xdr:rowOff>
    </xdr:to>
    <xdr:sp macro="" textlink="">
      <xdr:nvSpPr>
        <xdr:cNvPr id="71" name="Rectangle: Rounded Corners 70">
          <a:extLst>
            <a:ext uri="{FF2B5EF4-FFF2-40B4-BE49-F238E27FC236}">
              <a16:creationId xmlns="" xmlns:a16="http://schemas.microsoft.com/office/drawing/2014/main" id="{284377E6-FEB9-405A-8A78-260E98719B47}"/>
            </a:ext>
          </a:extLst>
        </xdr:cNvPr>
        <xdr:cNvSpPr/>
      </xdr:nvSpPr>
      <xdr:spPr>
        <a:xfrm>
          <a:off x="8958590" y="4599250"/>
          <a:ext cx="4977933" cy="3260202"/>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429958</xdr:colOff>
      <xdr:row>41</xdr:row>
      <xdr:rowOff>184428</xdr:rowOff>
    </xdr:from>
    <xdr:to>
      <xdr:col>25</xdr:col>
      <xdr:colOff>525324</xdr:colOff>
      <xdr:row>58</xdr:row>
      <xdr:rowOff>3135</xdr:rowOff>
    </xdr:to>
    <xdr:sp macro="" textlink="">
      <xdr:nvSpPr>
        <xdr:cNvPr id="72" name="Rectangle: Rounded Corners 71">
          <a:extLst>
            <a:ext uri="{FF2B5EF4-FFF2-40B4-BE49-F238E27FC236}">
              <a16:creationId xmlns="" xmlns:a16="http://schemas.microsoft.com/office/drawing/2014/main" id="{63326322-3068-413A-BD87-76AAED428D49}"/>
            </a:ext>
          </a:extLst>
        </xdr:cNvPr>
        <xdr:cNvSpPr/>
      </xdr:nvSpPr>
      <xdr:spPr>
        <a:xfrm>
          <a:off x="8964358" y="7994928"/>
          <a:ext cx="6800966" cy="3057207"/>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578107</xdr:colOff>
      <xdr:row>18</xdr:row>
      <xdr:rowOff>15193</xdr:rowOff>
    </xdr:from>
    <xdr:to>
      <xdr:col>14</xdr:col>
      <xdr:colOff>186877</xdr:colOff>
      <xdr:row>44</xdr:row>
      <xdr:rowOff>127393</xdr:rowOff>
    </xdr:to>
    <xdr:sp macro="" textlink="">
      <xdr:nvSpPr>
        <xdr:cNvPr id="73" name="Rectangle: Rounded Corners 72">
          <a:extLst>
            <a:ext uri="{FF2B5EF4-FFF2-40B4-BE49-F238E27FC236}">
              <a16:creationId xmlns="" xmlns:a16="http://schemas.microsoft.com/office/drawing/2014/main" id="{3F53ED24-2324-4CDE-8BC8-B7CDF7621751}"/>
            </a:ext>
          </a:extLst>
        </xdr:cNvPr>
        <xdr:cNvSpPr/>
      </xdr:nvSpPr>
      <xdr:spPr>
        <a:xfrm>
          <a:off x="6674107" y="3444193"/>
          <a:ext cx="2047170" cy="5065200"/>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26</xdr:col>
      <xdr:colOff>155035</xdr:colOff>
      <xdr:row>42</xdr:row>
      <xdr:rowOff>3125</xdr:rowOff>
    </xdr:from>
    <xdr:to>
      <xdr:col>38</xdr:col>
      <xdr:colOff>168920</xdr:colOff>
      <xdr:row>57</xdr:row>
      <xdr:rowOff>181578</xdr:rowOff>
    </xdr:to>
    <xdr:sp macro="" textlink="">
      <xdr:nvSpPr>
        <xdr:cNvPr id="74" name="Rectangle: Rounded Corners 73">
          <a:extLst>
            <a:ext uri="{FF2B5EF4-FFF2-40B4-BE49-F238E27FC236}">
              <a16:creationId xmlns="" xmlns:a16="http://schemas.microsoft.com/office/drawing/2014/main" id="{3C7A99D4-BA41-436F-9F4B-923EDF7B0951}"/>
            </a:ext>
          </a:extLst>
        </xdr:cNvPr>
        <xdr:cNvSpPr/>
      </xdr:nvSpPr>
      <xdr:spPr>
        <a:xfrm>
          <a:off x="16004635" y="8004125"/>
          <a:ext cx="7329085" cy="3035953"/>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7</xdr:col>
      <xdr:colOff>254113</xdr:colOff>
      <xdr:row>19</xdr:row>
      <xdr:rowOff>51646</xdr:rowOff>
    </xdr:from>
    <xdr:to>
      <xdr:col>10</xdr:col>
      <xdr:colOff>262170</xdr:colOff>
      <xdr:row>25</xdr:row>
      <xdr:rowOff>177323</xdr:rowOff>
    </xdr:to>
    <mc:AlternateContent xmlns:mc="http://schemas.openxmlformats.org/markup-compatibility/2006" xmlns:a14="http://schemas.microsoft.com/office/drawing/2010/main">
      <mc:Choice Requires="a14">
        <xdr:graphicFrame macro="">
          <xdr:nvGraphicFramePr>
            <xdr:cNvPr id="75" name="Year 1">
              <a:extLst>
                <a:ext uri="{FF2B5EF4-FFF2-40B4-BE49-F238E27FC236}">
                  <a16:creationId xmlns="" xmlns:a16="http://schemas.microsoft.com/office/drawing/2014/main" id="{62062DAA-E076-41FC-8651-90519A3C000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21313" y="3671146"/>
              <a:ext cx="1836857" cy="126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80569</xdr:colOff>
      <xdr:row>20</xdr:row>
      <xdr:rowOff>96329</xdr:rowOff>
    </xdr:from>
    <xdr:to>
      <xdr:col>14</xdr:col>
      <xdr:colOff>92429</xdr:colOff>
      <xdr:row>42</xdr:row>
      <xdr:rowOff>49094</xdr:rowOff>
    </xdr:to>
    <mc:AlternateContent xmlns:mc="http://schemas.openxmlformats.org/markup-compatibility/2006" xmlns:a14="http://schemas.microsoft.com/office/drawing/2010/main">
      <mc:Choice Requires="a14">
        <xdr:graphicFrame macro="">
          <xdr:nvGraphicFramePr>
            <xdr:cNvPr id="76" name="Month 1">
              <a:extLst>
                <a:ext uri="{FF2B5EF4-FFF2-40B4-BE49-F238E27FC236}">
                  <a16:creationId xmlns="" xmlns:a16="http://schemas.microsoft.com/office/drawing/2014/main" id="{A34E865B-6F5F-484A-A960-3B28EE38CB7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786169" y="3906329"/>
              <a:ext cx="1840660" cy="4143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200031</xdr:colOff>
      <xdr:row>35</xdr:row>
      <xdr:rowOff>110434</xdr:rowOff>
    </xdr:from>
    <xdr:to>
      <xdr:col>10</xdr:col>
      <xdr:colOff>350484</xdr:colOff>
      <xdr:row>44</xdr:row>
      <xdr:rowOff>93774</xdr:rowOff>
    </xdr:to>
    <xdr:sp macro="" textlink="">
      <xdr:nvSpPr>
        <xdr:cNvPr id="77" name="Rectangle: Rounded Corners 76">
          <a:extLst>
            <a:ext uri="{FF2B5EF4-FFF2-40B4-BE49-F238E27FC236}">
              <a16:creationId xmlns="" xmlns:a16="http://schemas.microsoft.com/office/drawing/2014/main" id="{EFE393C8-67AD-47E9-86DE-1891C57ED96F}"/>
            </a:ext>
          </a:extLst>
        </xdr:cNvPr>
        <xdr:cNvSpPr/>
      </xdr:nvSpPr>
      <xdr:spPr>
        <a:xfrm>
          <a:off x="4467231" y="6777934"/>
          <a:ext cx="1979253" cy="1697840"/>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7</xdr:col>
      <xdr:colOff>260542</xdr:colOff>
      <xdr:row>28</xdr:row>
      <xdr:rowOff>126122</xdr:rowOff>
    </xdr:from>
    <xdr:to>
      <xdr:col>10</xdr:col>
      <xdr:colOff>268599</xdr:colOff>
      <xdr:row>34</xdr:row>
      <xdr:rowOff>21347</xdr:rowOff>
    </xdr:to>
    <mc:AlternateContent xmlns:mc="http://schemas.openxmlformats.org/markup-compatibility/2006" xmlns:a14="http://schemas.microsoft.com/office/drawing/2010/main">
      <mc:Choice Requires="a14">
        <xdr:graphicFrame macro="">
          <xdr:nvGraphicFramePr>
            <xdr:cNvPr id="78" name="PAYMENT MODE 1">
              <a:extLst>
                <a:ext uri="{FF2B5EF4-FFF2-40B4-BE49-F238E27FC236}">
                  <a16:creationId xmlns="" xmlns:a16="http://schemas.microsoft.com/office/drawing/2014/main" id="{86010379-4BC6-42E9-A5F0-29CEF943D21D}"/>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4527742" y="5460122"/>
              <a:ext cx="1836857"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254115</xdr:colOff>
      <xdr:row>36</xdr:row>
      <xdr:rowOff>60157</xdr:rowOff>
    </xdr:from>
    <xdr:to>
      <xdr:col>10</xdr:col>
      <xdr:colOff>262172</xdr:colOff>
      <xdr:row>43</xdr:row>
      <xdr:rowOff>107782</xdr:rowOff>
    </xdr:to>
    <mc:AlternateContent xmlns:mc="http://schemas.openxmlformats.org/markup-compatibility/2006" xmlns:a14="http://schemas.microsoft.com/office/drawing/2010/main">
      <mc:Choice Requires="a14">
        <xdr:graphicFrame macro="">
          <xdr:nvGraphicFramePr>
            <xdr:cNvPr id="79" name="SALE TYPE 1">
              <a:extLst>
                <a:ext uri="{FF2B5EF4-FFF2-40B4-BE49-F238E27FC236}">
                  <a16:creationId xmlns="" xmlns:a16="http://schemas.microsoft.com/office/drawing/2014/main" id="{6B2AD002-B7B7-444B-8840-C1DAF3D2E527}"/>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521315" y="6918157"/>
              <a:ext cx="1836857"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536812</xdr:colOff>
      <xdr:row>25</xdr:row>
      <xdr:rowOff>117886</xdr:rowOff>
    </xdr:from>
    <xdr:to>
      <xdr:col>22</xdr:col>
      <xdr:colOff>372647</xdr:colOff>
      <xdr:row>40</xdr:row>
      <xdr:rowOff>3586</xdr:rowOff>
    </xdr:to>
    <xdr:graphicFrame macro="">
      <xdr:nvGraphicFramePr>
        <xdr:cNvPr id="80" name="Chart 79">
          <a:extLst>
            <a:ext uri="{FF2B5EF4-FFF2-40B4-BE49-F238E27FC236}">
              <a16:creationId xmlns="" xmlns:a16="http://schemas.microsoft.com/office/drawing/2014/main" id="{F545BE41-C188-4833-89FF-603DA685C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11470</xdr:colOff>
      <xdr:row>43</xdr:row>
      <xdr:rowOff>51362</xdr:rowOff>
    </xdr:from>
    <xdr:to>
      <xdr:col>25</xdr:col>
      <xdr:colOff>209857</xdr:colOff>
      <xdr:row>57</xdr:row>
      <xdr:rowOff>31271</xdr:rowOff>
    </xdr:to>
    <xdr:graphicFrame macro="">
      <xdr:nvGraphicFramePr>
        <xdr:cNvPr id="81" name="Chart 80">
          <a:extLst>
            <a:ext uri="{FF2B5EF4-FFF2-40B4-BE49-F238E27FC236}">
              <a16:creationId xmlns="" xmlns:a16="http://schemas.microsoft.com/office/drawing/2014/main" id="{EDF18D60-B8D8-4308-84A6-DCB9630E5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392695</xdr:colOff>
      <xdr:row>42</xdr:row>
      <xdr:rowOff>179165</xdr:rowOff>
    </xdr:from>
    <xdr:to>
      <xdr:col>37</xdr:col>
      <xdr:colOff>525323</xdr:colOff>
      <xdr:row>56</xdr:row>
      <xdr:rowOff>160993</xdr:rowOff>
    </xdr:to>
    <xdr:graphicFrame macro="">
      <xdr:nvGraphicFramePr>
        <xdr:cNvPr id="82" name="Chart 81">
          <a:extLst>
            <a:ext uri="{FF2B5EF4-FFF2-40B4-BE49-F238E27FC236}">
              <a16:creationId xmlns="" xmlns:a16="http://schemas.microsoft.com/office/drawing/2014/main" id="{303A6A9C-87BF-441E-9470-67D2A9B59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223899</xdr:colOff>
      <xdr:row>26</xdr:row>
      <xdr:rowOff>3134</xdr:rowOff>
    </xdr:from>
    <xdr:to>
      <xdr:col>30</xdr:col>
      <xdr:colOff>534858</xdr:colOff>
      <xdr:row>39</xdr:row>
      <xdr:rowOff>175461</xdr:rowOff>
    </xdr:to>
    <xdr:graphicFrame macro="">
      <xdr:nvGraphicFramePr>
        <xdr:cNvPr id="83" name="Chart 82">
          <a:extLst>
            <a:ext uri="{FF2B5EF4-FFF2-40B4-BE49-F238E27FC236}">
              <a16:creationId xmlns="" xmlns:a16="http://schemas.microsoft.com/office/drawing/2014/main" id="{1B0066CD-A046-44D7-8218-CA9296E7F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332413</xdr:colOff>
      <xdr:row>26</xdr:row>
      <xdr:rowOff>24836</xdr:rowOff>
    </xdr:from>
    <xdr:to>
      <xdr:col>37</xdr:col>
      <xdr:colOff>168921</xdr:colOff>
      <xdr:row>40</xdr:row>
      <xdr:rowOff>6662</xdr:rowOff>
    </xdr:to>
    <xdr:graphicFrame macro="">
      <xdr:nvGraphicFramePr>
        <xdr:cNvPr id="84" name="Chart 83">
          <a:extLst>
            <a:ext uri="{FF2B5EF4-FFF2-40B4-BE49-F238E27FC236}">
              <a16:creationId xmlns="" xmlns:a16="http://schemas.microsoft.com/office/drawing/2014/main" id="{5F850DB5-6EF1-4E31-B9D8-661C26D6C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226429</xdr:colOff>
      <xdr:row>45</xdr:row>
      <xdr:rowOff>48948</xdr:rowOff>
    </xdr:from>
    <xdr:to>
      <xdr:col>14</xdr:col>
      <xdr:colOff>187728</xdr:colOff>
      <xdr:row>58</xdr:row>
      <xdr:rowOff>15191</xdr:rowOff>
    </xdr:to>
    <xdr:sp macro="" textlink="">
      <xdr:nvSpPr>
        <xdr:cNvPr id="85" name="Rectangle: Rounded Corners 84">
          <a:extLst>
            <a:ext uri="{FF2B5EF4-FFF2-40B4-BE49-F238E27FC236}">
              <a16:creationId xmlns="" xmlns:a16="http://schemas.microsoft.com/office/drawing/2014/main" id="{303A041E-25EB-4452-8D12-F0C493179CD3}"/>
            </a:ext>
          </a:extLst>
        </xdr:cNvPr>
        <xdr:cNvSpPr/>
      </xdr:nvSpPr>
      <xdr:spPr>
        <a:xfrm>
          <a:off x="4493629" y="8621448"/>
          <a:ext cx="4228499" cy="2442743"/>
        </a:xfrm>
        <a:prstGeom prst="round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392698</xdr:colOff>
      <xdr:row>45</xdr:row>
      <xdr:rowOff>121293</xdr:rowOff>
    </xdr:from>
    <xdr:to>
      <xdr:col>13</xdr:col>
      <xdr:colOff>574473</xdr:colOff>
      <xdr:row>57</xdr:row>
      <xdr:rowOff>117027</xdr:rowOff>
    </xdr:to>
    <xdr:graphicFrame macro="">
      <xdr:nvGraphicFramePr>
        <xdr:cNvPr id="86" name="Chart 85">
          <a:extLst>
            <a:ext uri="{FF2B5EF4-FFF2-40B4-BE49-F238E27FC236}">
              <a16:creationId xmlns="" xmlns:a16="http://schemas.microsoft.com/office/drawing/2014/main" id="{24FC0354-BF20-47E2-A464-5C5D56F96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96578</xdr:colOff>
      <xdr:row>18</xdr:row>
      <xdr:rowOff>85121</xdr:rowOff>
    </xdr:from>
    <xdr:to>
      <xdr:col>16</xdr:col>
      <xdr:colOff>380640</xdr:colOff>
      <xdr:row>23</xdr:row>
      <xdr:rowOff>27248</xdr:rowOff>
    </xdr:to>
    <xdr:pic>
      <xdr:nvPicPr>
        <xdr:cNvPr id="87" name="Picture 86">
          <a:extLst>
            <a:ext uri="{FF2B5EF4-FFF2-40B4-BE49-F238E27FC236}">
              <a16:creationId xmlns="" xmlns:a16="http://schemas.microsoft.com/office/drawing/2014/main" id="{350CDC21-6176-428B-BEB0-93BFD3F7E081}"/>
            </a:ext>
          </a:extLst>
        </xdr:cNvPr>
        <xdr:cNvPicPr>
          <a:picLocks noChangeAspect="1"/>
        </xdr:cNvPicPr>
      </xdr:nvPicPr>
      <xdr:blipFill>
        <a:blip xmlns:r="http://schemas.openxmlformats.org/officeDocument/2006/relationships" r:embed="rId8"/>
        <a:stretch>
          <a:fillRect/>
        </a:stretch>
      </xdr:blipFill>
      <xdr:spPr>
        <a:xfrm>
          <a:off x="9240578" y="3514121"/>
          <a:ext cx="893662" cy="894627"/>
        </a:xfrm>
        <a:prstGeom prst="rect">
          <a:avLst/>
        </a:prstGeom>
      </xdr:spPr>
    </xdr:pic>
    <xdr:clientData/>
  </xdr:twoCellAnchor>
  <xdr:twoCellAnchor>
    <xdr:from>
      <xdr:col>25</xdr:col>
      <xdr:colOff>230001</xdr:colOff>
      <xdr:row>18</xdr:row>
      <xdr:rowOff>56667</xdr:rowOff>
    </xdr:from>
    <xdr:to>
      <xdr:col>29</xdr:col>
      <xdr:colOff>168920</xdr:colOff>
      <xdr:row>23</xdr:row>
      <xdr:rowOff>71576</xdr:rowOff>
    </xdr:to>
    <xdr:sp macro="" textlink="">
      <xdr:nvSpPr>
        <xdr:cNvPr id="88" name="Rectangle 87">
          <a:extLst>
            <a:ext uri="{FF2B5EF4-FFF2-40B4-BE49-F238E27FC236}">
              <a16:creationId xmlns="" xmlns:a16="http://schemas.microsoft.com/office/drawing/2014/main" id="{8D70CBC5-8BF8-470B-A857-72C70A073DC3}"/>
            </a:ext>
          </a:extLst>
        </xdr:cNvPr>
        <xdr:cNvSpPr/>
      </xdr:nvSpPr>
      <xdr:spPr>
        <a:xfrm>
          <a:off x="15470001" y="3485667"/>
          <a:ext cx="2377319" cy="967409"/>
        </a:xfrm>
        <a:prstGeom prst="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b="1"/>
            <a:t>          21%</a:t>
          </a:r>
        </a:p>
      </xdr:txBody>
    </xdr:sp>
    <xdr:clientData/>
  </xdr:twoCellAnchor>
  <xdr:twoCellAnchor editAs="oneCell">
    <xdr:from>
      <xdr:col>20</xdr:col>
      <xdr:colOff>282569</xdr:colOff>
      <xdr:row>18</xdr:row>
      <xdr:rowOff>121293</xdr:rowOff>
    </xdr:from>
    <xdr:to>
      <xdr:col>21</xdr:col>
      <xdr:colOff>501210</xdr:colOff>
      <xdr:row>22</xdr:row>
      <xdr:rowOff>183194</xdr:rowOff>
    </xdr:to>
    <xdr:pic>
      <xdr:nvPicPr>
        <xdr:cNvPr id="89" name="Picture 88">
          <a:extLst>
            <a:ext uri="{FF2B5EF4-FFF2-40B4-BE49-F238E27FC236}">
              <a16:creationId xmlns="" xmlns:a16="http://schemas.microsoft.com/office/drawing/2014/main" id="{C85406C2-4395-4309-BF76-DD2E931B35C0}"/>
            </a:ext>
          </a:extLst>
        </xdr:cNvPr>
        <xdr:cNvPicPr>
          <a:picLocks noChangeAspect="1"/>
        </xdr:cNvPicPr>
      </xdr:nvPicPr>
      <xdr:blipFill>
        <a:blip xmlns:r="http://schemas.openxmlformats.org/officeDocument/2006/relationships" r:embed="rId9"/>
        <a:stretch>
          <a:fillRect/>
        </a:stretch>
      </xdr:blipFill>
      <xdr:spPr>
        <a:xfrm>
          <a:off x="12474569" y="3550293"/>
          <a:ext cx="828241" cy="823901"/>
        </a:xfrm>
        <a:prstGeom prst="rect">
          <a:avLst/>
        </a:prstGeom>
      </xdr:spPr>
    </xdr:pic>
    <xdr:clientData/>
  </xdr:twoCellAnchor>
  <xdr:twoCellAnchor editAs="oneCell">
    <xdr:from>
      <xdr:col>25</xdr:col>
      <xdr:colOff>346999</xdr:colOff>
      <xdr:row>18</xdr:row>
      <xdr:rowOff>48949</xdr:rowOff>
    </xdr:from>
    <xdr:to>
      <xdr:col>27</xdr:col>
      <xdr:colOff>120692</xdr:colOff>
      <xdr:row>23</xdr:row>
      <xdr:rowOff>80180</xdr:rowOff>
    </xdr:to>
    <xdr:pic>
      <xdr:nvPicPr>
        <xdr:cNvPr id="90" name="Picture 89">
          <a:extLst>
            <a:ext uri="{FF2B5EF4-FFF2-40B4-BE49-F238E27FC236}">
              <a16:creationId xmlns="" xmlns:a16="http://schemas.microsoft.com/office/drawing/2014/main" id="{8B5D51A4-2E45-4CB2-8B50-5B0140FD7154}"/>
            </a:ext>
          </a:extLst>
        </xdr:cNvPr>
        <xdr:cNvPicPr>
          <a:picLocks noChangeAspect="1"/>
        </xdr:cNvPicPr>
      </xdr:nvPicPr>
      <xdr:blipFill>
        <a:blip xmlns:r="http://schemas.openxmlformats.org/officeDocument/2006/relationships" r:embed="rId10"/>
        <a:stretch>
          <a:fillRect/>
        </a:stretch>
      </xdr:blipFill>
      <xdr:spPr>
        <a:xfrm>
          <a:off x="15586999" y="3477949"/>
          <a:ext cx="992893" cy="983731"/>
        </a:xfrm>
        <a:prstGeom prst="rect">
          <a:avLst/>
        </a:prstGeom>
      </xdr:spPr>
    </xdr:pic>
    <xdr:clientData/>
  </xdr:twoCellAnchor>
  <xdr:twoCellAnchor>
    <xdr:from>
      <xdr:col>29</xdr:col>
      <xdr:colOff>400414</xdr:colOff>
      <xdr:row>18</xdr:row>
      <xdr:rowOff>56666</xdr:rowOff>
    </xdr:from>
    <xdr:to>
      <xdr:col>38</xdr:col>
      <xdr:colOff>168920</xdr:colOff>
      <xdr:row>23</xdr:row>
      <xdr:rowOff>71575</xdr:rowOff>
    </xdr:to>
    <xdr:sp macro="" textlink="">
      <xdr:nvSpPr>
        <xdr:cNvPr id="91" name="Rectangle 90">
          <a:extLst>
            <a:ext uri="{FF2B5EF4-FFF2-40B4-BE49-F238E27FC236}">
              <a16:creationId xmlns="" xmlns:a16="http://schemas.microsoft.com/office/drawing/2014/main" id="{817C3B4D-4B4C-412B-88CB-2934CD7D7B9D}"/>
            </a:ext>
          </a:extLst>
        </xdr:cNvPr>
        <xdr:cNvSpPr/>
      </xdr:nvSpPr>
      <xdr:spPr>
        <a:xfrm>
          <a:off x="18078814" y="3485666"/>
          <a:ext cx="5254906" cy="967409"/>
        </a:xfrm>
        <a:prstGeom prst="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a:t>             </a:t>
          </a:r>
          <a:r>
            <a:rPr lang="en-IN" sz="2800" b="1"/>
            <a:t>ABC Company</a:t>
          </a:r>
        </a:p>
      </xdr:txBody>
    </xdr:sp>
    <xdr:clientData/>
  </xdr:twoCellAnchor>
  <xdr:twoCellAnchor>
    <xdr:from>
      <xdr:col>7</xdr:col>
      <xdr:colOff>272129</xdr:colOff>
      <xdr:row>11</xdr:row>
      <xdr:rowOff>121291</xdr:rowOff>
    </xdr:from>
    <xdr:to>
      <xdr:col>38</xdr:col>
      <xdr:colOff>175672</xdr:colOff>
      <xdr:row>16</xdr:row>
      <xdr:rowOff>124142</xdr:rowOff>
    </xdr:to>
    <xdr:sp macro="" textlink="">
      <xdr:nvSpPr>
        <xdr:cNvPr id="92" name="Rectangle 91">
          <a:extLst>
            <a:ext uri="{FF2B5EF4-FFF2-40B4-BE49-F238E27FC236}">
              <a16:creationId xmlns="" xmlns:a16="http://schemas.microsoft.com/office/drawing/2014/main" id="{B0CCCD4B-45B1-4EF9-8C63-B1640C7B5D2C}"/>
            </a:ext>
          </a:extLst>
        </xdr:cNvPr>
        <xdr:cNvSpPr/>
      </xdr:nvSpPr>
      <xdr:spPr>
        <a:xfrm>
          <a:off x="4539329" y="2216791"/>
          <a:ext cx="18801143" cy="955351"/>
        </a:xfrm>
        <a:prstGeom prst="rect">
          <a:avLst/>
        </a:prstGeom>
        <a:solidFill>
          <a:srgbClr val="6666FF">
            <a:alpha val="38824"/>
          </a:srgbClr>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6600" b="1"/>
            <a:t>Sales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133350</xdr:colOff>
      <xdr:row>25</xdr:row>
      <xdr:rowOff>123824</xdr:rowOff>
    </xdr:to>
    <xdr:sp macro="" textlink="">
      <xdr:nvSpPr>
        <xdr:cNvPr id="2" name="Subtitle 2"/>
        <xdr:cNvSpPr>
          <a:spLocks noGrp="1"/>
        </xdr:cNvSpPr>
      </xdr:nvSpPr>
      <xdr:spPr>
        <a:xfrm>
          <a:off x="0" y="0"/>
          <a:ext cx="11106150" cy="4886324"/>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IN"/>
        </a:p>
      </xdr:txBody>
    </xdr:sp>
    <xdr:clientData/>
  </xdr:twoCellAnchor>
  <xdr:twoCellAnchor>
    <xdr:from>
      <xdr:col>1</xdr:col>
      <xdr:colOff>142875</xdr:colOff>
      <xdr:row>40</xdr:row>
      <xdr:rowOff>47625</xdr:rowOff>
    </xdr:from>
    <xdr:to>
      <xdr:col>28</xdr:col>
      <xdr:colOff>198120</xdr:colOff>
      <xdr:row>77</xdr:row>
      <xdr:rowOff>135414</xdr:rowOff>
    </xdr:to>
    <xdr:sp macro="" textlink="">
      <xdr:nvSpPr>
        <xdr:cNvPr id="3" name="Title 1"/>
        <xdr:cNvSpPr>
          <a:spLocks noGrp="1"/>
        </xdr:cNvSpPr>
      </xdr:nvSpPr>
      <xdr:spPr>
        <a:xfrm>
          <a:off x="752475" y="7667625"/>
          <a:ext cx="16514445" cy="7136289"/>
        </a:xfrm>
        <a:prstGeom prst="rect">
          <a:avLst/>
        </a:prstGeom>
      </xdr:spPr>
      <xdr:txBody>
        <a:bodyPr vert="horz" wrap="square" lIns="91440" tIns="45720" rIns="91440" bIns="45720" rtlCol="0" anchor="b">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endParaRPr lang="en-IN"/>
        </a:p>
      </xdr:txBody>
    </xdr:sp>
    <xdr:clientData/>
  </xdr:twoCellAnchor>
  <xdr:twoCellAnchor>
    <xdr:from>
      <xdr:col>1</xdr:col>
      <xdr:colOff>380999</xdr:colOff>
      <xdr:row>27</xdr:row>
      <xdr:rowOff>85725</xdr:rowOff>
    </xdr:from>
    <xdr:to>
      <xdr:col>22</xdr:col>
      <xdr:colOff>276224</xdr:colOff>
      <xdr:row>55</xdr:row>
      <xdr:rowOff>85725</xdr:rowOff>
    </xdr:to>
    <xdr:sp macro="" textlink="">
      <xdr:nvSpPr>
        <xdr:cNvPr id="9" name="Subtitle 2"/>
        <xdr:cNvSpPr>
          <a:spLocks noGrp="1"/>
        </xdr:cNvSpPr>
      </xdr:nvSpPr>
      <xdr:spPr>
        <a:xfrm>
          <a:off x="990599" y="5229225"/>
          <a:ext cx="12696825" cy="5334000"/>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IN"/>
        </a:p>
      </xdr:txBody>
    </xdr:sp>
    <xdr:clientData/>
  </xdr:twoCellAnchor>
  <xdr:twoCellAnchor>
    <xdr:from>
      <xdr:col>2</xdr:col>
      <xdr:colOff>561975</xdr:colOff>
      <xdr:row>4</xdr:row>
      <xdr:rowOff>180975</xdr:rowOff>
    </xdr:from>
    <xdr:to>
      <xdr:col>17</xdr:col>
      <xdr:colOff>561975</xdr:colOff>
      <xdr:row>24</xdr:row>
      <xdr:rowOff>123825</xdr:rowOff>
    </xdr:to>
    <xdr:sp macro="" textlink="">
      <xdr:nvSpPr>
        <xdr:cNvPr id="10" name="Subtitle 2"/>
        <xdr:cNvSpPr>
          <a:spLocks noGrp="1"/>
        </xdr:cNvSpPr>
      </xdr:nvSpPr>
      <xdr:spPr>
        <a:xfrm>
          <a:off x="1781175" y="942975"/>
          <a:ext cx="9144000" cy="3752850"/>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IN"/>
        </a:p>
      </xdr:txBody>
    </xdr:sp>
    <xdr:clientData/>
  </xdr:twoCellAnchor>
  <xdr:twoCellAnchor>
    <xdr:from>
      <xdr:col>14</xdr:col>
      <xdr:colOff>352425</xdr:colOff>
      <xdr:row>12</xdr:row>
      <xdr:rowOff>9525</xdr:rowOff>
    </xdr:from>
    <xdr:to>
      <xdr:col>14</xdr:col>
      <xdr:colOff>398144</xdr:colOff>
      <xdr:row>12</xdr:row>
      <xdr:rowOff>57150</xdr:rowOff>
    </xdr:to>
    <xdr:sp macro="" textlink="">
      <xdr:nvSpPr>
        <xdr:cNvPr id="12" name="Rectangle 11"/>
        <xdr:cNvSpPr/>
      </xdr:nvSpPr>
      <xdr:spPr>
        <a:xfrm flipH="1" flipV="1">
          <a:off x="8886825" y="2295525"/>
          <a:ext cx="45719" cy="47625"/>
        </a:xfrm>
        <a:prstGeom prst="rect">
          <a:avLst/>
        </a:prstGeom>
        <a:solidFill>
          <a:schemeClr val="accent5">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489856</xdr:colOff>
      <xdr:row>3</xdr:row>
      <xdr:rowOff>19051</xdr:rowOff>
    </xdr:from>
    <xdr:to>
      <xdr:col>31</xdr:col>
      <xdr:colOff>489856</xdr:colOff>
      <xdr:row>52</xdr:row>
      <xdr:rowOff>142875</xdr:rowOff>
    </xdr:to>
    <xdr:sp macro="" textlink="">
      <xdr:nvSpPr>
        <xdr:cNvPr id="13" name="Rectangle 12"/>
        <xdr:cNvSpPr/>
      </xdr:nvSpPr>
      <xdr:spPr>
        <a:xfrm>
          <a:off x="8450035" y="590551"/>
          <a:ext cx="11021785" cy="9458324"/>
        </a:xfrm>
        <a:prstGeom prst="rect">
          <a:avLst/>
        </a:prstGeom>
        <a:solidFill>
          <a:srgbClr val="AFABAB">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4">
                <a:lumMod val="60000"/>
                <a:lumOff val="40000"/>
              </a:schemeClr>
            </a:solidFill>
          </a:endParaRPr>
        </a:p>
      </xdr:txBody>
    </xdr:sp>
    <xdr:clientData/>
  </xdr:twoCellAnchor>
  <xdr:twoCellAnchor>
    <xdr:from>
      <xdr:col>14</xdr:col>
      <xdr:colOff>295276</xdr:colOff>
      <xdr:row>10</xdr:row>
      <xdr:rowOff>28575</xdr:rowOff>
    </xdr:from>
    <xdr:to>
      <xdr:col>17</xdr:col>
      <xdr:colOff>285750</xdr:colOff>
      <xdr:row>16</xdr:row>
      <xdr:rowOff>9524</xdr:rowOff>
    </xdr:to>
    <xdr:sp macro="" textlink="">
      <xdr:nvSpPr>
        <xdr:cNvPr id="20" name="Rectangle 19"/>
        <xdr:cNvSpPr/>
      </xdr:nvSpPr>
      <xdr:spPr>
        <a:xfrm>
          <a:off x="8829676" y="1933575"/>
          <a:ext cx="1819274" cy="1123949"/>
        </a:xfrm>
        <a:prstGeom prst="rect">
          <a:avLst/>
        </a:prstGeom>
        <a:solidFill>
          <a:srgbClr val="000000">
            <a:alpha val="20000"/>
          </a:srgb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solidFill>
              <a:schemeClr val="bg1">
                <a:lumMod val="75000"/>
              </a:schemeClr>
            </a:solidFill>
          </a:endParaRPr>
        </a:p>
      </xdr:txBody>
    </xdr:sp>
    <xdr:clientData/>
  </xdr:twoCellAnchor>
  <xdr:twoCellAnchor editAs="oneCell">
    <xdr:from>
      <xdr:col>14</xdr:col>
      <xdr:colOff>333375</xdr:colOff>
      <xdr:row>10</xdr:row>
      <xdr:rowOff>95250</xdr:rowOff>
    </xdr:from>
    <xdr:to>
      <xdr:col>17</xdr:col>
      <xdr:colOff>244475</xdr:colOff>
      <xdr:row>15</xdr:row>
      <xdr:rowOff>142875</xdr:rowOff>
    </xdr:to>
    <mc:AlternateContent xmlns:mc="http://schemas.openxmlformats.org/markup-compatibility/2006" xmlns:a14="http://schemas.microsoft.com/office/drawing/2010/main">
      <mc:Choice Requires="a14">
        <xdr:graphicFrame macro="">
          <xdr:nvGraphicFramePr>
            <xdr:cNvPr id="21" name="Year 4">
              <a:extLst>
                <a:ext uri="{FF2B5EF4-FFF2-40B4-BE49-F238E27FC236}">
                  <a16:creationId xmlns="" xmlns:a16="http://schemas.microsoft.com/office/drawing/2014/main" id="{1ABD12FD-513C-4900-BF21-5B39C964275F}"/>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8867775" y="2000250"/>
              <a:ext cx="17399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276226</xdr:colOff>
      <xdr:row>16</xdr:row>
      <xdr:rowOff>123825</xdr:rowOff>
    </xdr:from>
    <xdr:to>
      <xdr:col>17</xdr:col>
      <xdr:colOff>180976</xdr:colOff>
      <xdr:row>22</xdr:row>
      <xdr:rowOff>85725</xdr:rowOff>
    </xdr:to>
    <xdr:sp macro="" textlink="">
      <xdr:nvSpPr>
        <xdr:cNvPr id="22" name="Rectangle 21"/>
        <xdr:cNvSpPr/>
      </xdr:nvSpPr>
      <xdr:spPr>
        <a:xfrm>
          <a:off x="8810626" y="3171825"/>
          <a:ext cx="1733550" cy="1104900"/>
        </a:xfrm>
        <a:prstGeom prst="rect">
          <a:avLst/>
        </a:prstGeom>
        <a:solidFill>
          <a:srgbClr val="C000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75000"/>
              </a:schemeClr>
            </a:solidFill>
          </a:endParaRPr>
        </a:p>
      </xdr:txBody>
    </xdr:sp>
    <xdr:clientData/>
  </xdr:twoCellAnchor>
  <xdr:twoCellAnchor editAs="oneCell">
    <xdr:from>
      <xdr:col>14</xdr:col>
      <xdr:colOff>352425</xdr:colOff>
      <xdr:row>17</xdr:row>
      <xdr:rowOff>19050</xdr:rowOff>
    </xdr:from>
    <xdr:to>
      <xdr:col>17</xdr:col>
      <xdr:colOff>133350</xdr:colOff>
      <xdr:row>22</xdr:row>
      <xdr:rowOff>38100</xdr:rowOff>
    </xdr:to>
    <mc:AlternateContent xmlns:mc="http://schemas.openxmlformats.org/markup-compatibility/2006" xmlns:a14="http://schemas.microsoft.com/office/drawing/2010/main">
      <mc:Choice Requires="a14">
        <xdr:graphicFrame macro="">
          <xdr:nvGraphicFramePr>
            <xdr:cNvPr id="23" name="PAYMENT MODE 4">
              <a:extLst>
                <a:ext uri="{FF2B5EF4-FFF2-40B4-BE49-F238E27FC236}">
                  <a16:creationId xmlns="" xmlns:a16="http://schemas.microsoft.com/office/drawing/2014/main" id="{C2B41CB6-7924-C153-C68E-6F598A6CCE3D}"/>
                </a:ext>
              </a:extLst>
            </xdr:cNvPr>
            <xdr:cNvGraphicFramePr/>
          </xdr:nvGraphicFramePr>
          <xdr:xfrm>
            <a:off x="0" y="0"/>
            <a:ext cx="0" cy="0"/>
          </xdr:xfrm>
          <a:graphic>
            <a:graphicData uri="http://schemas.microsoft.com/office/drawing/2010/slicer">
              <sle:slicer xmlns:sle="http://schemas.microsoft.com/office/drawing/2010/slicer" name="PAYMENT MODE 4"/>
            </a:graphicData>
          </a:graphic>
        </xdr:graphicFrame>
      </mc:Choice>
      <mc:Fallback xmlns="">
        <xdr:sp macro="" textlink="">
          <xdr:nvSpPr>
            <xdr:cNvPr id="0" name=""/>
            <xdr:cNvSpPr>
              <a:spLocks noTextEdit="1"/>
            </xdr:cNvSpPr>
          </xdr:nvSpPr>
          <xdr:spPr>
            <a:xfrm>
              <a:off x="9048750" y="3257550"/>
              <a:ext cx="1447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333375</xdr:colOff>
      <xdr:row>22</xdr:row>
      <xdr:rowOff>171450</xdr:rowOff>
    </xdr:from>
    <xdr:to>
      <xdr:col>17</xdr:col>
      <xdr:colOff>304800</xdr:colOff>
      <xdr:row>31</xdr:row>
      <xdr:rowOff>171450</xdr:rowOff>
    </xdr:to>
    <xdr:sp macro="" textlink="">
      <xdr:nvSpPr>
        <xdr:cNvPr id="24" name="Rectangle 23"/>
        <xdr:cNvSpPr/>
      </xdr:nvSpPr>
      <xdr:spPr>
        <a:xfrm>
          <a:off x="8867775" y="4362450"/>
          <a:ext cx="1800225" cy="171450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400050</xdr:colOff>
      <xdr:row>23</xdr:row>
      <xdr:rowOff>85724</xdr:rowOff>
    </xdr:from>
    <xdr:to>
      <xdr:col>17</xdr:col>
      <xdr:colOff>219075</xdr:colOff>
      <xdr:row>31</xdr:row>
      <xdr:rowOff>85725</xdr:rowOff>
    </xdr:to>
    <mc:AlternateContent xmlns:mc="http://schemas.openxmlformats.org/markup-compatibility/2006" xmlns:a14="http://schemas.microsoft.com/office/drawing/2010/main">
      <mc:Choice Requires="a14">
        <xdr:graphicFrame macro="">
          <xdr:nvGraphicFramePr>
            <xdr:cNvPr id="25"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934450" y="4467224"/>
              <a:ext cx="1647825" cy="152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304801</xdr:colOff>
      <xdr:row>32</xdr:row>
      <xdr:rowOff>66675</xdr:rowOff>
    </xdr:from>
    <xdr:to>
      <xdr:col>17</xdr:col>
      <xdr:colOff>314325</xdr:colOff>
      <xdr:row>39</xdr:row>
      <xdr:rowOff>9525</xdr:rowOff>
    </xdr:to>
    <xdr:sp macro="" textlink="">
      <xdr:nvSpPr>
        <xdr:cNvPr id="26" name="Rectangle 25"/>
        <xdr:cNvSpPr/>
      </xdr:nvSpPr>
      <xdr:spPr>
        <a:xfrm>
          <a:off x="8839201" y="6162675"/>
          <a:ext cx="1838324" cy="127635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371474</xdr:colOff>
      <xdr:row>32</xdr:row>
      <xdr:rowOff>114300</xdr:rowOff>
    </xdr:from>
    <xdr:to>
      <xdr:col>17</xdr:col>
      <xdr:colOff>283721</xdr:colOff>
      <xdr:row>38</xdr:row>
      <xdr:rowOff>154828</xdr:rowOff>
    </xdr:to>
    <mc:AlternateContent xmlns:mc="http://schemas.openxmlformats.org/markup-compatibility/2006" xmlns:a14="http://schemas.microsoft.com/office/drawing/2010/main">
      <mc:Choice Requires="a14">
        <xdr:graphicFrame macro="">
          <xdr:nvGraphicFramePr>
            <xdr:cNvPr id="27" name="SALE TYPE 4">
              <a:extLst>
                <a:ext uri="{FF2B5EF4-FFF2-40B4-BE49-F238E27FC236}">
                  <a16:creationId xmlns="" xmlns:a16="http://schemas.microsoft.com/office/drawing/2014/main" id="{9A645D3B-A778-1728-0478-9FBF8109EA8A}"/>
                </a:ext>
              </a:extLst>
            </xdr:cNvPr>
            <xdr:cNvGraphicFramePr/>
          </xdr:nvGraphicFramePr>
          <xdr:xfrm>
            <a:off x="0" y="0"/>
            <a:ext cx="0" cy="0"/>
          </xdr:xfrm>
          <a:graphic>
            <a:graphicData uri="http://schemas.microsoft.com/office/drawing/2010/slicer">
              <sle:slicer xmlns:sle="http://schemas.microsoft.com/office/drawing/2010/slicer" name="SALE TYPE 4"/>
            </a:graphicData>
          </a:graphic>
        </xdr:graphicFrame>
      </mc:Choice>
      <mc:Fallback xmlns="">
        <xdr:sp macro="" textlink="">
          <xdr:nvSpPr>
            <xdr:cNvPr id="0" name=""/>
            <xdr:cNvSpPr>
              <a:spLocks noTextEdit="1"/>
            </xdr:cNvSpPr>
          </xdr:nvSpPr>
          <xdr:spPr>
            <a:xfrm>
              <a:off x="8905874" y="6210300"/>
              <a:ext cx="1741047" cy="1183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428625</xdr:colOff>
      <xdr:row>10</xdr:row>
      <xdr:rowOff>133350</xdr:rowOff>
    </xdr:from>
    <xdr:to>
      <xdr:col>21</xdr:col>
      <xdr:colOff>19050</xdr:colOff>
      <xdr:row>27</xdr:row>
      <xdr:rowOff>114300</xdr:rowOff>
    </xdr:to>
    <xdr:sp macro="" textlink="">
      <xdr:nvSpPr>
        <xdr:cNvPr id="28" name="Rectangle 27"/>
        <xdr:cNvSpPr/>
      </xdr:nvSpPr>
      <xdr:spPr>
        <a:xfrm>
          <a:off x="10791825" y="2038350"/>
          <a:ext cx="2028825" cy="321945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514350</xdr:colOff>
      <xdr:row>11</xdr:row>
      <xdr:rowOff>47625</xdr:rowOff>
    </xdr:from>
    <xdr:to>
      <xdr:col>20</xdr:col>
      <xdr:colOff>512763</xdr:colOff>
      <xdr:row>26</xdr:row>
      <xdr:rowOff>167154</xdr:rowOff>
    </xdr:to>
    <mc:AlternateContent xmlns:mc="http://schemas.openxmlformats.org/markup-compatibility/2006" xmlns:a14="http://schemas.microsoft.com/office/drawing/2010/main">
      <mc:Choice Requires="a14">
        <xdr:graphicFrame macro="">
          <xdr:nvGraphicFramePr>
            <xdr:cNvPr id="29" name="Month 4">
              <a:extLst>
                <a:ext uri="{FF2B5EF4-FFF2-40B4-BE49-F238E27FC236}">
                  <a16:creationId xmlns="" xmlns:a16="http://schemas.microsoft.com/office/drawing/2014/main" id="{4EF7609F-1238-8F60-CBF4-9C8B6208C4EC}"/>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10877550" y="2143125"/>
              <a:ext cx="1827213" cy="2977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581025</xdr:colOff>
      <xdr:row>39</xdr:row>
      <xdr:rowOff>57149</xdr:rowOff>
    </xdr:from>
    <xdr:to>
      <xdr:col>25</xdr:col>
      <xdr:colOff>447676</xdr:colOff>
      <xdr:row>51</xdr:row>
      <xdr:rowOff>123824</xdr:rowOff>
    </xdr:to>
    <xdr:sp macro="" textlink="">
      <xdr:nvSpPr>
        <xdr:cNvPr id="33" name="Rectangle 32"/>
        <xdr:cNvSpPr/>
      </xdr:nvSpPr>
      <xdr:spPr>
        <a:xfrm>
          <a:off x="10944225" y="7486649"/>
          <a:ext cx="4743451" cy="2352675"/>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69398</xdr:colOff>
      <xdr:row>39</xdr:row>
      <xdr:rowOff>159205</xdr:rowOff>
    </xdr:from>
    <xdr:to>
      <xdr:col>25</xdr:col>
      <xdr:colOff>336097</xdr:colOff>
      <xdr:row>51</xdr:row>
      <xdr:rowOff>16329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514351</xdr:colOff>
      <xdr:row>39</xdr:row>
      <xdr:rowOff>38099</xdr:rowOff>
    </xdr:from>
    <xdr:to>
      <xdr:col>31</xdr:col>
      <xdr:colOff>114300</xdr:colOff>
      <xdr:row>51</xdr:row>
      <xdr:rowOff>108857</xdr:rowOff>
    </xdr:to>
    <xdr:sp macro="" textlink="">
      <xdr:nvSpPr>
        <xdr:cNvPr id="30" name="Rectangle 29"/>
        <xdr:cNvSpPr/>
      </xdr:nvSpPr>
      <xdr:spPr>
        <a:xfrm>
          <a:off x="15822387" y="7467599"/>
          <a:ext cx="3273877" cy="2356758"/>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57151</xdr:colOff>
      <xdr:row>40</xdr:row>
      <xdr:rowOff>9524</xdr:rowOff>
    </xdr:from>
    <xdr:to>
      <xdr:col>31</xdr:col>
      <xdr:colOff>38100</xdr:colOff>
      <xdr:row>51</xdr:row>
      <xdr:rowOff>27213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209550</xdr:colOff>
      <xdr:row>17</xdr:row>
      <xdr:rowOff>161925</xdr:rowOff>
    </xdr:from>
    <xdr:to>
      <xdr:col>27</xdr:col>
      <xdr:colOff>390525</xdr:colOff>
      <xdr:row>38</xdr:row>
      <xdr:rowOff>9525</xdr:rowOff>
    </xdr:to>
    <xdr:sp macro="" textlink="">
      <xdr:nvSpPr>
        <xdr:cNvPr id="32" name="Rectangle 31"/>
        <xdr:cNvSpPr/>
      </xdr:nvSpPr>
      <xdr:spPr>
        <a:xfrm>
          <a:off x="13011150" y="3400425"/>
          <a:ext cx="3838575" cy="384810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600075</xdr:colOff>
      <xdr:row>39</xdr:row>
      <xdr:rowOff>66674</xdr:rowOff>
    </xdr:from>
    <xdr:to>
      <xdr:col>17</xdr:col>
      <xdr:colOff>476251</xdr:colOff>
      <xdr:row>51</xdr:row>
      <xdr:rowOff>68035</xdr:rowOff>
    </xdr:to>
    <xdr:sp macro="" textlink="">
      <xdr:nvSpPr>
        <xdr:cNvPr id="34" name="Rectangle 33"/>
        <xdr:cNvSpPr/>
      </xdr:nvSpPr>
      <xdr:spPr>
        <a:xfrm>
          <a:off x="8560254" y="7496174"/>
          <a:ext cx="2325461" cy="2287361"/>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304800</xdr:colOff>
      <xdr:row>18</xdr:row>
      <xdr:rowOff>85725</xdr:rowOff>
    </xdr:from>
    <xdr:to>
      <xdr:col>27</xdr:col>
      <xdr:colOff>323850</xdr:colOff>
      <xdr:row>37</xdr:row>
      <xdr:rowOff>114300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123825</xdr:colOff>
      <xdr:row>39</xdr:row>
      <xdr:rowOff>142875</xdr:rowOff>
    </xdr:from>
    <xdr:to>
      <xdr:col>17</xdr:col>
      <xdr:colOff>333375</xdr:colOff>
      <xdr:row>50</xdr:row>
      <xdr:rowOff>122464</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428626</xdr:colOff>
      <xdr:row>17</xdr:row>
      <xdr:rowOff>152400</xdr:rowOff>
    </xdr:from>
    <xdr:to>
      <xdr:col>31</xdr:col>
      <xdr:colOff>161925</xdr:colOff>
      <xdr:row>38</xdr:row>
      <xdr:rowOff>38100</xdr:rowOff>
    </xdr:to>
    <xdr:sp macro="" textlink="">
      <xdr:nvSpPr>
        <xdr:cNvPr id="37" name="Rectangle 36"/>
        <xdr:cNvSpPr/>
      </xdr:nvSpPr>
      <xdr:spPr>
        <a:xfrm>
          <a:off x="16887826" y="3390900"/>
          <a:ext cx="2171699" cy="388620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552449</xdr:colOff>
      <xdr:row>18</xdr:row>
      <xdr:rowOff>19050</xdr:rowOff>
    </xdr:from>
    <xdr:to>
      <xdr:col>31</xdr:col>
      <xdr:colOff>104774</xdr:colOff>
      <xdr:row>37</xdr:row>
      <xdr:rowOff>133350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57150</xdr:colOff>
      <xdr:row>13</xdr:row>
      <xdr:rowOff>133350</xdr:rowOff>
    </xdr:from>
    <xdr:to>
      <xdr:col>24</xdr:col>
      <xdr:colOff>152400</xdr:colOff>
      <xdr:row>17</xdr:row>
      <xdr:rowOff>9524</xdr:rowOff>
    </xdr:to>
    <xdr:sp macro="" textlink="">
      <xdr:nvSpPr>
        <xdr:cNvPr id="39" name="Rectangle 38"/>
        <xdr:cNvSpPr/>
      </xdr:nvSpPr>
      <xdr:spPr>
        <a:xfrm>
          <a:off x="12858750" y="2609850"/>
          <a:ext cx="1924050" cy="638174"/>
        </a:xfrm>
        <a:prstGeom prst="rect">
          <a:avLst/>
        </a:prstGeom>
        <a:solidFill>
          <a:srgbClr val="000000">
            <a:alpha val="20000"/>
          </a:srgb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solidFill>
              <a:schemeClr val="bg1">
                <a:lumMod val="75000"/>
              </a:schemeClr>
            </a:solidFill>
          </a:endParaRPr>
        </a:p>
      </xdr:txBody>
    </xdr:sp>
    <xdr:clientData/>
  </xdr:twoCellAnchor>
  <xdr:twoCellAnchor>
    <xdr:from>
      <xdr:col>24</xdr:col>
      <xdr:colOff>266701</xdr:colOff>
      <xdr:row>13</xdr:row>
      <xdr:rowOff>171450</xdr:rowOff>
    </xdr:from>
    <xdr:to>
      <xdr:col>27</xdr:col>
      <xdr:colOff>257175</xdr:colOff>
      <xdr:row>17</xdr:row>
      <xdr:rowOff>28574</xdr:rowOff>
    </xdr:to>
    <xdr:sp macro="" textlink="">
      <xdr:nvSpPr>
        <xdr:cNvPr id="40" name="Rectangle 39"/>
        <xdr:cNvSpPr/>
      </xdr:nvSpPr>
      <xdr:spPr>
        <a:xfrm>
          <a:off x="14897101" y="2647950"/>
          <a:ext cx="1819274" cy="619124"/>
        </a:xfrm>
        <a:prstGeom prst="rect">
          <a:avLst/>
        </a:prstGeom>
        <a:solidFill>
          <a:srgbClr val="000000">
            <a:alpha val="20000"/>
          </a:srgb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solidFill>
              <a:schemeClr val="bg1">
                <a:lumMod val="75000"/>
              </a:schemeClr>
            </a:solidFill>
          </a:endParaRPr>
        </a:p>
      </xdr:txBody>
    </xdr:sp>
    <xdr:clientData/>
  </xdr:twoCellAnchor>
  <xdr:twoCellAnchor>
    <xdr:from>
      <xdr:col>27</xdr:col>
      <xdr:colOff>438151</xdr:colOff>
      <xdr:row>14</xdr:row>
      <xdr:rowOff>19050</xdr:rowOff>
    </xdr:from>
    <xdr:to>
      <xdr:col>30</xdr:col>
      <xdr:colOff>428625</xdr:colOff>
      <xdr:row>16</xdr:row>
      <xdr:rowOff>152399</xdr:rowOff>
    </xdr:to>
    <xdr:sp macro="" textlink="">
      <xdr:nvSpPr>
        <xdr:cNvPr id="41" name="Rectangle 40"/>
        <xdr:cNvSpPr/>
      </xdr:nvSpPr>
      <xdr:spPr>
        <a:xfrm>
          <a:off x="16897351" y="2686050"/>
          <a:ext cx="1819274" cy="514349"/>
        </a:xfrm>
        <a:prstGeom prst="rect">
          <a:avLst/>
        </a:prstGeom>
        <a:solidFill>
          <a:schemeClr val="bg1">
            <a:lumMod val="50000"/>
            <a:alpha val="2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solidFill>
              <a:schemeClr val="bg1">
                <a:lumMod val="75000"/>
              </a:schemeClr>
            </a:solidFill>
          </a:endParaRPr>
        </a:p>
      </xdr:txBody>
    </xdr:sp>
    <xdr:clientData/>
  </xdr:twoCellAnchor>
  <xdr:twoCellAnchor editAs="oneCell">
    <xdr:from>
      <xdr:col>21</xdr:col>
      <xdr:colOff>95252</xdr:colOff>
      <xdr:row>13</xdr:row>
      <xdr:rowOff>161924</xdr:rowOff>
    </xdr:from>
    <xdr:to>
      <xdr:col>22</xdr:col>
      <xdr:colOff>200026</xdr:colOff>
      <xdr:row>16</xdr:row>
      <xdr:rowOff>95249</xdr:rowOff>
    </xdr:to>
    <xdr:pic>
      <xdr:nvPicPr>
        <xdr:cNvPr id="46" name="Picture 45" descr="Growth Icon - Download in Line Style"/>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896852" y="2638424"/>
          <a:ext cx="714374"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438150</xdr:colOff>
      <xdr:row>14</xdr:row>
      <xdr:rowOff>142875</xdr:rowOff>
    </xdr:from>
    <xdr:to>
      <xdr:col>24</xdr:col>
      <xdr:colOff>28575</xdr:colOff>
      <xdr:row>16</xdr:row>
      <xdr:rowOff>47625</xdr:rowOff>
    </xdr:to>
    <xdr:sp macro="" textlink="">
      <xdr:nvSpPr>
        <xdr:cNvPr id="5126" name="Text Box 6"/>
        <xdr:cNvSpPr txBox="1">
          <a:spLocks noChangeArrowheads="1"/>
        </xdr:cNvSpPr>
      </xdr:nvSpPr>
      <xdr:spPr bwMode="auto">
        <a:xfrm>
          <a:off x="13849350" y="2809875"/>
          <a:ext cx="809625" cy="285750"/>
        </a:xfrm>
        <a:prstGeom prst="rect">
          <a:avLst/>
        </a:prstGeom>
        <a:solidFill>
          <a:schemeClr val="bg1">
            <a:lumMod val="50000"/>
          </a:schemeClr>
        </a:solidFill>
        <a:ln w="9525">
          <a:solidFill>
            <a:srgbClr val="000000"/>
          </a:solidFill>
          <a:miter lim="800000"/>
          <a:headEnd/>
          <a:tailEnd/>
        </a:ln>
      </xdr:spPr>
      <xdr:txBody>
        <a:bodyPr vertOverflow="clip" wrap="square" lIns="27432" tIns="27432" rIns="0" bIns="0" anchor="t" upright="1"/>
        <a:lstStyle/>
        <a:p>
          <a:pPr algn="l" rtl="0">
            <a:defRPr sz="1000"/>
          </a:pPr>
          <a:r>
            <a:rPr lang="en-IN" sz="1400" b="0" i="0" u="none" strike="noStrike" baseline="0">
              <a:solidFill>
                <a:srgbClr val="000000"/>
              </a:solidFill>
              <a:latin typeface="Calibri"/>
              <a:cs typeface="Calibri"/>
            </a:rPr>
            <a:t>49569.61</a:t>
          </a:r>
        </a:p>
      </xdr:txBody>
    </xdr:sp>
    <xdr:clientData/>
  </xdr:twoCellAnchor>
  <xdr:twoCellAnchor editAs="oneCell">
    <xdr:from>
      <xdr:col>24</xdr:col>
      <xdr:colOff>314325</xdr:colOff>
      <xdr:row>14</xdr:row>
      <xdr:rowOff>19050</xdr:rowOff>
    </xdr:from>
    <xdr:to>
      <xdr:col>25</xdr:col>
      <xdr:colOff>504825</xdr:colOff>
      <xdr:row>17</xdr:row>
      <xdr:rowOff>28576</xdr:rowOff>
    </xdr:to>
    <xdr:pic>
      <xdr:nvPicPr>
        <xdr:cNvPr id="51" name="Picture 50" descr="Profit free icon"/>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944725" y="2686050"/>
          <a:ext cx="800100" cy="58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581025</xdr:colOff>
      <xdr:row>14</xdr:row>
      <xdr:rowOff>123825</xdr:rowOff>
    </xdr:from>
    <xdr:to>
      <xdr:col>27</xdr:col>
      <xdr:colOff>114301</xdr:colOff>
      <xdr:row>16</xdr:row>
      <xdr:rowOff>85725</xdr:rowOff>
    </xdr:to>
    <xdr:sp macro="" textlink="">
      <xdr:nvSpPr>
        <xdr:cNvPr id="5128" name="Text Box 8"/>
        <xdr:cNvSpPr txBox="1">
          <a:spLocks noChangeArrowheads="1"/>
        </xdr:cNvSpPr>
      </xdr:nvSpPr>
      <xdr:spPr bwMode="auto">
        <a:xfrm>
          <a:off x="15821025" y="2790825"/>
          <a:ext cx="752476" cy="342900"/>
        </a:xfrm>
        <a:prstGeom prst="rect">
          <a:avLst/>
        </a:prstGeom>
        <a:solidFill>
          <a:schemeClr val="bg1">
            <a:lumMod val="50000"/>
          </a:schemeClr>
        </a:solidFill>
        <a:ln w="9525">
          <a:solidFill>
            <a:srgbClr val="000000"/>
          </a:solidFill>
          <a:miter lim="800000"/>
          <a:headEnd/>
          <a:tailEnd/>
        </a:ln>
      </xdr:spPr>
      <xdr:txBody>
        <a:bodyPr vertOverflow="clip" wrap="square" lIns="27432" tIns="27432" rIns="0" bIns="0" anchor="t" upright="1"/>
        <a:lstStyle/>
        <a:p>
          <a:pPr algn="l" rtl="0">
            <a:defRPr sz="1000"/>
          </a:pPr>
          <a:r>
            <a:rPr lang="en-IN" sz="1600" b="0" i="0" u="none" strike="noStrike" baseline="0">
              <a:solidFill>
                <a:srgbClr val="000000"/>
              </a:solidFill>
              <a:latin typeface="Calibri"/>
              <a:cs typeface="Calibri"/>
            </a:rPr>
            <a:t>8702.61</a:t>
          </a:r>
        </a:p>
      </xdr:txBody>
    </xdr:sp>
    <xdr:clientData/>
  </xdr:twoCellAnchor>
  <xdr:twoCellAnchor editAs="oneCell">
    <xdr:from>
      <xdr:col>27</xdr:col>
      <xdr:colOff>447675</xdr:colOff>
      <xdr:row>14</xdr:row>
      <xdr:rowOff>66674</xdr:rowOff>
    </xdr:from>
    <xdr:to>
      <xdr:col>29</xdr:col>
      <xdr:colOff>257175</xdr:colOff>
      <xdr:row>16</xdr:row>
      <xdr:rowOff>171449</xdr:rowOff>
    </xdr:to>
    <xdr:pic>
      <xdr:nvPicPr>
        <xdr:cNvPr id="52" name="Picture 51" descr="Profit Percentage Icon - Download in Glyph Styl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906875" y="2733674"/>
          <a:ext cx="102870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525781</xdr:colOff>
      <xdr:row>14</xdr:row>
      <xdr:rowOff>68580</xdr:rowOff>
    </xdr:from>
    <xdr:to>
      <xdr:col>12</xdr:col>
      <xdr:colOff>571500</xdr:colOff>
      <xdr:row>14</xdr:row>
      <xdr:rowOff>114299</xdr:rowOff>
    </xdr:to>
    <xdr:sp macro="" textlink="">
      <xdr:nvSpPr>
        <xdr:cNvPr id="5131" name="Text Box 11"/>
        <xdr:cNvSpPr txBox="1">
          <a:spLocks noChangeArrowheads="1"/>
        </xdr:cNvSpPr>
      </xdr:nvSpPr>
      <xdr:spPr bwMode="auto">
        <a:xfrm flipV="1">
          <a:off x="7840981" y="2735580"/>
          <a:ext cx="45719" cy="45719"/>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endParaRPr lang="en-IN" sz="1600" b="0" i="0" u="none" strike="noStrike" baseline="0">
            <a:solidFill>
              <a:srgbClr val="000000"/>
            </a:solidFill>
            <a:latin typeface="Calibri"/>
            <a:cs typeface="Calibri"/>
          </a:endParaRPr>
        </a:p>
      </xdr:txBody>
    </xdr:sp>
    <xdr:clientData/>
  </xdr:twoCellAnchor>
  <xdr:twoCellAnchor>
    <xdr:from>
      <xdr:col>29</xdr:col>
      <xdr:colOff>323851</xdr:colOff>
      <xdr:row>14</xdr:row>
      <xdr:rowOff>152400</xdr:rowOff>
    </xdr:from>
    <xdr:to>
      <xdr:col>30</xdr:col>
      <xdr:colOff>161926</xdr:colOff>
      <xdr:row>16</xdr:row>
      <xdr:rowOff>85725</xdr:rowOff>
    </xdr:to>
    <xdr:sp macro="" textlink="">
      <xdr:nvSpPr>
        <xdr:cNvPr id="54" name="Text Box 11"/>
        <xdr:cNvSpPr txBox="1">
          <a:spLocks noChangeArrowheads="1"/>
        </xdr:cNvSpPr>
      </xdr:nvSpPr>
      <xdr:spPr bwMode="auto">
        <a:xfrm>
          <a:off x="18002251" y="2819400"/>
          <a:ext cx="447675" cy="314325"/>
        </a:xfrm>
        <a:prstGeom prst="rect">
          <a:avLst/>
        </a:prstGeom>
        <a:solidFill>
          <a:schemeClr val="bg1">
            <a:lumMod val="50000"/>
          </a:schemeClr>
        </a:solidFill>
        <a:ln w="9525">
          <a:solidFill>
            <a:srgbClr val="000000"/>
          </a:solidFill>
          <a:miter lim="800000"/>
          <a:headEnd/>
          <a:tailEnd/>
        </a:ln>
      </xdr:spPr>
      <xdr:txBody>
        <a:bodyPr vertOverflow="clip" wrap="square" lIns="27432" tIns="27432" rIns="0" bIns="0" anchor="t" upright="1"/>
        <a:lstStyle/>
        <a:p>
          <a:pPr algn="l" rtl="0">
            <a:defRPr sz="1000"/>
          </a:pPr>
          <a:r>
            <a:rPr lang="en-IN" sz="1600" b="0" i="0" u="none" strike="noStrike" baseline="0">
              <a:solidFill>
                <a:srgbClr val="000000"/>
              </a:solidFill>
              <a:latin typeface="Calibri"/>
              <a:cs typeface="Calibri"/>
            </a:rPr>
            <a:t>21%</a:t>
          </a:r>
        </a:p>
      </xdr:txBody>
    </xdr:sp>
    <xdr:clientData/>
  </xdr:twoCellAnchor>
  <xdr:twoCellAnchor>
    <xdr:from>
      <xdr:col>17</xdr:col>
      <xdr:colOff>438149</xdr:colOff>
      <xdr:row>27</xdr:row>
      <xdr:rowOff>161925</xdr:rowOff>
    </xdr:from>
    <xdr:to>
      <xdr:col>21</xdr:col>
      <xdr:colOff>142875</xdr:colOff>
      <xdr:row>38</xdr:row>
      <xdr:rowOff>161925</xdr:rowOff>
    </xdr:to>
    <xdr:sp macro="" textlink="">
      <xdr:nvSpPr>
        <xdr:cNvPr id="56" name="Rectangle 55"/>
        <xdr:cNvSpPr/>
      </xdr:nvSpPr>
      <xdr:spPr>
        <a:xfrm>
          <a:off x="10801349" y="5305425"/>
          <a:ext cx="2143126" cy="209550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485774</xdr:colOff>
      <xdr:row>28</xdr:row>
      <xdr:rowOff>47625</xdr:rowOff>
    </xdr:from>
    <xdr:to>
      <xdr:col>21</xdr:col>
      <xdr:colOff>95249</xdr:colOff>
      <xdr:row>38</xdr:row>
      <xdr:rowOff>85725</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485774</xdr:colOff>
      <xdr:row>4</xdr:row>
      <xdr:rowOff>171449</xdr:rowOff>
    </xdr:from>
    <xdr:to>
      <xdr:col>30</xdr:col>
      <xdr:colOff>285749</xdr:colOff>
      <xdr:row>9</xdr:row>
      <xdr:rowOff>161924</xdr:rowOff>
    </xdr:to>
    <xdr:sp macro="" textlink="">
      <xdr:nvSpPr>
        <xdr:cNvPr id="4097" name="Text Box 1"/>
        <xdr:cNvSpPr txBox="1">
          <a:spLocks noChangeArrowheads="1"/>
        </xdr:cNvSpPr>
      </xdr:nvSpPr>
      <xdr:spPr bwMode="auto">
        <a:xfrm>
          <a:off x="9020174" y="933449"/>
          <a:ext cx="9553575" cy="942975"/>
        </a:xfrm>
        <a:prstGeom prst="rect">
          <a:avLst/>
        </a:prstGeom>
        <a:solidFill>
          <a:schemeClr val="bg1">
            <a:lumMod val="85000"/>
          </a:schemeClr>
        </a:solidFill>
        <a:ln w="9525">
          <a:solidFill>
            <a:srgbClr val="000000"/>
          </a:solidFill>
          <a:miter lim="800000"/>
          <a:headEnd/>
          <a:tailEnd/>
        </a:ln>
      </xdr:spPr>
      <xdr:txBody>
        <a:bodyPr vertOverflow="clip" wrap="square" lIns="27432" tIns="27432" rIns="0" bIns="0" anchor="ctr" upright="1"/>
        <a:lstStyle/>
        <a:p>
          <a:pPr algn="l" rtl="0">
            <a:defRPr sz="1000"/>
          </a:pPr>
          <a:r>
            <a:rPr lang="en-IN" sz="3200" b="0" i="0" u="none" strike="noStrike" baseline="0">
              <a:solidFill>
                <a:srgbClr val="000000"/>
              </a:solidFill>
              <a:latin typeface="Arial Black" panose="020B0A04020102020204" pitchFamily="34" charset="0"/>
              <a:cs typeface="Calibri"/>
            </a:rPr>
            <a:t>                     Sales Dashboard</a:t>
          </a:r>
        </a:p>
      </xdr:txBody>
    </xdr:sp>
    <xdr:clientData/>
  </xdr:twoCellAnchor>
  <xdr:twoCellAnchor>
    <xdr:from>
      <xdr:col>21</xdr:col>
      <xdr:colOff>383720</xdr:colOff>
      <xdr:row>10</xdr:row>
      <xdr:rowOff>114299</xdr:rowOff>
    </xdr:from>
    <xdr:to>
      <xdr:col>28</xdr:col>
      <xdr:colOff>544285</xdr:colOff>
      <xdr:row>13</xdr:row>
      <xdr:rowOff>95250</xdr:rowOff>
    </xdr:to>
    <xdr:sp macro="" textlink="">
      <xdr:nvSpPr>
        <xdr:cNvPr id="43" name="Rectangle 42"/>
        <xdr:cNvSpPr/>
      </xdr:nvSpPr>
      <xdr:spPr>
        <a:xfrm>
          <a:off x="13242470" y="2019299"/>
          <a:ext cx="4446815" cy="552451"/>
        </a:xfrm>
        <a:prstGeom prst="rect">
          <a:avLst/>
        </a:prstGeom>
        <a:solidFill>
          <a:srgbClr val="000000">
            <a:alpha val="20000"/>
          </a:srgb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solidFill>
              <a:schemeClr val="bg1">
                <a:lumMod val="75000"/>
              </a:schemeClr>
            </a:solidFill>
          </a:endParaRPr>
        </a:p>
      </xdr:txBody>
    </xdr:sp>
    <xdr:clientData/>
  </xdr:twoCellAnchor>
  <xdr:twoCellAnchor>
    <xdr:from>
      <xdr:col>21</xdr:col>
      <xdr:colOff>476250</xdr:colOff>
      <xdr:row>11</xdr:row>
      <xdr:rowOff>0</xdr:rowOff>
    </xdr:from>
    <xdr:to>
      <xdr:col>28</xdr:col>
      <xdr:colOff>449036</xdr:colOff>
      <xdr:row>13</xdr:row>
      <xdr:rowOff>40821</xdr:rowOff>
    </xdr:to>
    <xdr:sp macro="" textlink="">
      <xdr:nvSpPr>
        <xdr:cNvPr id="4099" name="Text Box 3"/>
        <xdr:cNvSpPr txBox="1">
          <a:spLocks noChangeArrowheads="1"/>
        </xdr:cNvSpPr>
      </xdr:nvSpPr>
      <xdr:spPr bwMode="auto">
        <a:xfrm>
          <a:off x="13335000" y="2095500"/>
          <a:ext cx="4259036" cy="421821"/>
        </a:xfrm>
        <a:prstGeom prst="rect">
          <a:avLst/>
        </a:prstGeom>
        <a:solidFill>
          <a:schemeClr val="bg1">
            <a:lumMod val="50000"/>
          </a:schemeClr>
        </a:solidFill>
        <a:ln w="9525">
          <a:solidFill>
            <a:srgbClr val="000000"/>
          </a:solidFill>
          <a:miter lim="800000"/>
          <a:headEnd/>
          <a:tailEnd/>
        </a:ln>
      </xdr:spPr>
      <xdr:txBody>
        <a:bodyPr vertOverflow="clip" wrap="square" lIns="27432" tIns="18288" rIns="0" bIns="0" anchor="t" upright="1"/>
        <a:lstStyle/>
        <a:p>
          <a:pPr algn="l" rtl="0">
            <a:defRPr sz="1000"/>
          </a:pPr>
          <a:r>
            <a:rPr lang="en-IN" sz="2400" b="0" i="0" u="none" strike="noStrike" baseline="0">
              <a:solidFill>
                <a:schemeClr val="tx1"/>
              </a:solidFill>
              <a:latin typeface="Times New Roman" panose="02020603050405020304" pitchFamily="18" charset="0"/>
              <a:cs typeface="Times New Roman" panose="02020603050405020304" pitchFamily="18" charset="0"/>
            </a:rPr>
            <a:t>             </a:t>
          </a:r>
          <a:r>
            <a:rPr lang="en-IN" sz="2400" b="0" i="0" u="none" strike="noStrike" baseline="0">
              <a:solidFill>
                <a:schemeClr val="tx1"/>
              </a:solidFill>
              <a:latin typeface="Arial Black" panose="020B0A04020102020204" pitchFamily="34" charset="0"/>
              <a:cs typeface="Times New Roman" panose="02020603050405020304" pitchFamily="18" charset="0"/>
            </a:rPr>
            <a:t>ABC Company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dramouli Das" refreshedDate="44904.723057175928" createdVersion="8" refreshedVersion="8"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0">
      <sharedItems containsSemiMixedTypes="0" containsString="0" containsNumber="1" containsInteger="1" minValue="5" maxValue="2250"/>
    </cacheField>
    <cacheField name="Total Selling Values" numFmtId="0">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unt="2">
        <s v="2021"/>
        <s v="2022"/>
      </sharedItems>
    </cacheField>
  </cacheFields>
  <extLst>
    <ext xmlns:x14="http://schemas.microsoft.com/office/spreadsheetml/2009/9/main" uri="{725AE2AE-9491-48be-B2B4-4EB974FC3084}">
      <x14:pivotCacheDefinition pivotCacheId="1410505466"/>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x v="0"/>
    <n v="1296"/>
    <x v="0"/>
    <x v="0"/>
    <x v="0"/>
    <x v="0"/>
  </r>
  <r>
    <d v="2021-01-02T00:00:00"/>
    <s v="P0038"/>
    <n v="15"/>
    <x v="1"/>
    <x v="1"/>
    <n v="0"/>
    <x v="1"/>
    <x v="1"/>
    <x v="1"/>
    <n v="72"/>
    <x v="1"/>
    <n v="1080"/>
    <x v="1"/>
    <x v="1"/>
    <x v="0"/>
    <x v="0"/>
  </r>
  <r>
    <d v="2021-01-02T00:00:00"/>
    <s v="P0013"/>
    <n v="6"/>
    <x v="2"/>
    <x v="1"/>
    <n v="0"/>
    <x v="2"/>
    <x v="2"/>
    <x v="1"/>
    <n v="112"/>
    <x v="2"/>
    <n v="672"/>
    <x v="2"/>
    <x v="1"/>
    <x v="0"/>
    <x v="0"/>
  </r>
  <r>
    <d v="2021-01-03T00:00:00"/>
    <s v="P0004"/>
    <n v="5"/>
    <x v="2"/>
    <x v="0"/>
    <n v="0"/>
    <x v="3"/>
    <x v="3"/>
    <x v="2"/>
    <n v="44"/>
    <x v="3"/>
    <n v="220"/>
    <x v="3"/>
    <x v="2"/>
    <x v="0"/>
    <x v="0"/>
  </r>
  <r>
    <d v="2021-01-04T00:00:00"/>
    <s v="P0035"/>
    <n v="12"/>
    <x v="1"/>
    <x v="0"/>
    <n v="0"/>
    <x v="4"/>
    <x v="4"/>
    <x v="3"/>
    <n v="5"/>
    <x v="4"/>
    <n v="60"/>
    <x v="4"/>
    <x v="3"/>
    <x v="0"/>
    <x v="0"/>
  </r>
  <r>
    <d v="2021-01-09T00:00:00"/>
    <s v="P0031"/>
    <n v="1"/>
    <x v="2"/>
    <x v="1"/>
    <n v="0"/>
    <x v="5"/>
    <x v="4"/>
    <x v="1"/>
    <n v="93"/>
    <x v="5"/>
    <n v="93"/>
    <x v="5"/>
    <x v="4"/>
    <x v="0"/>
    <x v="0"/>
  </r>
  <r>
    <d v="2021-01-09T00:00:00"/>
    <s v="P0003"/>
    <n v="8"/>
    <x v="2"/>
    <x v="1"/>
    <n v="0"/>
    <x v="6"/>
    <x v="3"/>
    <x v="1"/>
    <n v="71"/>
    <x v="6"/>
    <n v="568"/>
    <x v="6"/>
    <x v="4"/>
    <x v="0"/>
    <x v="0"/>
  </r>
  <r>
    <d v="2021-01-09T00:00:00"/>
    <s v="P0025"/>
    <n v="4"/>
    <x v="2"/>
    <x v="0"/>
    <n v="0"/>
    <x v="7"/>
    <x v="0"/>
    <x v="3"/>
    <n v="7"/>
    <x v="7"/>
    <n v="28"/>
    <x v="7"/>
    <x v="4"/>
    <x v="0"/>
    <x v="0"/>
  </r>
  <r>
    <d v="2021-01-11T00:00:00"/>
    <s v="P0037"/>
    <n v="3"/>
    <x v="2"/>
    <x v="1"/>
    <n v="0"/>
    <x v="8"/>
    <x v="1"/>
    <x v="1"/>
    <n v="67"/>
    <x v="8"/>
    <n v="201"/>
    <x v="8"/>
    <x v="5"/>
    <x v="0"/>
    <x v="0"/>
  </r>
  <r>
    <d v="2021-01-11T00:00:00"/>
    <s v="P0014"/>
    <n v="4"/>
    <x v="0"/>
    <x v="0"/>
    <n v="0"/>
    <x v="9"/>
    <x v="2"/>
    <x v="1"/>
    <n v="112"/>
    <x v="9"/>
    <n v="448"/>
    <x v="9"/>
    <x v="5"/>
    <x v="0"/>
    <x v="0"/>
  </r>
  <r>
    <d v="2021-01-11T00:00:00"/>
    <s v="P0042"/>
    <n v="4"/>
    <x v="2"/>
    <x v="0"/>
    <n v="0"/>
    <x v="10"/>
    <x v="1"/>
    <x v="0"/>
    <n v="120"/>
    <x v="10"/>
    <n v="480"/>
    <x v="10"/>
    <x v="5"/>
    <x v="0"/>
    <x v="0"/>
  </r>
  <r>
    <d v="2021-01-12T00:00:00"/>
    <s v="P0042"/>
    <n v="10"/>
    <x v="1"/>
    <x v="1"/>
    <n v="0"/>
    <x v="10"/>
    <x v="1"/>
    <x v="0"/>
    <n v="120"/>
    <x v="10"/>
    <n v="1200"/>
    <x v="11"/>
    <x v="6"/>
    <x v="0"/>
    <x v="0"/>
  </r>
  <r>
    <d v="2021-01-18T00:00:00"/>
    <s v="P0044"/>
    <n v="13"/>
    <x v="2"/>
    <x v="0"/>
    <n v="0"/>
    <x v="11"/>
    <x v="1"/>
    <x v="1"/>
    <n v="76"/>
    <x v="11"/>
    <n v="988"/>
    <x v="12"/>
    <x v="7"/>
    <x v="0"/>
    <x v="0"/>
  </r>
  <r>
    <d v="2021-01-18T00:00:00"/>
    <s v="P0023"/>
    <n v="3"/>
    <x v="1"/>
    <x v="1"/>
    <n v="0"/>
    <x v="12"/>
    <x v="0"/>
    <x v="0"/>
    <n v="141"/>
    <x v="12"/>
    <n v="423"/>
    <x v="13"/>
    <x v="7"/>
    <x v="0"/>
    <x v="0"/>
  </r>
  <r>
    <d v="2021-01-19T00:00:00"/>
    <s v="P0035"/>
    <n v="6"/>
    <x v="2"/>
    <x v="1"/>
    <n v="0"/>
    <x v="4"/>
    <x v="4"/>
    <x v="3"/>
    <n v="5"/>
    <x v="4"/>
    <n v="30"/>
    <x v="14"/>
    <x v="8"/>
    <x v="0"/>
    <x v="0"/>
  </r>
  <r>
    <d v="2021-01-20T00:00:00"/>
    <s v="P0034"/>
    <n v="4"/>
    <x v="2"/>
    <x v="1"/>
    <n v="0"/>
    <x v="13"/>
    <x v="4"/>
    <x v="2"/>
    <n v="55"/>
    <x v="13"/>
    <n v="220"/>
    <x v="15"/>
    <x v="9"/>
    <x v="0"/>
    <x v="0"/>
  </r>
  <r>
    <d v="2021-01-20T00:00:00"/>
    <s v="P0020"/>
    <n v="4"/>
    <x v="2"/>
    <x v="1"/>
    <n v="0"/>
    <x v="14"/>
    <x v="0"/>
    <x v="2"/>
    <n v="61"/>
    <x v="14"/>
    <n v="244"/>
    <x v="16"/>
    <x v="9"/>
    <x v="0"/>
    <x v="0"/>
  </r>
  <r>
    <d v="2021-01-21T00:00:00"/>
    <s v="P0004"/>
    <n v="15"/>
    <x v="0"/>
    <x v="1"/>
    <n v="0"/>
    <x v="3"/>
    <x v="3"/>
    <x v="2"/>
    <n v="44"/>
    <x v="3"/>
    <n v="660"/>
    <x v="17"/>
    <x v="10"/>
    <x v="0"/>
    <x v="0"/>
  </r>
  <r>
    <d v="2021-01-21T00:00:00"/>
    <s v="P0003"/>
    <n v="9"/>
    <x v="2"/>
    <x v="0"/>
    <n v="0"/>
    <x v="6"/>
    <x v="3"/>
    <x v="1"/>
    <n v="71"/>
    <x v="6"/>
    <n v="639"/>
    <x v="18"/>
    <x v="10"/>
    <x v="0"/>
    <x v="0"/>
  </r>
  <r>
    <d v="2021-01-21T00:00:00"/>
    <s v="P0042"/>
    <n v="6"/>
    <x v="2"/>
    <x v="0"/>
    <n v="0"/>
    <x v="10"/>
    <x v="1"/>
    <x v="0"/>
    <n v="120"/>
    <x v="10"/>
    <n v="720"/>
    <x v="19"/>
    <x v="10"/>
    <x v="0"/>
    <x v="0"/>
  </r>
  <r>
    <d v="2021-01-25T00:00:00"/>
    <s v="P0034"/>
    <n v="6"/>
    <x v="2"/>
    <x v="1"/>
    <n v="0"/>
    <x v="13"/>
    <x v="4"/>
    <x v="2"/>
    <n v="55"/>
    <x v="13"/>
    <n v="330"/>
    <x v="20"/>
    <x v="11"/>
    <x v="0"/>
    <x v="0"/>
  </r>
  <r>
    <d v="2021-01-25T00:00:00"/>
    <s v="P0035"/>
    <n v="7"/>
    <x v="2"/>
    <x v="0"/>
    <n v="0"/>
    <x v="4"/>
    <x v="4"/>
    <x v="3"/>
    <n v="5"/>
    <x v="4"/>
    <n v="35"/>
    <x v="21"/>
    <x v="11"/>
    <x v="0"/>
    <x v="0"/>
  </r>
  <r>
    <d v="2021-01-25T00:00:00"/>
    <s v="P0031"/>
    <n v="14"/>
    <x v="2"/>
    <x v="0"/>
    <n v="0"/>
    <x v="5"/>
    <x v="4"/>
    <x v="1"/>
    <n v="93"/>
    <x v="5"/>
    <n v="1302"/>
    <x v="22"/>
    <x v="11"/>
    <x v="0"/>
    <x v="0"/>
  </r>
  <r>
    <d v="2021-01-26T00:00:00"/>
    <s v="P0044"/>
    <n v="9"/>
    <x v="0"/>
    <x v="1"/>
    <n v="0"/>
    <x v="11"/>
    <x v="1"/>
    <x v="1"/>
    <n v="76"/>
    <x v="11"/>
    <n v="684"/>
    <x v="23"/>
    <x v="12"/>
    <x v="0"/>
    <x v="0"/>
  </r>
  <r>
    <d v="2021-01-26T00:00:00"/>
    <s v="P0006"/>
    <n v="7"/>
    <x v="1"/>
    <x v="1"/>
    <n v="0"/>
    <x v="15"/>
    <x v="3"/>
    <x v="1"/>
    <n v="75"/>
    <x v="15"/>
    <n v="525"/>
    <x v="24"/>
    <x v="12"/>
    <x v="0"/>
    <x v="0"/>
  </r>
  <r>
    <d v="2021-01-26T00:00:00"/>
    <s v="P0001"/>
    <n v="7"/>
    <x v="1"/>
    <x v="0"/>
    <n v="0"/>
    <x v="16"/>
    <x v="3"/>
    <x v="1"/>
    <n v="98"/>
    <x v="16"/>
    <n v="686"/>
    <x v="25"/>
    <x v="12"/>
    <x v="0"/>
    <x v="0"/>
  </r>
  <r>
    <d v="2021-01-27T00:00:00"/>
    <s v="P0040"/>
    <n v="7"/>
    <x v="0"/>
    <x v="0"/>
    <n v="0"/>
    <x v="17"/>
    <x v="1"/>
    <x v="1"/>
    <n v="90"/>
    <x v="17"/>
    <n v="630"/>
    <x v="26"/>
    <x v="13"/>
    <x v="0"/>
    <x v="0"/>
  </r>
  <r>
    <d v="2021-01-27T00:00:00"/>
    <s v="P0032"/>
    <n v="3"/>
    <x v="0"/>
    <x v="0"/>
    <n v="0"/>
    <x v="18"/>
    <x v="4"/>
    <x v="1"/>
    <n v="89"/>
    <x v="18"/>
    <n v="267"/>
    <x v="27"/>
    <x v="13"/>
    <x v="0"/>
    <x v="0"/>
  </r>
  <r>
    <d v="2021-01-28T00:00:00"/>
    <s v="P0004"/>
    <n v="10"/>
    <x v="1"/>
    <x v="1"/>
    <n v="0"/>
    <x v="3"/>
    <x v="3"/>
    <x v="2"/>
    <n v="44"/>
    <x v="3"/>
    <n v="440"/>
    <x v="28"/>
    <x v="14"/>
    <x v="0"/>
    <x v="0"/>
  </r>
  <r>
    <d v="2021-01-28T00:00:00"/>
    <s v="P0029"/>
    <n v="2"/>
    <x v="2"/>
    <x v="1"/>
    <n v="0"/>
    <x v="19"/>
    <x v="4"/>
    <x v="2"/>
    <n v="47"/>
    <x v="19"/>
    <n v="94"/>
    <x v="29"/>
    <x v="14"/>
    <x v="0"/>
    <x v="0"/>
  </r>
  <r>
    <d v="2021-02-02T00:00:00"/>
    <s v="P0010"/>
    <n v="7"/>
    <x v="1"/>
    <x v="0"/>
    <n v="0"/>
    <x v="20"/>
    <x v="2"/>
    <x v="0"/>
    <n v="148"/>
    <x v="20"/>
    <n v="1036"/>
    <x v="30"/>
    <x v="1"/>
    <x v="1"/>
    <x v="0"/>
  </r>
  <r>
    <d v="2021-02-03T00:00:00"/>
    <s v="P0016"/>
    <n v="13"/>
    <x v="2"/>
    <x v="0"/>
    <n v="0"/>
    <x v="21"/>
    <x v="2"/>
    <x v="3"/>
    <n v="13"/>
    <x v="21"/>
    <n v="169"/>
    <x v="31"/>
    <x v="2"/>
    <x v="1"/>
    <x v="0"/>
  </r>
  <r>
    <d v="2021-02-03T00:00:00"/>
    <s v="P0022"/>
    <n v="2"/>
    <x v="0"/>
    <x v="1"/>
    <n v="0"/>
    <x v="22"/>
    <x v="0"/>
    <x v="0"/>
    <n v="121"/>
    <x v="22"/>
    <n v="242"/>
    <x v="32"/>
    <x v="2"/>
    <x v="1"/>
    <x v="0"/>
  </r>
  <r>
    <d v="2021-02-04T00:00:00"/>
    <s v="P0037"/>
    <n v="4"/>
    <x v="1"/>
    <x v="0"/>
    <n v="0"/>
    <x v="8"/>
    <x v="1"/>
    <x v="1"/>
    <n v="67"/>
    <x v="8"/>
    <n v="268"/>
    <x v="33"/>
    <x v="3"/>
    <x v="1"/>
    <x v="0"/>
  </r>
  <r>
    <d v="2021-02-05T00:00:00"/>
    <s v="P0043"/>
    <n v="7"/>
    <x v="1"/>
    <x v="1"/>
    <n v="0"/>
    <x v="23"/>
    <x v="1"/>
    <x v="1"/>
    <n v="67"/>
    <x v="23"/>
    <n v="469"/>
    <x v="34"/>
    <x v="15"/>
    <x v="1"/>
    <x v="0"/>
  </r>
  <r>
    <d v="2021-02-05T00:00:00"/>
    <s v="P0005"/>
    <n v="1"/>
    <x v="2"/>
    <x v="1"/>
    <n v="0"/>
    <x v="24"/>
    <x v="3"/>
    <x v="0"/>
    <n v="133"/>
    <x v="24"/>
    <n v="133"/>
    <x v="35"/>
    <x v="15"/>
    <x v="1"/>
    <x v="0"/>
  </r>
  <r>
    <d v="2021-02-05T00:00:00"/>
    <s v="P0043"/>
    <n v="9"/>
    <x v="2"/>
    <x v="1"/>
    <n v="0"/>
    <x v="23"/>
    <x v="1"/>
    <x v="1"/>
    <n v="67"/>
    <x v="23"/>
    <n v="603"/>
    <x v="36"/>
    <x v="15"/>
    <x v="1"/>
    <x v="0"/>
  </r>
  <r>
    <d v="2021-02-06T00:00:00"/>
    <s v="P0035"/>
    <n v="1"/>
    <x v="2"/>
    <x v="1"/>
    <n v="0"/>
    <x v="4"/>
    <x v="4"/>
    <x v="3"/>
    <n v="5"/>
    <x v="4"/>
    <n v="5"/>
    <x v="37"/>
    <x v="16"/>
    <x v="1"/>
    <x v="0"/>
  </r>
  <r>
    <d v="2021-02-09T00:00:00"/>
    <s v="P0034"/>
    <n v="14"/>
    <x v="2"/>
    <x v="0"/>
    <n v="0"/>
    <x v="13"/>
    <x v="4"/>
    <x v="2"/>
    <n v="55"/>
    <x v="13"/>
    <n v="770"/>
    <x v="38"/>
    <x v="4"/>
    <x v="1"/>
    <x v="0"/>
  </r>
  <r>
    <d v="2021-02-12T00:00:00"/>
    <s v="P0008"/>
    <n v="7"/>
    <x v="2"/>
    <x v="1"/>
    <n v="0"/>
    <x v="25"/>
    <x v="3"/>
    <x v="1"/>
    <n v="83"/>
    <x v="25"/>
    <n v="581"/>
    <x v="39"/>
    <x v="6"/>
    <x v="1"/>
    <x v="0"/>
  </r>
  <r>
    <d v="2021-02-12T00:00:00"/>
    <s v="P0023"/>
    <n v="9"/>
    <x v="1"/>
    <x v="1"/>
    <n v="0"/>
    <x v="12"/>
    <x v="0"/>
    <x v="0"/>
    <n v="141"/>
    <x v="12"/>
    <n v="1269"/>
    <x v="40"/>
    <x v="6"/>
    <x v="1"/>
    <x v="0"/>
  </r>
  <r>
    <d v="2021-02-15T00:00:00"/>
    <s v="P0027"/>
    <n v="4"/>
    <x v="2"/>
    <x v="0"/>
    <n v="0"/>
    <x v="26"/>
    <x v="4"/>
    <x v="2"/>
    <n v="48"/>
    <x v="26"/>
    <n v="192"/>
    <x v="41"/>
    <x v="17"/>
    <x v="1"/>
    <x v="0"/>
  </r>
  <r>
    <d v="2021-02-18T00:00:00"/>
    <s v="P0015"/>
    <n v="6"/>
    <x v="1"/>
    <x v="1"/>
    <n v="0"/>
    <x v="27"/>
    <x v="2"/>
    <x v="3"/>
    <n v="12"/>
    <x v="27"/>
    <n v="72"/>
    <x v="42"/>
    <x v="7"/>
    <x v="1"/>
    <x v="0"/>
  </r>
  <r>
    <d v="2021-02-20T00:00:00"/>
    <s v="P0030"/>
    <n v="11"/>
    <x v="1"/>
    <x v="1"/>
    <n v="0"/>
    <x v="28"/>
    <x v="4"/>
    <x v="0"/>
    <n v="148"/>
    <x v="28"/>
    <n v="1628"/>
    <x v="43"/>
    <x v="9"/>
    <x v="1"/>
    <x v="0"/>
  </r>
  <r>
    <d v="2021-02-22T00:00:00"/>
    <s v="P0013"/>
    <n v="5"/>
    <x v="1"/>
    <x v="1"/>
    <n v="0"/>
    <x v="2"/>
    <x v="2"/>
    <x v="1"/>
    <n v="112"/>
    <x v="2"/>
    <n v="560"/>
    <x v="44"/>
    <x v="18"/>
    <x v="1"/>
    <x v="0"/>
  </r>
  <r>
    <d v="2021-02-23T00:00:00"/>
    <s v="P0025"/>
    <n v="3"/>
    <x v="2"/>
    <x v="1"/>
    <n v="0"/>
    <x v="7"/>
    <x v="0"/>
    <x v="3"/>
    <n v="7"/>
    <x v="7"/>
    <n v="21"/>
    <x v="45"/>
    <x v="19"/>
    <x v="1"/>
    <x v="0"/>
  </r>
  <r>
    <d v="2021-02-23T00:00:00"/>
    <s v="P0005"/>
    <n v="2"/>
    <x v="2"/>
    <x v="0"/>
    <n v="0"/>
    <x v="24"/>
    <x v="3"/>
    <x v="0"/>
    <n v="133"/>
    <x v="24"/>
    <n v="266"/>
    <x v="46"/>
    <x v="19"/>
    <x v="1"/>
    <x v="0"/>
  </r>
  <r>
    <d v="2021-02-25T00:00:00"/>
    <s v="P0002"/>
    <n v="4"/>
    <x v="0"/>
    <x v="0"/>
    <n v="0"/>
    <x v="29"/>
    <x v="3"/>
    <x v="1"/>
    <n v="105"/>
    <x v="29"/>
    <n v="420"/>
    <x v="47"/>
    <x v="11"/>
    <x v="1"/>
    <x v="0"/>
  </r>
  <r>
    <d v="2021-02-25T00:00:00"/>
    <s v="P0032"/>
    <n v="11"/>
    <x v="1"/>
    <x v="1"/>
    <n v="0"/>
    <x v="18"/>
    <x v="4"/>
    <x v="1"/>
    <n v="89"/>
    <x v="18"/>
    <n v="979"/>
    <x v="48"/>
    <x v="11"/>
    <x v="1"/>
    <x v="0"/>
  </r>
  <r>
    <d v="2021-02-25T00:00:00"/>
    <s v="P0030"/>
    <n v="2"/>
    <x v="2"/>
    <x v="0"/>
    <n v="0"/>
    <x v="28"/>
    <x v="4"/>
    <x v="0"/>
    <n v="148"/>
    <x v="28"/>
    <n v="296"/>
    <x v="49"/>
    <x v="11"/>
    <x v="1"/>
    <x v="0"/>
  </r>
  <r>
    <d v="2021-02-27T00:00:00"/>
    <s v="P0018"/>
    <n v="11"/>
    <x v="0"/>
    <x v="0"/>
    <n v="0"/>
    <x v="30"/>
    <x v="2"/>
    <x v="3"/>
    <n v="37"/>
    <x v="30"/>
    <n v="407"/>
    <x v="50"/>
    <x v="13"/>
    <x v="1"/>
    <x v="0"/>
  </r>
  <r>
    <d v="2021-03-03T00:00:00"/>
    <s v="P0011"/>
    <n v="1"/>
    <x v="2"/>
    <x v="0"/>
    <n v="0"/>
    <x v="31"/>
    <x v="2"/>
    <x v="2"/>
    <n v="44"/>
    <x v="31"/>
    <n v="44"/>
    <x v="51"/>
    <x v="2"/>
    <x v="2"/>
    <x v="0"/>
  </r>
  <r>
    <d v="2021-03-07T00:00:00"/>
    <s v="P0021"/>
    <n v="9"/>
    <x v="2"/>
    <x v="1"/>
    <n v="0"/>
    <x v="32"/>
    <x v="0"/>
    <x v="0"/>
    <n v="126"/>
    <x v="32"/>
    <n v="1134"/>
    <x v="52"/>
    <x v="20"/>
    <x v="2"/>
    <x v="0"/>
  </r>
  <r>
    <d v="2021-03-08T00:00:00"/>
    <s v="P0027"/>
    <n v="6"/>
    <x v="1"/>
    <x v="1"/>
    <n v="0"/>
    <x v="26"/>
    <x v="4"/>
    <x v="2"/>
    <n v="48"/>
    <x v="26"/>
    <n v="288"/>
    <x v="53"/>
    <x v="21"/>
    <x v="2"/>
    <x v="0"/>
  </r>
  <r>
    <d v="2021-03-08T00:00:00"/>
    <s v="P0044"/>
    <n v="9"/>
    <x v="1"/>
    <x v="0"/>
    <n v="0"/>
    <x v="11"/>
    <x v="1"/>
    <x v="1"/>
    <n v="76"/>
    <x v="11"/>
    <n v="684"/>
    <x v="23"/>
    <x v="21"/>
    <x v="2"/>
    <x v="0"/>
  </r>
  <r>
    <d v="2021-03-09T00:00:00"/>
    <s v="P0029"/>
    <n v="6"/>
    <x v="0"/>
    <x v="0"/>
    <n v="0"/>
    <x v="19"/>
    <x v="4"/>
    <x v="2"/>
    <n v="47"/>
    <x v="19"/>
    <n v="282"/>
    <x v="54"/>
    <x v="4"/>
    <x v="2"/>
    <x v="0"/>
  </r>
  <r>
    <d v="2021-03-11T00:00:00"/>
    <s v="P0025"/>
    <n v="11"/>
    <x v="2"/>
    <x v="1"/>
    <n v="0"/>
    <x v="7"/>
    <x v="0"/>
    <x v="3"/>
    <n v="7"/>
    <x v="7"/>
    <n v="77"/>
    <x v="55"/>
    <x v="5"/>
    <x v="2"/>
    <x v="0"/>
  </r>
  <r>
    <d v="2021-03-13T00:00:00"/>
    <s v="P0028"/>
    <n v="10"/>
    <x v="0"/>
    <x v="1"/>
    <n v="0"/>
    <x v="33"/>
    <x v="4"/>
    <x v="3"/>
    <n v="37"/>
    <x v="33"/>
    <n v="370"/>
    <x v="56"/>
    <x v="22"/>
    <x v="2"/>
    <x v="0"/>
  </r>
  <r>
    <d v="2021-03-15T00:00:00"/>
    <s v="P0039"/>
    <n v="11"/>
    <x v="1"/>
    <x v="1"/>
    <n v="0"/>
    <x v="34"/>
    <x v="1"/>
    <x v="3"/>
    <n v="37"/>
    <x v="34"/>
    <n v="407"/>
    <x v="57"/>
    <x v="17"/>
    <x v="2"/>
    <x v="0"/>
  </r>
  <r>
    <d v="2021-03-16T00:00:00"/>
    <s v="P0012"/>
    <n v="14"/>
    <x v="2"/>
    <x v="1"/>
    <n v="0"/>
    <x v="35"/>
    <x v="2"/>
    <x v="1"/>
    <n v="73"/>
    <x v="35"/>
    <n v="1022"/>
    <x v="58"/>
    <x v="23"/>
    <x v="2"/>
    <x v="0"/>
  </r>
  <r>
    <d v="2021-03-18T00:00:00"/>
    <s v="P0042"/>
    <n v="8"/>
    <x v="0"/>
    <x v="1"/>
    <n v="0"/>
    <x v="10"/>
    <x v="1"/>
    <x v="0"/>
    <n v="120"/>
    <x v="10"/>
    <n v="960"/>
    <x v="59"/>
    <x v="7"/>
    <x v="2"/>
    <x v="0"/>
  </r>
  <r>
    <d v="2021-03-19T00:00:00"/>
    <s v="P0028"/>
    <n v="9"/>
    <x v="1"/>
    <x v="1"/>
    <n v="0"/>
    <x v="33"/>
    <x v="4"/>
    <x v="3"/>
    <n v="37"/>
    <x v="33"/>
    <n v="333"/>
    <x v="60"/>
    <x v="8"/>
    <x v="2"/>
    <x v="0"/>
  </r>
  <r>
    <d v="2021-03-21T00:00:00"/>
    <s v="P0020"/>
    <n v="13"/>
    <x v="1"/>
    <x v="0"/>
    <n v="0"/>
    <x v="14"/>
    <x v="0"/>
    <x v="2"/>
    <n v="61"/>
    <x v="14"/>
    <n v="793"/>
    <x v="61"/>
    <x v="10"/>
    <x v="2"/>
    <x v="0"/>
  </r>
  <r>
    <d v="2021-03-21T00:00:00"/>
    <s v="P0039"/>
    <n v="7"/>
    <x v="2"/>
    <x v="0"/>
    <n v="0"/>
    <x v="34"/>
    <x v="1"/>
    <x v="3"/>
    <n v="37"/>
    <x v="34"/>
    <n v="259"/>
    <x v="62"/>
    <x v="10"/>
    <x v="2"/>
    <x v="0"/>
  </r>
  <r>
    <d v="2021-03-22T00:00:00"/>
    <s v="P0002"/>
    <n v="8"/>
    <x v="1"/>
    <x v="0"/>
    <n v="0"/>
    <x v="29"/>
    <x v="3"/>
    <x v="1"/>
    <n v="105"/>
    <x v="29"/>
    <n v="840"/>
    <x v="63"/>
    <x v="18"/>
    <x v="2"/>
    <x v="0"/>
  </r>
  <r>
    <d v="2021-03-22T00:00:00"/>
    <s v="P0012"/>
    <n v="4"/>
    <x v="1"/>
    <x v="0"/>
    <n v="0"/>
    <x v="35"/>
    <x v="2"/>
    <x v="1"/>
    <n v="73"/>
    <x v="35"/>
    <n v="292"/>
    <x v="64"/>
    <x v="18"/>
    <x v="2"/>
    <x v="0"/>
  </r>
  <r>
    <d v="2021-03-25T00:00:00"/>
    <s v="P0024"/>
    <n v="14"/>
    <x v="1"/>
    <x v="1"/>
    <n v="0"/>
    <x v="0"/>
    <x v="0"/>
    <x v="0"/>
    <n v="144"/>
    <x v="0"/>
    <n v="2016"/>
    <x v="65"/>
    <x v="11"/>
    <x v="2"/>
    <x v="0"/>
  </r>
  <r>
    <d v="2021-03-25T00:00:00"/>
    <s v="P0006"/>
    <n v="4"/>
    <x v="2"/>
    <x v="1"/>
    <n v="0"/>
    <x v="15"/>
    <x v="3"/>
    <x v="1"/>
    <n v="75"/>
    <x v="15"/>
    <n v="300"/>
    <x v="66"/>
    <x v="11"/>
    <x v="2"/>
    <x v="0"/>
  </r>
  <r>
    <d v="2021-03-25T00:00:00"/>
    <s v="P0029"/>
    <n v="8"/>
    <x v="2"/>
    <x v="1"/>
    <n v="0"/>
    <x v="19"/>
    <x v="4"/>
    <x v="2"/>
    <n v="47"/>
    <x v="19"/>
    <n v="376"/>
    <x v="67"/>
    <x v="11"/>
    <x v="2"/>
    <x v="0"/>
  </r>
  <r>
    <d v="2021-03-25T00:00:00"/>
    <s v="P0038"/>
    <n v="2"/>
    <x v="2"/>
    <x v="0"/>
    <n v="0"/>
    <x v="1"/>
    <x v="1"/>
    <x v="1"/>
    <n v="72"/>
    <x v="1"/>
    <n v="144"/>
    <x v="68"/>
    <x v="11"/>
    <x v="2"/>
    <x v="0"/>
  </r>
  <r>
    <d v="2021-03-26T00:00:00"/>
    <s v="P0001"/>
    <n v="4"/>
    <x v="2"/>
    <x v="1"/>
    <n v="0"/>
    <x v="16"/>
    <x v="3"/>
    <x v="1"/>
    <n v="98"/>
    <x v="16"/>
    <n v="392"/>
    <x v="69"/>
    <x v="12"/>
    <x v="2"/>
    <x v="0"/>
  </r>
  <r>
    <d v="2021-03-26T00:00:00"/>
    <s v="P0042"/>
    <n v="1"/>
    <x v="2"/>
    <x v="1"/>
    <n v="0"/>
    <x v="10"/>
    <x v="1"/>
    <x v="0"/>
    <n v="120"/>
    <x v="10"/>
    <n v="120"/>
    <x v="70"/>
    <x v="12"/>
    <x v="2"/>
    <x v="0"/>
  </r>
  <r>
    <d v="2021-03-26T00:00:00"/>
    <s v="P0010"/>
    <n v="9"/>
    <x v="2"/>
    <x v="0"/>
    <n v="0"/>
    <x v="20"/>
    <x v="2"/>
    <x v="0"/>
    <n v="148"/>
    <x v="20"/>
    <n v="1332"/>
    <x v="71"/>
    <x v="12"/>
    <x v="2"/>
    <x v="0"/>
  </r>
  <r>
    <d v="2021-03-27T00:00:00"/>
    <s v="P0030"/>
    <n v="3"/>
    <x v="2"/>
    <x v="0"/>
    <n v="0"/>
    <x v="28"/>
    <x v="4"/>
    <x v="0"/>
    <n v="148"/>
    <x v="28"/>
    <n v="444"/>
    <x v="72"/>
    <x v="13"/>
    <x v="2"/>
    <x v="0"/>
  </r>
  <r>
    <d v="2021-03-28T00:00:00"/>
    <s v="P0007"/>
    <n v="8"/>
    <x v="1"/>
    <x v="1"/>
    <n v="0"/>
    <x v="36"/>
    <x v="3"/>
    <x v="2"/>
    <n v="43"/>
    <x v="36"/>
    <n v="344"/>
    <x v="73"/>
    <x v="14"/>
    <x v="2"/>
    <x v="0"/>
  </r>
  <r>
    <d v="2021-03-30T00:00:00"/>
    <s v="P0038"/>
    <n v="1"/>
    <x v="1"/>
    <x v="1"/>
    <n v="0"/>
    <x v="1"/>
    <x v="1"/>
    <x v="1"/>
    <n v="72"/>
    <x v="1"/>
    <n v="72"/>
    <x v="74"/>
    <x v="24"/>
    <x v="2"/>
    <x v="0"/>
  </r>
  <r>
    <d v="2021-03-31T00:00:00"/>
    <s v="P0042"/>
    <n v="3"/>
    <x v="2"/>
    <x v="1"/>
    <n v="0"/>
    <x v="10"/>
    <x v="1"/>
    <x v="0"/>
    <n v="120"/>
    <x v="10"/>
    <n v="360"/>
    <x v="75"/>
    <x v="25"/>
    <x v="2"/>
    <x v="0"/>
  </r>
  <r>
    <d v="2021-04-04T00:00:00"/>
    <s v="P0040"/>
    <n v="4"/>
    <x v="2"/>
    <x v="1"/>
    <n v="0"/>
    <x v="17"/>
    <x v="1"/>
    <x v="1"/>
    <n v="90"/>
    <x v="17"/>
    <n v="360"/>
    <x v="76"/>
    <x v="3"/>
    <x v="3"/>
    <x v="0"/>
  </r>
  <r>
    <d v="2021-04-04T00:00:00"/>
    <s v="P0009"/>
    <n v="9"/>
    <x v="1"/>
    <x v="1"/>
    <n v="0"/>
    <x v="37"/>
    <x v="3"/>
    <x v="3"/>
    <n v="6"/>
    <x v="37"/>
    <n v="54"/>
    <x v="77"/>
    <x v="3"/>
    <x v="3"/>
    <x v="0"/>
  </r>
  <r>
    <d v="2021-04-05T00:00:00"/>
    <s v="P0031"/>
    <n v="15"/>
    <x v="1"/>
    <x v="0"/>
    <n v="0"/>
    <x v="5"/>
    <x v="4"/>
    <x v="1"/>
    <n v="93"/>
    <x v="5"/>
    <n v="1395"/>
    <x v="78"/>
    <x v="15"/>
    <x v="3"/>
    <x v="0"/>
  </r>
  <r>
    <d v="2021-04-09T00:00:00"/>
    <s v="P0005"/>
    <n v="3"/>
    <x v="1"/>
    <x v="0"/>
    <n v="0"/>
    <x v="24"/>
    <x v="3"/>
    <x v="0"/>
    <n v="133"/>
    <x v="24"/>
    <n v="399"/>
    <x v="79"/>
    <x v="4"/>
    <x v="3"/>
    <x v="0"/>
  </r>
  <r>
    <d v="2021-04-10T00:00:00"/>
    <s v="P0022"/>
    <n v="14"/>
    <x v="2"/>
    <x v="0"/>
    <n v="0"/>
    <x v="22"/>
    <x v="0"/>
    <x v="0"/>
    <n v="121"/>
    <x v="22"/>
    <n v="1694"/>
    <x v="80"/>
    <x v="26"/>
    <x v="3"/>
    <x v="0"/>
  </r>
  <r>
    <d v="2021-04-12T00:00:00"/>
    <s v="P0037"/>
    <n v="3"/>
    <x v="2"/>
    <x v="1"/>
    <n v="0"/>
    <x v="8"/>
    <x v="1"/>
    <x v="1"/>
    <n v="67"/>
    <x v="8"/>
    <n v="201"/>
    <x v="8"/>
    <x v="6"/>
    <x v="3"/>
    <x v="0"/>
  </r>
  <r>
    <d v="2021-04-12T00:00:00"/>
    <s v="P0029"/>
    <n v="4"/>
    <x v="2"/>
    <x v="0"/>
    <n v="0"/>
    <x v="19"/>
    <x v="4"/>
    <x v="2"/>
    <n v="47"/>
    <x v="19"/>
    <n v="188"/>
    <x v="81"/>
    <x v="6"/>
    <x v="3"/>
    <x v="0"/>
  </r>
  <r>
    <d v="2021-04-12T00:00:00"/>
    <s v="P0027"/>
    <n v="9"/>
    <x v="2"/>
    <x v="0"/>
    <n v="0"/>
    <x v="26"/>
    <x v="4"/>
    <x v="2"/>
    <n v="48"/>
    <x v="26"/>
    <n v="432"/>
    <x v="82"/>
    <x v="6"/>
    <x v="3"/>
    <x v="0"/>
  </r>
  <r>
    <d v="2021-04-12T00:00:00"/>
    <s v="P0033"/>
    <n v="13"/>
    <x v="2"/>
    <x v="1"/>
    <n v="0"/>
    <x v="38"/>
    <x v="4"/>
    <x v="1"/>
    <n v="95"/>
    <x v="38"/>
    <n v="1235"/>
    <x v="83"/>
    <x v="6"/>
    <x v="3"/>
    <x v="0"/>
  </r>
  <r>
    <d v="2021-04-15T00:00:00"/>
    <s v="P0017"/>
    <n v="3"/>
    <x v="2"/>
    <x v="0"/>
    <n v="0"/>
    <x v="39"/>
    <x v="2"/>
    <x v="0"/>
    <n v="134"/>
    <x v="39"/>
    <n v="402"/>
    <x v="84"/>
    <x v="17"/>
    <x v="3"/>
    <x v="0"/>
  </r>
  <r>
    <d v="2021-04-16T00:00:00"/>
    <s v="P0018"/>
    <n v="15"/>
    <x v="2"/>
    <x v="1"/>
    <n v="0"/>
    <x v="30"/>
    <x v="2"/>
    <x v="3"/>
    <n v="37"/>
    <x v="30"/>
    <n v="555"/>
    <x v="85"/>
    <x v="23"/>
    <x v="3"/>
    <x v="0"/>
  </r>
  <r>
    <d v="2021-04-18T00:00:00"/>
    <s v="P0038"/>
    <n v="9"/>
    <x v="0"/>
    <x v="0"/>
    <n v="0"/>
    <x v="1"/>
    <x v="1"/>
    <x v="1"/>
    <n v="72"/>
    <x v="1"/>
    <n v="648"/>
    <x v="86"/>
    <x v="7"/>
    <x v="3"/>
    <x v="0"/>
  </r>
  <r>
    <d v="2021-04-18T00:00:00"/>
    <s v="P0019"/>
    <n v="13"/>
    <x v="2"/>
    <x v="1"/>
    <n v="0"/>
    <x v="40"/>
    <x v="2"/>
    <x v="0"/>
    <n v="150"/>
    <x v="40"/>
    <n v="1950"/>
    <x v="87"/>
    <x v="7"/>
    <x v="3"/>
    <x v="0"/>
  </r>
  <r>
    <d v="2021-04-23T00:00:00"/>
    <s v="P0042"/>
    <n v="6"/>
    <x v="2"/>
    <x v="0"/>
    <n v="0"/>
    <x v="10"/>
    <x v="1"/>
    <x v="0"/>
    <n v="120"/>
    <x v="10"/>
    <n v="720"/>
    <x v="19"/>
    <x v="19"/>
    <x v="3"/>
    <x v="0"/>
  </r>
  <r>
    <d v="2021-04-23T00:00:00"/>
    <s v="P0028"/>
    <n v="10"/>
    <x v="2"/>
    <x v="0"/>
    <n v="0"/>
    <x v="33"/>
    <x v="4"/>
    <x v="3"/>
    <n v="37"/>
    <x v="33"/>
    <n v="370"/>
    <x v="56"/>
    <x v="19"/>
    <x v="3"/>
    <x v="0"/>
  </r>
  <r>
    <d v="2021-04-24T00:00:00"/>
    <s v="P0030"/>
    <n v="2"/>
    <x v="1"/>
    <x v="0"/>
    <n v="0"/>
    <x v="28"/>
    <x v="4"/>
    <x v="0"/>
    <n v="148"/>
    <x v="28"/>
    <n v="296"/>
    <x v="49"/>
    <x v="27"/>
    <x v="3"/>
    <x v="0"/>
  </r>
  <r>
    <d v="2021-04-26T00:00:00"/>
    <s v="P0037"/>
    <n v="3"/>
    <x v="2"/>
    <x v="0"/>
    <n v="0"/>
    <x v="8"/>
    <x v="1"/>
    <x v="1"/>
    <n v="67"/>
    <x v="8"/>
    <n v="201"/>
    <x v="8"/>
    <x v="12"/>
    <x v="3"/>
    <x v="0"/>
  </r>
  <r>
    <d v="2021-04-29T00:00:00"/>
    <s v="P0030"/>
    <n v="7"/>
    <x v="2"/>
    <x v="0"/>
    <n v="0"/>
    <x v="28"/>
    <x v="4"/>
    <x v="0"/>
    <n v="148"/>
    <x v="28"/>
    <n v="1036"/>
    <x v="88"/>
    <x v="28"/>
    <x v="3"/>
    <x v="0"/>
  </r>
  <r>
    <d v="2021-04-30T00:00:00"/>
    <s v="P0029"/>
    <n v="1"/>
    <x v="2"/>
    <x v="0"/>
    <n v="0"/>
    <x v="19"/>
    <x v="4"/>
    <x v="2"/>
    <n v="47"/>
    <x v="19"/>
    <n v="47"/>
    <x v="89"/>
    <x v="24"/>
    <x v="3"/>
    <x v="0"/>
  </r>
  <r>
    <d v="2021-05-01T00:00:00"/>
    <s v="P0018"/>
    <n v="3"/>
    <x v="1"/>
    <x v="1"/>
    <n v="0"/>
    <x v="30"/>
    <x v="2"/>
    <x v="3"/>
    <n v="37"/>
    <x v="30"/>
    <n v="111"/>
    <x v="90"/>
    <x v="0"/>
    <x v="4"/>
    <x v="0"/>
  </r>
  <r>
    <d v="2021-05-01T00:00:00"/>
    <s v="P0042"/>
    <n v="1"/>
    <x v="1"/>
    <x v="1"/>
    <n v="0"/>
    <x v="10"/>
    <x v="1"/>
    <x v="0"/>
    <n v="120"/>
    <x v="10"/>
    <n v="120"/>
    <x v="70"/>
    <x v="0"/>
    <x v="4"/>
    <x v="0"/>
  </r>
  <r>
    <d v="2021-05-03T00:00:00"/>
    <s v="P0034"/>
    <n v="3"/>
    <x v="1"/>
    <x v="0"/>
    <n v="0"/>
    <x v="13"/>
    <x v="4"/>
    <x v="2"/>
    <n v="55"/>
    <x v="13"/>
    <n v="165"/>
    <x v="91"/>
    <x v="2"/>
    <x v="4"/>
    <x v="0"/>
  </r>
  <r>
    <d v="2021-05-04T00:00:00"/>
    <s v="P0015"/>
    <n v="13"/>
    <x v="1"/>
    <x v="0"/>
    <n v="0"/>
    <x v="27"/>
    <x v="2"/>
    <x v="3"/>
    <n v="12"/>
    <x v="27"/>
    <n v="156"/>
    <x v="92"/>
    <x v="3"/>
    <x v="4"/>
    <x v="0"/>
  </r>
  <r>
    <d v="2021-05-04T00:00:00"/>
    <s v="P0014"/>
    <n v="4"/>
    <x v="2"/>
    <x v="1"/>
    <n v="0"/>
    <x v="9"/>
    <x v="2"/>
    <x v="1"/>
    <n v="112"/>
    <x v="9"/>
    <n v="448"/>
    <x v="9"/>
    <x v="3"/>
    <x v="4"/>
    <x v="0"/>
  </r>
  <r>
    <d v="2021-05-05T00:00:00"/>
    <s v="P0009"/>
    <n v="13"/>
    <x v="2"/>
    <x v="1"/>
    <n v="0"/>
    <x v="37"/>
    <x v="3"/>
    <x v="3"/>
    <n v="6"/>
    <x v="37"/>
    <n v="78"/>
    <x v="93"/>
    <x v="15"/>
    <x v="4"/>
    <x v="0"/>
  </r>
  <r>
    <d v="2021-05-06T00:00:00"/>
    <s v="P0008"/>
    <n v="15"/>
    <x v="2"/>
    <x v="0"/>
    <n v="0"/>
    <x v="25"/>
    <x v="3"/>
    <x v="1"/>
    <n v="83"/>
    <x v="25"/>
    <n v="1245"/>
    <x v="94"/>
    <x v="16"/>
    <x v="4"/>
    <x v="0"/>
  </r>
  <r>
    <d v="2021-05-06T00:00:00"/>
    <s v="P0009"/>
    <n v="6"/>
    <x v="1"/>
    <x v="0"/>
    <n v="0"/>
    <x v="37"/>
    <x v="3"/>
    <x v="3"/>
    <n v="6"/>
    <x v="37"/>
    <n v="36"/>
    <x v="95"/>
    <x v="16"/>
    <x v="4"/>
    <x v="0"/>
  </r>
  <r>
    <d v="2021-05-07T00:00:00"/>
    <s v="P0018"/>
    <n v="1"/>
    <x v="2"/>
    <x v="1"/>
    <n v="0"/>
    <x v="30"/>
    <x v="2"/>
    <x v="3"/>
    <n v="37"/>
    <x v="30"/>
    <n v="37"/>
    <x v="96"/>
    <x v="20"/>
    <x v="4"/>
    <x v="0"/>
  </r>
  <r>
    <d v="2021-05-09T00:00:00"/>
    <s v="P0016"/>
    <n v="6"/>
    <x v="1"/>
    <x v="0"/>
    <n v="0"/>
    <x v="21"/>
    <x v="2"/>
    <x v="3"/>
    <n v="13"/>
    <x v="21"/>
    <n v="78"/>
    <x v="97"/>
    <x v="4"/>
    <x v="4"/>
    <x v="0"/>
  </r>
  <r>
    <d v="2021-05-09T00:00:00"/>
    <s v="P0028"/>
    <n v="8"/>
    <x v="2"/>
    <x v="1"/>
    <n v="0"/>
    <x v="33"/>
    <x v="4"/>
    <x v="3"/>
    <n v="37"/>
    <x v="33"/>
    <n v="296"/>
    <x v="98"/>
    <x v="4"/>
    <x v="4"/>
    <x v="0"/>
  </r>
  <r>
    <d v="2021-05-12T00:00:00"/>
    <s v="P0016"/>
    <n v="3"/>
    <x v="2"/>
    <x v="0"/>
    <n v="0"/>
    <x v="21"/>
    <x v="2"/>
    <x v="3"/>
    <n v="13"/>
    <x v="21"/>
    <n v="39"/>
    <x v="99"/>
    <x v="6"/>
    <x v="4"/>
    <x v="0"/>
  </r>
  <r>
    <d v="2021-05-12T00:00:00"/>
    <s v="P0035"/>
    <n v="15"/>
    <x v="2"/>
    <x v="0"/>
    <n v="0"/>
    <x v="4"/>
    <x v="4"/>
    <x v="3"/>
    <n v="5"/>
    <x v="4"/>
    <n v="75"/>
    <x v="100"/>
    <x v="6"/>
    <x v="4"/>
    <x v="0"/>
  </r>
  <r>
    <d v="2021-05-13T00:00:00"/>
    <s v="P0029"/>
    <n v="4"/>
    <x v="2"/>
    <x v="0"/>
    <n v="0"/>
    <x v="19"/>
    <x v="4"/>
    <x v="2"/>
    <n v="47"/>
    <x v="19"/>
    <n v="188"/>
    <x v="81"/>
    <x v="22"/>
    <x v="4"/>
    <x v="0"/>
  </r>
  <r>
    <d v="2021-05-20T00:00:00"/>
    <s v="P0042"/>
    <n v="2"/>
    <x v="1"/>
    <x v="1"/>
    <n v="0"/>
    <x v="10"/>
    <x v="1"/>
    <x v="0"/>
    <n v="120"/>
    <x v="10"/>
    <n v="240"/>
    <x v="101"/>
    <x v="9"/>
    <x v="4"/>
    <x v="0"/>
  </r>
  <r>
    <d v="2021-05-23T00:00:00"/>
    <s v="P0040"/>
    <n v="11"/>
    <x v="2"/>
    <x v="0"/>
    <n v="0"/>
    <x v="17"/>
    <x v="1"/>
    <x v="1"/>
    <n v="90"/>
    <x v="17"/>
    <n v="990"/>
    <x v="102"/>
    <x v="19"/>
    <x v="4"/>
    <x v="0"/>
  </r>
  <r>
    <d v="2021-05-30T00:00:00"/>
    <s v="P0023"/>
    <n v="13"/>
    <x v="1"/>
    <x v="0"/>
    <n v="0"/>
    <x v="12"/>
    <x v="0"/>
    <x v="0"/>
    <n v="141"/>
    <x v="12"/>
    <n v="1833"/>
    <x v="103"/>
    <x v="24"/>
    <x v="4"/>
    <x v="0"/>
  </r>
  <r>
    <d v="2021-05-30T00:00:00"/>
    <s v="P0013"/>
    <n v="6"/>
    <x v="1"/>
    <x v="1"/>
    <n v="0"/>
    <x v="2"/>
    <x v="2"/>
    <x v="1"/>
    <n v="112"/>
    <x v="2"/>
    <n v="672"/>
    <x v="2"/>
    <x v="24"/>
    <x v="4"/>
    <x v="0"/>
  </r>
  <r>
    <d v="2021-06-03T00:00:00"/>
    <s v="P0021"/>
    <n v="10"/>
    <x v="2"/>
    <x v="1"/>
    <n v="0"/>
    <x v="32"/>
    <x v="0"/>
    <x v="0"/>
    <n v="126"/>
    <x v="32"/>
    <n v="1260"/>
    <x v="104"/>
    <x v="2"/>
    <x v="5"/>
    <x v="0"/>
  </r>
  <r>
    <d v="2021-06-04T00:00:00"/>
    <s v="P0020"/>
    <n v="8"/>
    <x v="0"/>
    <x v="0"/>
    <n v="0"/>
    <x v="14"/>
    <x v="0"/>
    <x v="2"/>
    <n v="61"/>
    <x v="14"/>
    <n v="488"/>
    <x v="105"/>
    <x v="3"/>
    <x v="5"/>
    <x v="0"/>
  </r>
  <r>
    <d v="2021-06-04T00:00:00"/>
    <s v="P0020"/>
    <n v="12"/>
    <x v="1"/>
    <x v="1"/>
    <n v="0"/>
    <x v="14"/>
    <x v="0"/>
    <x v="2"/>
    <n v="61"/>
    <x v="14"/>
    <n v="732"/>
    <x v="106"/>
    <x v="3"/>
    <x v="5"/>
    <x v="0"/>
  </r>
  <r>
    <d v="2021-06-05T00:00:00"/>
    <s v="P0022"/>
    <n v="15"/>
    <x v="0"/>
    <x v="0"/>
    <n v="0"/>
    <x v="22"/>
    <x v="0"/>
    <x v="0"/>
    <n v="121"/>
    <x v="22"/>
    <n v="1815"/>
    <x v="107"/>
    <x v="15"/>
    <x v="5"/>
    <x v="0"/>
  </r>
  <r>
    <d v="2021-06-05T00:00:00"/>
    <s v="P0035"/>
    <n v="10"/>
    <x v="2"/>
    <x v="0"/>
    <n v="0"/>
    <x v="4"/>
    <x v="4"/>
    <x v="3"/>
    <n v="5"/>
    <x v="4"/>
    <n v="50"/>
    <x v="108"/>
    <x v="15"/>
    <x v="5"/>
    <x v="0"/>
  </r>
  <r>
    <d v="2021-06-06T00:00:00"/>
    <s v="P0033"/>
    <n v="6"/>
    <x v="2"/>
    <x v="0"/>
    <n v="0"/>
    <x v="38"/>
    <x v="4"/>
    <x v="1"/>
    <n v="95"/>
    <x v="38"/>
    <n v="570"/>
    <x v="109"/>
    <x v="16"/>
    <x v="5"/>
    <x v="0"/>
  </r>
  <r>
    <d v="2021-06-08T00:00:00"/>
    <s v="P0028"/>
    <n v="11"/>
    <x v="2"/>
    <x v="0"/>
    <n v="0"/>
    <x v="33"/>
    <x v="4"/>
    <x v="3"/>
    <n v="37"/>
    <x v="33"/>
    <n v="407"/>
    <x v="110"/>
    <x v="21"/>
    <x v="5"/>
    <x v="0"/>
  </r>
  <r>
    <d v="2021-06-08T00:00:00"/>
    <s v="P0004"/>
    <n v="11"/>
    <x v="0"/>
    <x v="1"/>
    <n v="0"/>
    <x v="3"/>
    <x v="3"/>
    <x v="2"/>
    <n v="44"/>
    <x v="3"/>
    <n v="484"/>
    <x v="111"/>
    <x v="21"/>
    <x v="5"/>
    <x v="0"/>
  </r>
  <r>
    <d v="2021-06-09T00:00:00"/>
    <s v="P0001"/>
    <n v="7"/>
    <x v="2"/>
    <x v="0"/>
    <n v="0"/>
    <x v="16"/>
    <x v="3"/>
    <x v="1"/>
    <n v="98"/>
    <x v="16"/>
    <n v="686"/>
    <x v="25"/>
    <x v="4"/>
    <x v="5"/>
    <x v="0"/>
  </r>
  <r>
    <d v="2021-06-11T00:00:00"/>
    <s v="P0032"/>
    <n v="12"/>
    <x v="0"/>
    <x v="1"/>
    <n v="0"/>
    <x v="18"/>
    <x v="4"/>
    <x v="1"/>
    <n v="89"/>
    <x v="18"/>
    <n v="1068"/>
    <x v="112"/>
    <x v="5"/>
    <x v="5"/>
    <x v="0"/>
  </r>
  <r>
    <d v="2021-06-12T00:00:00"/>
    <s v="P0041"/>
    <n v="6"/>
    <x v="2"/>
    <x v="0"/>
    <n v="0"/>
    <x v="41"/>
    <x v="1"/>
    <x v="0"/>
    <n v="138"/>
    <x v="41"/>
    <n v="828"/>
    <x v="113"/>
    <x v="6"/>
    <x v="5"/>
    <x v="0"/>
  </r>
  <r>
    <d v="2021-06-14T00:00:00"/>
    <s v="P0025"/>
    <n v="10"/>
    <x v="1"/>
    <x v="1"/>
    <n v="0"/>
    <x v="7"/>
    <x v="0"/>
    <x v="3"/>
    <n v="7"/>
    <x v="7"/>
    <n v="70"/>
    <x v="114"/>
    <x v="29"/>
    <x v="5"/>
    <x v="0"/>
  </r>
  <r>
    <d v="2021-06-16T00:00:00"/>
    <s v="P0019"/>
    <n v="5"/>
    <x v="0"/>
    <x v="1"/>
    <n v="0"/>
    <x v="40"/>
    <x v="2"/>
    <x v="0"/>
    <n v="150"/>
    <x v="40"/>
    <n v="750"/>
    <x v="115"/>
    <x v="23"/>
    <x v="5"/>
    <x v="0"/>
  </r>
  <r>
    <d v="2021-06-16T00:00:00"/>
    <s v="P0015"/>
    <n v="12"/>
    <x v="1"/>
    <x v="1"/>
    <n v="0"/>
    <x v="27"/>
    <x v="2"/>
    <x v="3"/>
    <n v="12"/>
    <x v="27"/>
    <n v="144"/>
    <x v="116"/>
    <x v="23"/>
    <x v="5"/>
    <x v="0"/>
  </r>
  <r>
    <d v="2021-06-16T00:00:00"/>
    <s v="P0039"/>
    <n v="11"/>
    <x v="2"/>
    <x v="1"/>
    <n v="0"/>
    <x v="34"/>
    <x v="1"/>
    <x v="3"/>
    <n v="37"/>
    <x v="34"/>
    <n v="407"/>
    <x v="57"/>
    <x v="23"/>
    <x v="5"/>
    <x v="0"/>
  </r>
  <r>
    <d v="2021-06-18T00:00:00"/>
    <s v="P0025"/>
    <n v="13"/>
    <x v="2"/>
    <x v="1"/>
    <n v="0"/>
    <x v="7"/>
    <x v="0"/>
    <x v="3"/>
    <n v="7"/>
    <x v="7"/>
    <n v="91"/>
    <x v="117"/>
    <x v="7"/>
    <x v="5"/>
    <x v="0"/>
  </r>
  <r>
    <d v="2021-06-19T00:00:00"/>
    <s v="P0041"/>
    <n v="5"/>
    <x v="2"/>
    <x v="0"/>
    <n v="0"/>
    <x v="41"/>
    <x v="1"/>
    <x v="0"/>
    <n v="138"/>
    <x v="41"/>
    <n v="690"/>
    <x v="118"/>
    <x v="8"/>
    <x v="5"/>
    <x v="0"/>
  </r>
  <r>
    <d v="2021-06-20T00:00:00"/>
    <s v="P0016"/>
    <n v="1"/>
    <x v="0"/>
    <x v="1"/>
    <n v="0"/>
    <x v="21"/>
    <x v="2"/>
    <x v="3"/>
    <n v="13"/>
    <x v="21"/>
    <n v="13"/>
    <x v="119"/>
    <x v="9"/>
    <x v="5"/>
    <x v="0"/>
  </r>
  <r>
    <d v="2021-06-23T00:00:00"/>
    <s v="P0016"/>
    <n v="4"/>
    <x v="2"/>
    <x v="0"/>
    <n v="0"/>
    <x v="21"/>
    <x v="2"/>
    <x v="3"/>
    <n v="13"/>
    <x v="21"/>
    <n v="52"/>
    <x v="120"/>
    <x v="19"/>
    <x v="5"/>
    <x v="0"/>
  </r>
  <r>
    <d v="2021-06-24T00:00:00"/>
    <s v="P0011"/>
    <n v="13"/>
    <x v="2"/>
    <x v="0"/>
    <n v="0"/>
    <x v="31"/>
    <x v="2"/>
    <x v="2"/>
    <n v="44"/>
    <x v="31"/>
    <n v="572"/>
    <x v="121"/>
    <x v="27"/>
    <x v="5"/>
    <x v="0"/>
  </r>
  <r>
    <d v="2021-06-26T00:00:00"/>
    <s v="P0009"/>
    <n v="7"/>
    <x v="1"/>
    <x v="0"/>
    <n v="0"/>
    <x v="37"/>
    <x v="3"/>
    <x v="3"/>
    <n v="6"/>
    <x v="37"/>
    <n v="42"/>
    <x v="122"/>
    <x v="12"/>
    <x v="5"/>
    <x v="0"/>
  </r>
  <r>
    <d v="2021-06-27T00:00:00"/>
    <s v="P0005"/>
    <n v="11"/>
    <x v="2"/>
    <x v="1"/>
    <n v="0"/>
    <x v="24"/>
    <x v="3"/>
    <x v="0"/>
    <n v="133"/>
    <x v="24"/>
    <n v="1463"/>
    <x v="123"/>
    <x v="13"/>
    <x v="5"/>
    <x v="0"/>
  </r>
  <r>
    <d v="2021-06-28T00:00:00"/>
    <s v="P0021"/>
    <n v="2"/>
    <x v="1"/>
    <x v="1"/>
    <n v="0"/>
    <x v="32"/>
    <x v="0"/>
    <x v="0"/>
    <n v="126"/>
    <x v="32"/>
    <n v="252"/>
    <x v="124"/>
    <x v="14"/>
    <x v="5"/>
    <x v="0"/>
  </r>
  <r>
    <d v="2021-06-28T00:00:00"/>
    <s v="P0035"/>
    <n v="7"/>
    <x v="1"/>
    <x v="0"/>
    <n v="0"/>
    <x v="4"/>
    <x v="4"/>
    <x v="3"/>
    <n v="5"/>
    <x v="4"/>
    <n v="35"/>
    <x v="21"/>
    <x v="14"/>
    <x v="5"/>
    <x v="0"/>
  </r>
  <r>
    <d v="2021-06-29T00:00:00"/>
    <s v="P0014"/>
    <n v="4"/>
    <x v="2"/>
    <x v="0"/>
    <n v="0"/>
    <x v="9"/>
    <x v="2"/>
    <x v="1"/>
    <n v="112"/>
    <x v="9"/>
    <n v="448"/>
    <x v="9"/>
    <x v="28"/>
    <x v="5"/>
    <x v="0"/>
  </r>
  <r>
    <d v="2021-07-01T00:00:00"/>
    <s v="P0005"/>
    <n v="11"/>
    <x v="2"/>
    <x v="1"/>
    <n v="0"/>
    <x v="24"/>
    <x v="3"/>
    <x v="0"/>
    <n v="133"/>
    <x v="24"/>
    <n v="1463"/>
    <x v="123"/>
    <x v="0"/>
    <x v="6"/>
    <x v="0"/>
  </r>
  <r>
    <d v="2021-07-02T00:00:00"/>
    <s v="P0010"/>
    <n v="11"/>
    <x v="2"/>
    <x v="1"/>
    <n v="0"/>
    <x v="20"/>
    <x v="2"/>
    <x v="0"/>
    <n v="148"/>
    <x v="20"/>
    <n v="1628"/>
    <x v="125"/>
    <x v="1"/>
    <x v="6"/>
    <x v="0"/>
  </r>
  <r>
    <d v="2021-07-03T00:00:00"/>
    <s v="P0033"/>
    <n v="9"/>
    <x v="1"/>
    <x v="1"/>
    <n v="0"/>
    <x v="38"/>
    <x v="4"/>
    <x v="1"/>
    <n v="95"/>
    <x v="38"/>
    <n v="855"/>
    <x v="126"/>
    <x v="2"/>
    <x v="6"/>
    <x v="0"/>
  </r>
  <r>
    <d v="2021-07-03T00:00:00"/>
    <s v="P0003"/>
    <n v="8"/>
    <x v="1"/>
    <x v="1"/>
    <n v="0"/>
    <x v="6"/>
    <x v="3"/>
    <x v="1"/>
    <n v="71"/>
    <x v="6"/>
    <n v="568"/>
    <x v="6"/>
    <x v="2"/>
    <x v="6"/>
    <x v="0"/>
  </r>
  <r>
    <d v="2021-07-05T00:00:00"/>
    <s v="P0002"/>
    <n v="8"/>
    <x v="2"/>
    <x v="0"/>
    <n v="0"/>
    <x v="29"/>
    <x v="3"/>
    <x v="1"/>
    <n v="105"/>
    <x v="29"/>
    <n v="840"/>
    <x v="63"/>
    <x v="15"/>
    <x v="6"/>
    <x v="0"/>
  </r>
  <r>
    <d v="2021-07-06T00:00:00"/>
    <s v="P0041"/>
    <n v="15"/>
    <x v="2"/>
    <x v="1"/>
    <n v="0"/>
    <x v="41"/>
    <x v="1"/>
    <x v="0"/>
    <n v="138"/>
    <x v="41"/>
    <n v="2070"/>
    <x v="127"/>
    <x v="16"/>
    <x v="6"/>
    <x v="0"/>
  </r>
  <r>
    <d v="2021-07-08T00:00:00"/>
    <s v="P0004"/>
    <n v="10"/>
    <x v="2"/>
    <x v="0"/>
    <n v="0"/>
    <x v="3"/>
    <x v="3"/>
    <x v="2"/>
    <n v="44"/>
    <x v="3"/>
    <n v="440"/>
    <x v="28"/>
    <x v="21"/>
    <x v="6"/>
    <x v="0"/>
  </r>
  <r>
    <d v="2021-07-10T00:00:00"/>
    <s v="P0034"/>
    <n v="6"/>
    <x v="0"/>
    <x v="1"/>
    <n v="0"/>
    <x v="13"/>
    <x v="4"/>
    <x v="2"/>
    <n v="55"/>
    <x v="13"/>
    <n v="330"/>
    <x v="20"/>
    <x v="26"/>
    <x v="6"/>
    <x v="0"/>
  </r>
  <r>
    <d v="2021-07-11T00:00:00"/>
    <s v="P0009"/>
    <n v="4"/>
    <x v="0"/>
    <x v="0"/>
    <n v="0"/>
    <x v="37"/>
    <x v="3"/>
    <x v="3"/>
    <n v="6"/>
    <x v="37"/>
    <n v="24"/>
    <x v="128"/>
    <x v="5"/>
    <x v="6"/>
    <x v="0"/>
  </r>
  <r>
    <d v="2021-07-13T00:00:00"/>
    <s v="P0019"/>
    <n v="1"/>
    <x v="2"/>
    <x v="1"/>
    <n v="0"/>
    <x v="40"/>
    <x v="2"/>
    <x v="0"/>
    <n v="150"/>
    <x v="40"/>
    <n v="150"/>
    <x v="129"/>
    <x v="22"/>
    <x v="6"/>
    <x v="0"/>
  </r>
  <r>
    <d v="2021-07-16T00:00:00"/>
    <s v="P0023"/>
    <n v="8"/>
    <x v="0"/>
    <x v="1"/>
    <n v="0"/>
    <x v="12"/>
    <x v="0"/>
    <x v="0"/>
    <n v="141"/>
    <x v="12"/>
    <n v="1128"/>
    <x v="130"/>
    <x v="23"/>
    <x v="6"/>
    <x v="0"/>
  </r>
  <r>
    <d v="2021-07-18T00:00:00"/>
    <s v="P0027"/>
    <n v="14"/>
    <x v="1"/>
    <x v="0"/>
    <n v="0"/>
    <x v="26"/>
    <x v="4"/>
    <x v="2"/>
    <n v="48"/>
    <x v="26"/>
    <n v="672"/>
    <x v="131"/>
    <x v="7"/>
    <x v="6"/>
    <x v="0"/>
  </r>
  <r>
    <d v="2021-07-20T00:00:00"/>
    <s v="P0038"/>
    <n v="11"/>
    <x v="1"/>
    <x v="0"/>
    <n v="0"/>
    <x v="1"/>
    <x v="1"/>
    <x v="1"/>
    <n v="72"/>
    <x v="1"/>
    <n v="792"/>
    <x v="132"/>
    <x v="9"/>
    <x v="6"/>
    <x v="0"/>
  </r>
  <r>
    <d v="2021-07-20T00:00:00"/>
    <s v="P0043"/>
    <n v="5"/>
    <x v="2"/>
    <x v="0"/>
    <n v="0"/>
    <x v="23"/>
    <x v="1"/>
    <x v="1"/>
    <n v="67"/>
    <x v="23"/>
    <n v="335"/>
    <x v="133"/>
    <x v="9"/>
    <x v="6"/>
    <x v="0"/>
  </r>
  <r>
    <d v="2021-07-21T00:00:00"/>
    <s v="P0029"/>
    <n v="15"/>
    <x v="2"/>
    <x v="0"/>
    <n v="0"/>
    <x v="19"/>
    <x v="4"/>
    <x v="2"/>
    <n v="47"/>
    <x v="19"/>
    <n v="705"/>
    <x v="134"/>
    <x v="10"/>
    <x v="6"/>
    <x v="0"/>
  </r>
  <r>
    <d v="2021-07-22T00:00:00"/>
    <s v="P0026"/>
    <n v="3"/>
    <x v="0"/>
    <x v="1"/>
    <n v="0"/>
    <x v="42"/>
    <x v="4"/>
    <x v="3"/>
    <n v="18"/>
    <x v="42"/>
    <n v="54"/>
    <x v="135"/>
    <x v="18"/>
    <x v="6"/>
    <x v="0"/>
  </r>
  <r>
    <d v="2021-07-22T00:00:00"/>
    <s v="P0024"/>
    <n v="14"/>
    <x v="1"/>
    <x v="1"/>
    <n v="0"/>
    <x v="0"/>
    <x v="0"/>
    <x v="0"/>
    <n v="144"/>
    <x v="0"/>
    <n v="2016"/>
    <x v="65"/>
    <x v="18"/>
    <x v="6"/>
    <x v="0"/>
  </r>
  <r>
    <d v="2021-07-23T00:00:00"/>
    <s v="P0036"/>
    <n v="7"/>
    <x v="0"/>
    <x v="0"/>
    <n v="0"/>
    <x v="43"/>
    <x v="4"/>
    <x v="1"/>
    <n v="90"/>
    <x v="43"/>
    <n v="630"/>
    <x v="136"/>
    <x v="19"/>
    <x v="6"/>
    <x v="0"/>
  </r>
  <r>
    <d v="2021-07-23T00:00:00"/>
    <s v="P0037"/>
    <n v="8"/>
    <x v="2"/>
    <x v="0"/>
    <n v="0"/>
    <x v="8"/>
    <x v="1"/>
    <x v="1"/>
    <n v="67"/>
    <x v="8"/>
    <n v="536"/>
    <x v="137"/>
    <x v="19"/>
    <x v="6"/>
    <x v="0"/>
  </r>
  <r>
    <d v="2021-07-24T00:00:00"/>
    <s v="P0009"/>
    <n v="4"/>
    <x v="1"/>
    <x v="1"/>
    <n v="0"/>
    <x v="37"/>
    <x v="3"/>
    <x v="3"/>
    <n v="6"/>
    <x v="37"/>
    <n v="24"/>
    <x v="128"/>
    <x v="27"/>
    <x v="6"/>
    <x v="0"/>
  </r>
  <r>
    <d v="2021-07-29T00:00:00"/>
    <s v="P0044"/>
    <n v="15"/>
    <x v="1"/>
    <x v="1"/>
    <n v="0"/>
    <x v="11"/>
    <x v="1"/>
    <x v="1"/>
    <n v="76"/>
    <x v="11"/>
    <n v="1140"/>
    <x v="138"/>
    <x v="28"/>
    <x v="6"/>
    <x v="0"/>
  </r>
  <r>
    <d v="2021-08-01T00:00:00"/>
    <s v="P0001"/>
    <n v="11"/>
    <x v="2"/>
    <x v="1"/>
    <n v="0"/>
    <x v="16"/>
    <x v="3"/>
    <x v="1"/>
    <n v="98"/>
    <x v="16"/>
    <n v="1078"/>
    <x v="139"/>
    <x v="0"/>
    <x v="7"/>
    <x v="0"/>
  </r>
  <r>
    <d v="2021-08-02T00:00:00"/>
    <s v="P0023"/>
    <n v="3"/>
    <x v="2"/>
    <x v="0"/>
    <n v="0"/>
    <x v="12"/>
    <x v="0"/>
    <x v="0"/>
    <n v="141"/>
    <x v="12"/>
    <n v="423"/>
    <x v="13"/>
    <x v="1"/>
    <x v="7"/>
    <x v="0"/>
  </r>
  <r>
    <d v="2021-08-03T00:00:00"/>
    <s v="P0022"/>
    <n v="13"/>
    <x v="1"/>
    <x v="0"/>
    <n v="0"/>
    <x v="22"/>
    <x v="0"/>
    <x v="0"/>
    <n v="121"/>
    <x v="22"/>
    <n v="1573"/>
    <x v="140"/>
    <x v="2"/>
    <x v="7"/>
    <x v="0"/>
  </r>
  <r>
    <d v="2021-08-03T00:00:00"/>
    <s v="P0034"/>
    <n v="12"/>
    <x v="1"/>
    <x v="0"/>
    <n v="0"/>
    <x v="13"/>
    <x v="4"/>
    <x v="2"/>
    <n v="55"/>
    <x v="13"/>
    <n v="660"/>
    <x v="141"/>
    <x v="2"/>
    <x v="7"/>
    <x v="0"/>
  </r>
  <r>
    <d v="2021-08-05T00:00:00"/>
    <s v="P0028"/>
    <n v="14"/>
    <x v="2"/>
    <x v="1"/>
    <n v="0"/>
    <x v="33"/>
    <x v="4"/>
    <x v="3"/>
    <n v="37"/>
    <x v="33"/>
    <n v="518"/>
    <x v="142"/>
    <x v="15"/>
    <x v="7"/>
    <x v="0"/>
  </r>
  <r>
    <d v="2021-08-06T00:00:00"/>
    <s v="P0037"/>
    <n v="1"/>
    <x v="0"/>
    <x v="1"/>
    <n v="0"/>
    <x v="8"/>
    <x v="1"/>
    <x v="1"/>
    <n v="67"/>
    <x v="8"/>
    <n v="67"/>
    <x v="143"/>
    <x v="16"/>
    <x v="7"/>
    <x v="0"/>
  </r>
  <r>
    <d v="2021-08-10T00:00:00"/>
    <s v="P0005"/>
    <n v="4"/>
    <x v="0"/>
    <x v="1"/>
    <n v="0"/>
    <x v="24"/>
    <x v="3"/>
    <x v="0"/>
    <n v="133"/>
    <x v="24"/>
    <n v="532"/>
    <x v="144"/>
    <x v="26"/>
    <x v="7"/>
    <x v="0"/>
  </r>
  <r>
    <d v="2021-08-10T00:00:00"/>
    <s v="P0044"/>
    <n v="10"/>
    <x v="1"/>
    <x v="1"/>
    <n v="0"/>
    <x v="11"/>
    <x v="1"/>
    <x v="1"/>
    <n v="76"/>
    <x v="11"/>
    <n v="760"/>
    <x v="145"/>
    <x v="26"/>
    <x v="7"/>
    <x v="0"/>
  </r>
  <r>
    <d v="2021-08-10T00:00:00"/>
    <s v="P0006"/>
    <n v="6"/>
    <x v="2"/>
    <x v="1"/>
    <n v="0"/>
    <x v="15"/>
    <x v="3"/>
    <x v="1"/>
    <n v="75"/>
    <x v="15"/>
    <n v="450"/>
    <x v="146"/>
    <x v="26"/>
    <x v="7"/>
    <x v="0"/>
  </r>
  <r>
    <d v="2021-08-11T00:00:00"/>
    <s v="P0023"/>
    <n v="4"/>
    <x v="2"/>
    <x v="0"/>
    <n v="0"/>
    <x v="12"/>
    <x v="0"/>
    <x v="0"/>
    <n v="141"/>
    <x v="12"/>
    <n v="564"/>
    <x v="147"/>
    <x v="5"/>
    <x v="7"/>
    <x v="0"/>
  </r>
  <r>
    <d v="2021-08-13T00:00:00"/>
    <s v="P0011"/>
    <n v="13"/>
    <x v="2"/>
    <x v="0"/>
    <n v="0"/>
    <x v="31"/>
    <x v="2"/>
    <x v="2"/>
    <n v="44"/>
    <x v="31"/>
    <n v="572"/>
    <x v="121"/>
    <x v="22"/>
    <x v="7"/>
    <x v="0"/>
  </r>
  <r>
    <d v="2021-08-13T00:00:00"/>
    <s v="P0027"/>
    <n v="9"/>
    <x v="2"/>
    <x v="0"/>
    <n v="0"/>
    <x v="26"/>
    <x v="4"/>
    <x v="2"/>
    <n v="48"/>
    <x v="26"/>
    <n v="432"/>
    <x v="82"/>
    <x v="22"/>
    <x v="7"/>
    <x v="0"/>
  </r>
  <r>
    <d v="2021-08-16T00:00:00"/>
    <s v="P0003"/>
    <n v="3"/>
    <x v="1"/>
    <x v="0"/>
    <n v="0"/>
    <x v="6"/>
    <x v="3"/>
    <x v="1"/>
    <n v="71"/>
    <x v="6"/>
    <n v="213"/>
    <x v="148"/>
    <x v="23"/>
    <x v="7"/>
    <x v="0"/>
  </r>
  <r>
    <d v="2021-08-18T00:00:00"/>
    <s v="P0025"/>
    <n v="6"/>
    <x v="2"/>
    <x v="0"/>
    <n v="0"/>
    <x v="7"/>
    <x v="0"/>
    <x v="3"/>
    <n v="7"/>
    <x v="7"/>
    <n v="42"/>
    <x v="149"/>
    <x v="7"/>
    <x v="7"/>
    <x v="0"/>
  </r>
  <r>
    <d v="2021-08-20T00:00:00"/>
    <s v="P0020"/>
    <n v="15"/>
    <x v="2"/>
    <x v="1"/>
    <n v="0"/>
    <x v="14"/>
    <x v="0"/>
    <x v="2"/>
    <n v="61"/>
    <x v="14"/>
    <n v="915"/>
    <x v="150"/>
    <x v="9"/>
    <x v="7"/>
    <x v="0"/>
  </r>
  <r>
    <d v="2021-08-20T00:00:00"/>
    <s v="P0031"/>
    <n v="9"/>
    <x v="2"/>
    <x v="0"/>
    <n v="0"/>
    <x v="5"/>
    <x v="4"/>
    <x v="1"/>
    <n v="93"/>
    <x v="5"/>
    <n v="837"/>
    <x v="151"/>
    <x v="9"/>
    <x v="7"/>
    <x v="0"/>
  </r>
  <r>
    <d v="2021-08-20T00:00:00"/>
    <s v="P0028"/>
    <n v="13"/>
    <x v="2"/>
    <x v="0"/>
    <n v="0"/>
    <x v="33"/>
    <x v="4"/>
    <x v="3"/>
    <n v="37"/>
    <x v="33"/>
    <n v="481"/>
    <x v="152"/>
    <x v="9"/>
    <x v="7"/>
    <x v="0"/>
  </r>
  <r>
    <d v="2021-08-26T00:00:00"/>
    <s v="P0039"/>
    <n v="4"/>
    <x v="2"/>
    <x v="0"/>
    <n v="0"/>
    <x v="34"/>
    <x v="1"/>
    <x v="3"/>
    <n v="37"/>
    <x v="34"/>
    <n v="148"/>
    <x v="153"/>
    <x v="12"/>
    <x v="7"/>
    <x v="0"/>
  </r>
  <r>
    <d v="2021-08-29T00:00:00"/>
    <s v="P0034"/>
    <n v="12"/>
    <x v="0"/>
    <x v="0"/>
    <n v="0"/>
    <x v="13"/>
    <x v="4"/>
    <x v="2"/>
    <n v="55"/>
    <x v="13"/>
    <n v="660"/>
    <x v="141"/>
    <x v="28"/>
    <x v="7"/>
    <x v="0"/>
  </r>
  <r>
    <d v="2021-08-30T00:00:00"/>
    <s v="P0013"/>
    <n v="13"/>
    <x v="2"/>
    <x v="0"/>
    <n v="0"/>
    <x v="2"/>
    <x v="2"/>
    <x v="1"/>
    <n v="112"/>
    <x v="2"/>
    <n v="1456"/>
    <x v="154"/>
    <x v="24"/>
    <x v="7"/>
    <x v="0"/>
  </r>
  <r>
    <d v="2021-08-31T00:00:00"/>
    <s v="P0001"/>
    <n v="2"/>
    <x v="2"/>
    <x v="0"/>
    <n v="0"/>
    <x v="16"/>
    <x v="3"/>
    <x v="1"/>
    <n v="98"/>
    <x v="16"/>
    <n v="196"/>
    <x v="155"/>
    <x v="25"/>
    <x v="7"/>
    <x v="0"/>
  </r>
  <r>
    <d v="2021-08-31T00:00:00"/>
    <s v="P0035"/>
    <n v="11"/>
    <x v="2"/>
    <x v="0"/>
    <n v="0"/>
    <x v="4"/>
    <x v="4"/>
    <x v="3"/>
    <n v="5"/>
    <x v="4"/>
    <n v="55"/>
    <x v="156"/>
    <x v="25"/>
    <x v="7"/>
    <x v="0"/>
  </r>
  <r>
    <d v="2021-09-01T00:00:00"/>
    <s v="P0024"/>
    <n v="1"/>
    <x v="0"/>
    <x v="1"/>
    <n v="0"/>
    <x v="0"/>
    <x v="0"/>
    <x v="0"/>
    <n v="144"/>
    <x v="0"/>
    <n v="144"/>
    <x v="157"/>
    <x v="0"/>
    <x v="8"/>
    <x v="0"/>
  </r>
  <r>
    <d v="2021-09-01T00:00:00"/>
    <s v="P0003"/>
    <n v="14"/>
    <x v="1"/>
    <x v="0"/>
    <n v="0"/>
    <x v="6"/>
    <x v="3"/>
    <x v="1"/>
    <n v="71"/>
    <x v="6"/>
    <n v="994"/>
    <x v="158"/>
    <x v="0"/>
    <x v="8"/>
    <x v="0"/>
  </r>
  <r>
    <d v="2021-09-03T00:00:00"/>
    <s v="P0041"/>
    <n v="8"/>
    <x v="2"/>
    <x v="0"/>
    <n v="0"/>
    <x v="41"/>
    <x v="1"/>
    <x v="0"/>
    <n v="138"/>
    <x v="41"/>
    <n v="1104"/>
    <x v="159"/>
    <x v="2"/>
    <x v="8"/>
    <x v="0"/>
  </r>
  <r>
    <d v="2021-09-04T00:00:00"/>
    <s v="P0028"/>
    <n v="7"/>
    <x v="2"/>
    <x v="0"/>
    <n v="0"/>
    <x v="33"/>
    <x v="4"/>
    <x v="3"/>
    <n v="37"/>
    <x v="33"/>
    <n v="259"/>
    <x v="160"/>
    <x v="3"/>
    <x v="8"/>
    <x v="0"/>
  </r>
  <r>
    <d v="2021-09-04T00:00:00"/>
    <s v="P0023"/>
    <n v="15"/>
    <x v="2"/>
    <x v="0"/>
    <n v="0"/>
    <x v="12"/>
    <x v="0"/>
    <x v="0"/>
    <n v="141"/>
    <x v="12"/>
    <n v="2115"/>
    <x v="161"/>
    <x v="3"/>
    <x v="8"/>
    <x v="0"/>
  </r>
  <r>
    <d v="2021-09-05T00:00:00"/>
    <s v="P0032"/>
    <n v="1"/>
    <x v="2"/>
    <x v="1"/>
    <n v="0"/>
    <x v="18"/>
    <x v="4"/>
    <x v="1"/>
    <n v="89"/>
    <x v="18"/>
    <n v="89"/>
    <x v="162"/>
    <x v="15"/>
    <x v="8"/>
    <x v="0"/>
  </r>
  <r>
    <d v="2021-09-07T00:00:00"/>
    <s v="P0019"/>
    <n v="5"/>
    <x v="2"/>
    <x v="0"/>
    <n v="0"/>
    <x v="40"/>
    <x v="2"/>
    <x v="0"/>
    <n v="150"/>
    <x v="40"/>
    <n v="750"/>
    <x v="115"/>
    <x v="20"/>
    <x v="8"/>
    <x v="0"/>
  </r>
  <r>
    <d v="2021-09-09T00:00:00"/>
    <s v="P0044"/>
    <n v="4"/>
    <x v="2"/>
    <x v="0"/>
    <n v="0"/>
    <x v="11"/>
    <x v="1"/>
    <x v="1"/>
    <n v="76"/>
    <x v="11"/>
    <n v="304"/>
    <x v="163"/>
    <x v="4"/>
    <x v="8"/>
    <x v="0"/>
  </r>
  <r>
    <d v="2021-09-10T00:00:00"/>
    <s v="P0030"/>
    <n v="6"/>
    <x v="2"/>
    <x v="0"/>
    <n v="0"/>
    <x v="28"/>
    <x v="4"/>
    <x v="0"/>
    <n v="148"/>
    <x v="28"/>
    <n v="888"/>
    <x v="164"/>
    <x v="26"/>
    <x v="8"/>
    <x v="0"/>
  </r>
  <r>
    <d v="2021-09-10T00:00:00"/>
    <s v="P0001"/>
    <n v="9"/>
    <x v="0"/>
    <x v="0"/>
    <n v="0"/>
    <x v="16"/>
    <x v="3"/>
    <x v="1"/>
    <n v="98"/>
    <x v="16"/>
    <n v="882"/>
    <x v="165"/>
    <x v="26"/>
    <x v="8"/>
    <x v="0"/>
  </r>
  <r>
    <d v="2021-09-10T00:00:00"/>
    <s v="P0026"/>
    <n v="2"/>
    <x v="2"/>
    <x v="0"/>
    <n v="0"/>
    <x v="42"/>
    <x v="4"/>
    <x v="3"/>
    <n v="18"/>
    <x v="42"/>
    <n v="36"/>
    <x v="166"/>
    <x v="26"/>
    <x v="8"/>
    <x v="0"/>
  </r>
  <r>
    <d v="2021-09-11T00:00:00"/>
    <s v="P0001"/>
    <n v="6"/>
    <x v="0"/>
    <x v="0"/>
    <n v="0"/>
    <x v="16"/>
    <x v="3"/>
    <x v="1"/>
    <n v="98"/>
    <x v="16"/>
    <n v="588"/>
    <x v="167"/>
    <x v="5"/>
    <x v="8"/>
    <x v="0"/>
  </r>
  <r>
    <d v="2021-09-13T00:00:00"/>
    <s v="P0041"/>
    <n v="7"/>
    <x v="2"/>
    <x v="1"/>
    <n v="0"/>
    <x v="41"/>
    <x v="1"/>
    <x v="0"/>
    <n v="138"/>
    <x v="41"/>
    <n v="966"/>
    <x v="168"/>
    <x v="22"/>
    <x v="8"/>
    <x v="0"/>
  </r>
  <r>
    <d v="2021-09-15T00:00:00"/>
    <s v="P0042"/>
    <n v="6"/>
    <x v="2"/>
    <x v="0"/>
    <n v="0"/>
    <x v="10"/>
    <x v="1"/>
    <x v="0"/>
    <n v="120"/>
    <x v="10"/>
    <n v="720"/>
    <x v="19"/>
    <x v="17"/>
    <x v="8"/>
    <x v="0"/>
  </r>
  <r>
    <d v="2021-09-15T00:00:00"/>
    <s v="P0042"/>
    <n v="14"/>
    <x v="2"/>
    <x v="0"/>
    <n v="0"/>
    <x v="10"/>
    <x v="1"/>
    <x v="0"/>
    <n v="120"/>
    <x v="10"/>
    <n v="1680"/>
    <x v="169"/>
    <x v="17"/>
    <x v="8"/>
    <x v="0"/>
  </r>
  <r>
    <d v="2021-09-21T00:00:00"/>
    <s v="P0020"/>
    <n v="7"/>
    <x v="0"/>
    <x v="1"/>
    <n v="0"/>
    <x v="14"/>
    <x v="0"/>
    <x v="2"/>
    <n v="61"/>
    <x v="14"/>
    <n v="427"/>
    <x v="170"/>
    <x v="10"/>
    <x v="8"/>
    <x v="0"/>
  </r>
  <r>
    <d v="2021-09-22T00:00:00"/>
    <s v="P0040"/>
    <n v="2"/>
    <x v="1"/>
    <x v="1"/>
    <n v="0"/>
    <x v="17"/>
    <x v="1"/>
    <x v="1"/>
    <n v="90"/>
    <x v="17"/>
    <n v="180"/>
    <x v="171"/>
    <x v="18"/>
    <x v="8"/>
    <x v="0"/>
  </r>
  <r>
    <d v="2021-09-22T00:00:00"/>
    <s v="P0002"/>
    <n v="4"/>
    <x v="2"/>
    <x v="1"/>
    <n v="0"/>
    <x v="29"/>
    <x v="3"/>
    <x v="1"/>
    <n v="105"/>
    <x v="29"/>
    <n v="420"/>
    <x v="47"/>
    <x v="18"/>
    <x v="8"/>
    <x v="0"/>
  </r>
  <r>
    <d v="2021-09-23T00:00:00"/>
    <s v="P0018"/>
    <n v="12"/>
    <x v="2"/>
    <x v="1"/>
    <n v="0"/>
    <x v="30"/>
    <x v="2"/>
    <x v="3"/>
    <n v="37"/>
    <x v="30"/>
    <n v="444"/>
    <x v="172"/>
    <x v="19"/>
    <x v="8"/>
    <x v="0"/>
  </r>
  <r>
    <d v="2021-09-23T00:00:00"/>
    <s v="P0021"/>
    <n v="7"/>
    <x v="1"/>
    <x v="0"/>
    <n v="0"/>
    <x v="32"/>
    <x v="0"/>
    <x v="0"/>
    <n v="126"/>
    <x v="32"/>
    <n v="882"/>
    <x v="173"/>
    <x v="19"/>
    <x v="8"/>
    <x v="0"/>
  </r>
  <r>
    <d v="2021-09-27T00:00:00"/>
    <s v="P0034"/>
    <n v="1"/>
    <x v="2"/>
    <x v="1"/>
    <n v="0"/>
    <x v="13"/>
    <x v="4"/>
    <x v="2"/>
    <n v="55"/>
    <x v="13"/>
    <n v="55"/>
    <x v="174"/>
    <x v="13"/>
    <x v="8"/>
    <x v="0"/>
  </r>
  <r>
    <d v="2021-09-30T00:00:00"/>
    <s v="P0014"/>
    <n v="9"/>
    <x v="1"/>
    <x v="0"/>
    <n v="0"/>
    <x v="9"/>
    <x v="2"/>
    <x v="1"/>
    <n v="112"/>
    <x v="9"/>
    <n v="1008"/>
    <x v="175"/>
    <x v="24"/>
    <x v="8"/>
    <x v="0"/>
  </r>
  <r>
    <d v="2021-09-30T00:00:00"/>
    <s v="P0006"/>
    <n v="5"/>
    <x v="1"/>
    <x v="0"/>
    <n v="0"/>
    <x v="15"/>
    <x v="3"/>
    <x v="1"/>
    <n v="75"/>
    <x v="15"/>
    <n v="375"/>
    <x v="176"/>
    <x v="24"/>
    <x v="8"/>
    <x v="0"/>
  </r>
  <r>
    <d v="2021-10-01T00:00:00"/>
    <s v="P0030"/>
    <n v="14"/>
    <x v="1"/>
    <x v="1"/>
    <n v="0"/>
    <x v="28"/>
    <x v="4"/>
    <x v="0"/>
    <n v="148"/>
    <x v="28"/>
    <n v="2072"/>
    <x v="177"/>
    <x v="0"/>
    <x v="9"/>
    <x v="0"/>
  </r>
  <r>
    <d v="2021-10-02T00:00:00"/>
    <s v="P0014"/>
    <n v="15"/>
    <x v="2"/>
    <x v="0"/>
    <n v="0"/>
    <x v="9"/>
    <x v="2"/>
    <x v="1"/>
    <n v="112"/>
    <x v="9"/>
    <n v="1680"/>
    <x v="178"/>
    <x v="1"/>
    <x v="9"/>
    <x v="0"/>
  </r>
  <r>
    <d v="2021-10-03T00:00:00"/>
    <s v="P0019"/>
    <n v="9"/>
    <x v="2"/>
    <x v="0"/>
    <n v="0"/>
    <x v="40"/>
    <x v="2"/>
    <x v="0"/>
    <n v="150"/>
    <x v="40"/>
    <n v="1350"/>
    <x v="179"/>
    <x v="2"/>
    <x v="9"/>
    <x v="0"/>
  </r>
  <r>
    <d v="2021-10-06T00:00:00"/>
    <s v="P0035"/>
    <n v="1"/>
    <x v="2"/>
    <x v="0"/>
    <n v="0"/>
    <x v="4"/>
    <x v="4"/>
    <x v="3"/>
    <n v="5"/>
    <x v="4"/>
    <n v="5"/>
    <x v="37"/>
    <x v="16"/>
    <x v="9"/>
    <x v="0"/>
  </r>
  <r>
    <d v="2021-10-06T00:00:00"/>
    <s v="P0036"/>
    <n v="12"/>
    <x v="1"/>
    <x v="0"/>
    <n v="0"/>
    <x v="43"/>
    <x v="4"/>
    <x v="1"/>
    <n v="90"/>
    <x v="43"/>
    <n v="1080"/>
    <x v="180"/>
    <x v="16"/>
    <x v="9"/>
    <x v="0"/>
  </r>
  <r>
    <d v="2021-10-07T00:00:00"/>
    <s v="P0026"/>
    <n v="6"/>
    <x v="2"/>
    <x v="1"/>
    <n v="0"/>
    <x v="42"/>
    <x v="4"/>
    <x v="3"/>
    <n v="18"/>
    <x v="42"/>
    <n v="108"/>
    <x v="181"/>
    <x v="20"/>
    <x v="9"/>
    <x v="0"/>
  </r>
  <r>
    <d v="2021-10-09T00:00:00"/>
    <s v="P0038"/>
    <n v="5"/>
    <x v="2"/>
    <x v="1"/>
    <n v="0"/>
    <x v="1"/>
    <x v="1"/>
    <x v="1"/>
    <n v="72"/>
    <x v="1"/>
    <n v="360"/>
    <x v="182"/>
    <x v="4"/>
    <x v="9"/>
    <x v="0"/>
  </r>
  <r>
    <d v="2021-10-09T00:00:00"/>
    <s v="P0032"/>
    <n v="11"/>
    <x v="1"/>
    <x v="1"/>
    <n v="0"/>
    <x v="18"/>
    <x v="4"/>
    <x v="1"/>
    <n v="89"/>
    <x v="18"/>
    <n v="979"/>
    <x v="48"/>
    <x v="4"/>
    <x v="9"/>
    <x v="0"/>
  </r>
  <r>
    <d v="2021-10-10T00:00:00"/>
    <s v="P0035"/>
    <n v="14"/>
    <x v="2"/>
    <x v="1"/>
    <n v="0"/>
    <x v="4"/>
    <x v="4"/>
    <x v="3"/>
    <n v="5"/>
    <x v="4"/>
    <n v="70"/>
    <x v="183"/>
    <x v="26"/>
    <x v="9"/>
    <x v="0"/>
  </r>
  <r>
    <d v="2021-10-11T00:00:00"/>
    <s v="P0011"/>
    <n v="15"/>
    <x v="2"/>
    <x v="1"/>
    <n v="0"/>
    <x v="31"/>
    <x v="2"/>
    <x v="2"/>
    <n v="44"/>
    <x v="31"/>
    <n v="660"/>
    <x v="184"/>
    <x v="5"/>
    <x v="9"/>
    <x v="0"/>
  </r>
  <r>
    <d v="2021-10-12T00:00:00"/>
    <s v="P0027"/>
    <n v="8"/>
    <x v="1"/>
    <x v="0"/>
    <n v="0"/>
    <x v="26"/>
    <x v="4"/>
    <x v="2"/>
    <n v="48"/>
    <x v="26"/>
    <n v="384"/>
    <x v="185"/>
    <x v="6"/>
    <x v="9"/>
    <x v="0"/>
  </r>
  <r>
    <d v="2021-10-17T00:00:00"/>
    <s v="P0001"/>
    <n v="13"/>
    <x v="2"/>
    <x v="0"/>
    <n v="0"/>
    <x v="16"/>
    <x v="3"/>
    <x v="1"/>
    <n v="98"/>
    <x v="16"/>
    <n v="1274"/>
    <x v="186"/>
    <x v="30"/>
    <x v="9"/>
    <x v="0"/>
  </r>
  <r>
    <d v="2021-10-18T00:00:00"/>
    <s v="P0025"/>
    <n v="6"/>
    <x v="1"/>
    <x v="1"/>
    <n v="0"/>
    <x v="7"/>
    <x v="0"/>
    <x v="3"/>
    <n v="7"/>
    <x v="7"/>
    <n v="42"/>
    <x v="149"/>
    <x v="7"/>
    <x v="9"/>
    <x v="0"/>
  </r>
  <r>
    <d v="2021-10-18T00:00:00"/>
    <s v="P0021"/>
    <n v="13"/>
    <x v="1"/>
    <x v="1"/>
    <n v="0"/>
    <x v="32"/>
    <x v="0"/>
    <x v="0"/>
    <n v="126"/>
    <x v="32"/>
    <n v="1638"/>
    <x v="187"/>
    <x v="7"/>
    <x v="9"/>
    <x v="0"/>
  </r>
  <r>
    <d v="2021-10-22T00:00:00"/>
    <s v="P0011"/>
    <n v="7"/>
    <x v="2"/>
    <x v="1"/>
    <n v="0"/>
    <x v="31"/>
    <x v="2"/>
    <x v="2"/>
    <n v="44"/>
    <x v="31"/>
    <n v="308"/>
    <x v="188"/>
    <x v="18"/>
    <x v="9"/>
    <x v="0"/>
  </r>
  <r>
    <d v="2021-10-22T00:00:00"/>
    <s v="P0024"/>
    <n v="13"/>
    <x v="1"/>
    <x v="1"/>
    <n v="0"/>
    <x v="0"/>
    <x v="0"/>
    <x v="0"/>
    <n v="144"/>
    <x v="0"/>
    <n v="1872"/>
    <x v="189"/>
    <x v="18"/>
    <x v="9"/>
    <x v="0"/>
  </r>
  <r>
    <d v="2021-10-22T00:00:00"/>
    <s v="P0009"/>
    <n v="1"/>
    <x v="2"/>
    <x v="1"/>
    <n v="0"/>
    <x v="37"/>
    <x v="3"/>
    <x v="3"/>
    <n v="6"/>
    <x v="37"/>
    <n v="6"/>
    <x v="190"/>
    <x v="18"/>
    <x v="9"/>
    <x v="0"/>
  </r>
  <r>
    <d v="2021-10-24T00:00:00"/>
    <s v="P0011"/>
    <n v="3"/>
    <x v="0"/>
    <x v="1"/>
    <n v="0"/>
    <x v="31"/>
    <x v="2"/>
    <x v="2"/>
    <n v="44"/>
    <x v="31"/>
    <n v="132"/>
    <x v="191"/>
    <x v="27"/>
    <x v="9"/>
    <x v="0"/>
  </r>
  <r>
    <d v="2021-10-25T00:00:00"/>
    <s v="P0044"/>
    <n v="9"/>
    <x v="1"/>
    <x v="1"/>
    <n v="0"/>
    <x v="11"/>
    <x v="1"/>
    <x v="1"/>
    <n v="76"/>
    <x v="11"/>
    <n v="684"/>
    <x v="23"/>
    <x v="11"/>
    <x v="9"/>
    <x v="0"/>
  </r>
  <r>
    <d v="2021-10-26T00:00:00"/>
    <s v="P0004"/>
    <n v="6"/>
    <x v="0"/>
    <x v="1"/>
    <n v="0"/>
    <x v="3"/>
    <x v="3"/>
    <x v="2"/>
    <n v="44"/>
    <x v="3"/>
    <n v="264"/>
    <x v="192"/>
    <x v="12"/>
    <x v="9"/>
    <x v="0"/>
  </r>
  <r>
    <d v="2021-10-28T00:00:00"/>
    <s v="P0008"/>
    <n v="1"/>
    <x v="2"/>
    <x v="1"/>
    <n v="0"/>
    <x v="25"/>
    <x v="3"/>
    <x v="1"/>
    <n v="83"/>
    <x v="25"/>
    <n v="83"/>
    <x v="193"/>
    <x v="14"/>
    <x v="9"/>
    <x v="0"/>
  </r>
  <r>
    <d v="2021-10-29T00:00:00"/>
    <s v="P0038"/>
    <n v="14"/>
    <x v="1"/>
    <x v="0"/>
    <n v="0"/>
    <x v="1"/>
    <x v="1"/>
    <x v="1"/>
    <n v="72"/>
    <x v="1"/>
    <n v="1008"/>
    <x v="194"/>
    <x v="28"/>
    <x v="9"/>
    <x v="0"/>
  </r>
  <r>
    <d v="2021-10-31T00:00:00"/>
    <s v="P0021"/>
    <n v="6"/>
    <x v="1"/>
    <x v="1"/>
    <n v="0"/>
    <x v="32"/>
    <x v="0"/>
    <x v="0"/>
    <n v="126"/>
    <x v="32"/>
    <n v="756"/>
    <x v="195"/>
    <x v="25"/>
    <x v="9"/>
    <x v="0"/>
  </r>
  <r>
    <d v="2021-11-03T00:00:00"/>
    <s v="P0013"/>
    <n v="12"/>
    <x v="2"/>
    <x v="1"/>
    <n v="0"/>
    <x v="2"/>
    <x v="2"/>
    <x v="1"/>
    <n v="112"/>
    <x v="2"/>
    <n v="1344"/>
    <x v="196"/>
    <x v="2"/>
    <x v="10"/>
    <x v="0"/>
  </r>
  <r>
    <d v="2021-11-06T00:00:00"/>
    <s v="P0036"/>
    <n v="10"/>
    <x v="2"/>
    <x v="0"/>
    <n v="0"/>
    <x v="43"/>
    <x v="4"/>
    <x v="1"/>
    <n v="90"/>
    <x v="43"/>
    <n v="900"/>
    <x v="197"/>
    <x v="16"/>
    <x v="10"/>
    <x v="0"/>
  </r>
  <r>
    <d v="2021-11-08T00:00:00"/>
    <s v="P0007"/>
    <n v="15"/>
    <x v="2"/>
    <x v="0"/>
    <n v="0"/>
    <x v="36"/>
    <x v="3"/>
    <x v="2"/>
    <n v="43"/>
    <x v="36"/>
    <n v="645"/>
    <x v="198"/>
    <x v="21"/>
    <x v="10"/>
    <x v="0"/>
  </r>
  <r>
    <d v="2021-11-10T00:00:00"/>
    <s v="P0042"/>
    <n v="6"/>
    <x v="1"/>
    <x v="1"/>
    <n v="0"/>
    <x v="10"/>
    <x v="1"/>
    <x v="0"/>
    <n v="120"/>
    <x v="10"/>
    <n v="720"/>
    <x v="19"/>
    <x v="26"/>
    <x v="10"/>
    <x v="0"/>
  </r>
  <r>
    <d v="2021-11-11T00:00:00"/>
    <s v="P0040"/>
    <n v="12"/>
    <x v="0"/>
    <x v="0"/>
    <n v="0"/>
    <x v="17"/>
    <x v="1"/>
    <x v="1"/>
    <n v="90"/>
    <x v="17"/>
    <n v="1080"/>
    <x v="199"/>
    <x v="5"/>
    <x v="10"/>
    <x v="0"/>
  </r>
  <r>
    <d v="2021-11-12T00:00:00"/>
    <s v="P0010"/>
    <n v="3"/>
    <x v="1"/>
    <x v="1"/>
    <n v="0"/>
    <x v="20"/>
    <x v="2"/>
    <x v="0"/>
    <n v="148"/>
    <x v="20"/>
    <n v="444"/>
    <x v="200"/>
    <x v="6"/>
    <x v="10"/>
    <x v="0"/>
  </r>
  <r>
    <d v="2021-11-20T00:00:00"/>
    <s v="P0034"/>
    <n v="14"/>
    <x v="1"/>
    <x v="0"/>
    <n v="0"/>
    <x v="13"/>
    <x v="4"/>
    <x v="2"/>
    <n v="55"/>
    <x v="13"/>
    <n v="770"/>
    <x v="38"/>
    <x v="9"/>
    <x v="10"/>
    <x v="0"/>
  </r>
  <r>
    <d v="2021-11-20T00:00:00"/>
    <s v="P0008"/>
    <n v="11"/>
    <x v="1"/>
    <x v="1"/>
    <n v="0"/>
    <x v="25"/>
    <x v="3"/>
    <x v="1"/>
    <n v="83"/>
    <x v="25"/>
    <n v="913"/>
    <x v="201"/>
    <x v="9"/>
    <x v="10"/>
    <x v="0"/>
  </r>
  <r>
    <d v="2021-11-21T00:00:00"/>
    <s v="P0014"/>
    <n v="1"/>
    <x v="0"/>
    <x v="0"/>
    <n v="0"/>
    <x v="9"/>
    <x v="2"/>
    <x v="1"/>
    <n v="112"/>
    <x v="9"/>
    <n v="112"/>
    <x v="202"/>
    <x v="10"/>
    <x v="10"/>
    <x v="0"/>
  </r>
  <r>
    <d v="2021-11-21T00:00:00"/>
    <s v="P0006"/>
    <n v="1"/>
    <x v="1"/>
    <x v="1"/>
    <n v="0"/>
    <x v="15"/>
    <x v="3"/>
    <x v="1"/>
    <n v="75"/>
    <x v="15"/>
    <n v="75"/>
    <x v="203"/>
    <x v="10"/>
    <x v="10"/>
    <x v="0"/>
  </r>
  <r>
    <d v="2021-11-27T00:00:00"/>
    <s v="P0012"/>
    <n v="8"/>
    <x v="1"/>
    <x v="0"/>
    <n v="0"/>
    <x v="35"/>
    <x v="2"/>
    <x v="1"/>
    <n v="73"/>
    <x v="35"/>
    <n v="584"/>
    <x v="204"/>
    <x v="13"/>
    <x v="10"/>
    <x v="0"/>
  </r>
  <r>
    <d v="2021-11-28T00:00:00"/>
    <s v="P0040"/>
    <n v="2"/>
    <x v="2"/>
    <x v="1"/>
    <n v="0"/>
    <x v="17"/>
    <x v="1"/>
    <x v="1"/>
    <n v="90"/>
    <x v="17"/>
    <n v="180"/>
    <x v="171"/>
    <x v="14"/>
    <x v="10"/>
    <x v="0"/>
  </r>
  <r>
    <d v="2021-11-30T00:00:00"/>
    <s v="P0039"/>
    <n v="15"/>
    <x v="2"/>
    <x v="0"/>
    <n v="0"/>
    <x v="34"/>
    <x v="1"/>
    <x v="3"/>
    <n v="37"/>
    <x v="34"/>
    <n v="555"/>
    <x v="205"/>
    <x v="24"/>
    <x v="10"/>
    <x v="0"/>
  </r>
  <r>
    <d v="2021-12-02T00:00:00"/>
    <s v="P0016"/>
    <n v="10"/>
    <x v="2"/>
    <x v="1"/>
    <n v="0"/>
    <x v="21"/>
    <x v="2"/>
    <x v="3"/>
    <n v="13"/>
    <x v="21"/>
    <n v="130"/>
    <x v="206"/>
    <x v="1"/>
    <x v="11"/>
    <x v="0"/>
  </r>
  <r>
    <d v="2021-12-03T00:00:00"/>
    <s v="P0034"/>
    <n v="2"/>
    <x v="1"/>
    <x v="1"/>
    <n v="0"/>
    <x v="13"/>
    <x v="4"/>
    <x v="2"/>
    <n v="55"/>
    <x v="13"/>
    <n v="110"/>
    <x v="207"/>
    <x v="2"/>
    <x v="11"/>
    <x v="0"/>
  </r>
  <r>
    <d v="2021-12-03T00:00:00"/>
    <s v="P0019"/>
    <n v="8"/>
    <x v="1"/>
    <x v="0"/>
    <n v="0"/>
    <x v="40"/>
    <x v="2"/>
    <x v="0"/>
    <n v="150"/>
    <x v="40"/>
    <n v="1200"/>
    <x v="208"/>
    <x v="2"/>
    <x v="11"/>
    <x v="0"/>
  </r>
  <r>
    <d v="2021-12-05T00:00:00"/>
    <s v="P0004"/>
    <n v="15"/>
    <x v="2"/>
    <x v="1"/>
    <n v="0"/>
    <x v="3"/>
    <x v="3"/>
    <x v="2"/>
    <n v="44"/>
    <x v="3"/>
    <n v="660"/>
    <x v="17"/>
    <x v="15"/>
    <x v="11"/>
    <x v="0"/>
  </r>
  <r>
    <d v="2021-12-05T00:00:00"/>
    <s v="P0010"/>
    <n v="1"/>
    <x v="2"/>
    <x v="0"/>
    <n v="0"/>
    <x v="20"/>
    <x v="2"/>
    <x v="0"/>
    <n v="148"/>
    <x v="20"/>
    <n v="148"/>
    <x v="209"/>
    <x v="15"/>
    <x v="11"/>
    <x v="0"/>
  </r>
  <r>
    <d v="2021-12-07T00:00:00"/>
    <s v="P0013"/>
    <n v="8"/>
    <x v="2"/>
    <x v="0"/>
    <n v="0"/>
    <x v="2"/>
    <x v="2"/>
    <x v="1"/>
    <n v="112"/>
    <x v="2"/>
    <n v="896"/>
    <x v="210"/>
    <x v="20"/>
    <x v="11"/>
    <x v="0"/>
  </r>
  <r>
    <d v="2021-12-08T00:00:00"/>
    <s v="P0044"/>
    <n v="14"/>
    <x v="2"/>
    <x v="0"/>
    <n v="0"/>
    <x v="11"/>
    <x v="1"/>
    <x v="1"/>
    <n v="76"/>
    <x v="11"/>
    <n v="1064"/>
    <x v="211"/>
    <x v="21"/>
    <x v="11"/>
    <x v="0"/>
  </r>
  <r>
    <d v="2021-12-14T00:00:00"/>
    <s v="P0042"/>
    <n v="4"/>
    <x v="2"/>
    <x v="0"/>
    <n v="0"/>
    <x v="10"/>
    <x v="1"/>
    <x v="0"/>
    <n v="120"/>
    <x v="10"/>
    <n v="480"/>
    <x v="10"/>
    <x v="29"/>
    <x v="11"/>
    <x v="0"/>
  </r>
  <r>
    <d v="2021-12-18T00:00:00"/>
    <s v="P0003"/>
    <n v="2"/>
    <x v="2"/>
    <x v="1"/>
    <n v="0"/>
    <x v="6"/>
    <x v="3"/>
    <x v="1"/>
    <n v="71"/>
    <x v="6"/>
    <n v="142"/>
    <x v="212"/>
    <x v="7"/>
    <x v="11"/>
    <x v="0"/>
  </r>
  <r>
    <d v="2021-12-18T00:00:00"/>
    <s v="P0022"/>
    <n v="8"/>
    <x v="1"/>
    <x v="1"/>
    <n v="0"/>
    <x v="22"/>
    <x v="0"/>
    <x v="0"/>
    <n v="121"/>
    <x v="22"/>
    <n v="968"/>
    <x v="213"/>
    <x v="7"/>
    <x v="11"/>
    <x v="0"/>
  </r>
  <r>
    <d v="2021-12-19T00:00:00"/>
    <s v="P0023"/>
    <n v="12"/>
    <x v="2"/>
    <x v="0"/>
    <n v="0"/>
    <x v="12"/>
    <x v="0"/>
    <x v="0"/>
    <n v="141"/>
    <x v="12"/>
    <n v="1692"/>
    <x v="214"/>
    <x v="8"/>
    <x v="11"/>
    <x v="0"/>
  </r>
  <r>
    <d v="2021-12-19T00:00:00"/>
    <s v="P0029"/>
    <n v="3"/>
    <x v="0"/>
    <x v="0"/>
    <n v="0"/>
    <x v="19"/>
    <x v="4"/>
    <x v="2"/>
    <n v="47"/>
    <x v="19"/>
    <n v="141"/>
    <x v="215"/>
    <x v="8"/>
    <x v="11"/>
    <x v="0"/>
  </r>
  <r>
    <d v="2021-12-19T00:00:00"/>
    <s v="P0011"/>
    <n v="10"/>
    <x v="1"/>
    <x v="0"/>
    <n v="0"/>
    <x v="31"/>
    <x v="2"/>
    <x v="2"/>
    <n v="44"/>
    <x v="31"/>
    <n v="440"/>
    <x v="216"/>
    <x v="8"/>
    <x v="11"/>
    <x v="0"/>
  </r>
  <r>
    <d v="2021-12-20T00:00:00"/>
    <s v="P0012"/>
    <n v="14"/>
    <x v="2"/>
    <x v="0"/>
    <n v="0"/>
    <x v="35"/>
    <x v="2"/>
    <x v="1"/>
    <n v="73"/>
    <x v="35"/>
    <n v="1022"/>
    <x v="58"/>
    <x v="9"/>
    <x v="11"/>
    <x v="0"/>
  </r>
  <r>
    <d v="2021-12-21T00:00:00"/>
    <s v="P0026"/>
    <n v="10"/>
    <x v="1"/>
    <x v="1"/>
    <n v="0"/>
    <x v="42"/>
    <x v="4"/>
    <x v="3"/>
    <n v="18"/>
    <x v="42"/>
    <n v="180"/>
    <x v="217"/>
    <x v="10"/>
    <x v="11"/>
    <x v="0"/>
  </r>
  <r>
    <d v="2021-12-24T00:00:00"/>
    <s v="P0042"/>
    <n v="8"/>
    <x v="0"/>
    <x v="1"/>
    <n v="0"/>
    <x v="10"/>
    <x v="1"/>
    <x v="0"/>
    <n v="120"/>
    <x v="10"/>
    <n v="960"/>
    <x v="59"/>
    <x v="27"/>
    <x v="11"/>
    <x v="0"/>
  </r>
  <r>
    <d v="2021-12-24T00:00:00"/>
    <s v="P0036"/>
    <n v="8"/>
    <x v="0"/>
    <x v="0"/>
    <n v="0"/>
    <x v="43"/>
    <x v="4"/>
    <x v="1"/>
    <n v="90"/>
    <x v="43"/>
    <n v="720"/>
    <x v="218"/>
    <x v="27"/>
    <x v="11"/>
    <x v="0"/>
  </r>
  <r>
    <d v="2021-12-26T00:00:00"/>
    <s v="P0041"/>
    <n v="14"/>
    <x v="1"/>
    <x v="1"/>
    <n v="0"/>
    <x v="41"/>
    <x v="1"/>
    <x v="0"/>
    <n v="138"/>
    <x v="41"/>
    <n v="1932"/>
    <x v="219"/>
    <x v="12"/>
    <x v="11"/>
    <x v="0"/>
  </r>
  <r>
    <d v="2021-12-27T00:00:00"/>
    <s v="P0029"/>
    <n v="14"/>
    <x v="2"/>
    <x v="1"/>
    <n v="0"/>
    <x v="19"/>
    <x v="4"/>
    <x v="2"/>
    <n v="47"/>
    <x v="19"/>
    <n v="658"/>
    <x v="220"/>
    <x v="13"/>
    <x v="11"/>
    <x v="0"/>
  </r>
  <r>
    <d v="2021-12-28T00:00:00"/>
    <s v="P0029"/>
    <n v="6"/>
    <x v="2"/>
    <x v="1"/>
    <n v="0"/>
    <x v="19"/>
    <x v="4"/>
    <x v="2"/>
    <n v="47"/>
    <x v="19"/>
    <n v="282"/>
    <x v="54"/>
    <x v="14"/>
    <x v="11"/>
    <x v="0"/>
  </r>
  <r>
    <d v="2021-12-30T00:00:00"/>
    <s v="P0010"/>
    <n v="13"/>
    <x v="1"/>
    <x v="0"/>
    <n v="0"/>
    <x v="20"/>
    <x v="2"/>
    <x v="0"/>
    <n v="148"/>
    <x v="20"/>
    <n v="1924"/>
    <x v="221"/>
    <x v="24"/>
    <x v="11"/>
    <x v="0"/>
  </r>
  <r>
    <d v="2022-01-01T00:00:00"/>
    <s v="P0022"/>
    <n v="1"/>
    <x v="0"/>
    <x v="1"/>
    <n v="0"/>
    <x v="22"/>
    <x v="0"/>
    <x v="0"/>
    <n v="121"/>
    <x v="22"/>
    <n v="121"/>
    <x v="222"/>
    <x v="0"/>
    <x v="0"/>
    <x v="1"/>
  </r>
  <r>
    <d v="2022-01-02T00:00:00"/>
    <s v="P0010"/>
    <n v="7"/>
    <x v="2"/>
    <x v="1"/>
    <n v="0"/>
    <x v="20"/>
    <x v="2"/>
    <x v="0"/>
    <n v="148"/>
    <x v="20"/>
    <n v="1036"/>
    <x v="30"/>
    <x v="1"/>
    <x v="0"/>
    <x v="1"/>
  </r>
  <r>
    <d v="2022-01-02T00:00:00"/>
    <s v="P0015"/>
    <n v="2"/>
    <x v="1"/>
    <x v="1"/>
    <n v="0"/>
    <x v="27"/>
    <x v="2"/>
    <x v="3"/>
    <n v="12"/>
    <x v="27"/>
    <n v="24"/>
    <x v="128"/>
    <x v="1"/>
    <x v="0"/>
    <x v="1"/>
  </r>
  <r>
    <d v="2022-01-02T00:00:00"/>
    <s v="P0033"/>
    <n v="1"/>
    <x v="2"/>
    <x v="1"/>
    <n v="0"/>
    <x v="38"/>
    <x v="4"/>
    <x v="1"/>
    <n v="95"/>
    <x v="38"/>
    <n v="95"/>
    <x v="223"/>
    <x v="1"/>
    <x v="0"/>
    <x v="1"/>
  </r>
  <r>
    <d v="2022-01-03T00:00:00"/>
    <s v="P0043"/>
    <n v="9"/>
    <x v="2"/>
    <x v="1"/>
    <n v="0"/>
    <x v="23"/>
    <x v="1"/>
    <x v="1"/>
    <n v="67"/>
    <x v="23"/>
    <n v="603"/>
    <x v="36"/>
    <x v="2"/>
    <x v="0"/>
    <x v="1"/>
  </r>
  <r>
    <d v="2022-01-04T00:00:00"/>
    <s v="P0012"/>
    <n v="8"/>
    <x v="2"/>
    <x v="0"/>
    <n v="0"/>
    <x v="35"/>
    <x v="2"/>
    <x v="1"/>
    <n v="73"/>
    <x v="35"/>
    <n v="584"/>
    <x v="204"/>
    <x v="3"/>
    <x v="0"/>
    <x v="1"/>
  </r>
  <r>
    <d v="2022-01-04T00:00:00"/>
    <s v="P0029"/>
    <n v="1"/>
    <x v="1"/>
    <x v="0"/>
    <n v="0"/>
    <x v="19"/>
    <x v="4"/>
    <x v="2"/>
    <n v="47"/>
    <x v="19"/>
    <n v="47"/>
    <x v="89"/>
    <x v="3"/>
    <x v="0"/>
    <x v="1"/>
  </r>
  <r>
    <d v="2022-01-09T00:00:00"/>
    <s v="P0032"/>
    <n v="12"/>
    <x v="2"/>
    <x v="0"/>
    <n v="0"/>
    <x v="18"/>
    <x v="4"/>
    <x v="1"/>
    <n v="89"/>
    <x v="18"/>
    <n v="1068"/>
    <x v="112"/>
    <x v="4"/>
    <x v="0"/>
    <x v="1"/>
  </r>
  <r>
    <d v="2022-01-10T00:00:00"/>
    <s v="P0034"/>
    <n v="14"/>
    <x v="1"/>
    <x v="0"/>
    <n v="0"/>
    <x v="13"/>
    <x v="4"/>
    <x v="2"/>
    <n v="55"/>
    <x v="13"/>
    <n v="770"/>
    <x v="38"/>
    <x v="26"/>
    <x v="0"/>
    <x v="1"/>
  </r>
  <r>
    <d v="2022-01-11T00:00:00"/>
    <s v="P0032"/>
    <n v="2"/>
    <x v="2"/>
    <x v="0"/>
    <n v="0"/>
    <x v="18"/>
    <x v="4"/>
    <x v="1"/>
    <n v="89"/>
    <x v="18"/>
    <n v="178"/>
    <x v="224"/>
    <x v="5"/>
    <x v="0"/>
    <x v="1"/>
  </r>
  <r>
    <d v="2022-01-13T00:00:00"/>
    <s v="P0019"/>
    <n v="6"/>
    <x v="1"/>
    <x v="0"/>
    <n v="0"/>
    <x v="40"/>
    <x v="2"/>
    <x v="0"/>
    <n v="150"/>
    <x v="40"/>
    <n v="900"/>
    <x v="225"/>
    <x v="22"/>
    <x v="0"/>
    <x v="1"/>
  </r>
  <r>
    <d v="2022-01-14T00:00:00"/>
    <s v="P0011"/>
    <n v="14"/>
    <x v="2"/>
    <x v="0"/>
    <n v="0"/>
    <x v="31"/>
    <x v="2"/>
    <x v="2"/>
    <n v="44"/>
    <x v="31"/>
    <n v="616"/>
    <x v="226"/>
    <x v="29"/>
    <x v="0"/>
    <x v="1"/>
  </r>
  <r>
    <d v="2022-01-15T00:00:00"/>
    <s v="P0022"/>
    <n v="10"/>
    <x v="2"/>
    <x v="1"/>
    <n v="0"/>
    <x v="22"/>
    <x v="0"/>
    <x v="0"/>
    <n v="121"/>
    <x v="22"/>
    <n v="1210"/>
    <x v="227"/>
    <x v="17"/>
    <x v="0"/>
    <x v="1"/>
  </r>
  <r>
    <d v="2022-01-16T00:00:00"/>
    <s v="P0014"/>
    <n v="11"/>
    <x v="1"/>
    <x v="1"/>
    <n v="0"/>
    <x v="9"/>
    <x v="2"/>
    <x v="1"/>
    <n v="112"/>
    <x v="9"/>
    <n v="1232"/>
    <x v="228"/>
    <x v="23"/>
    <x v="0"/>
    <x v="1"/>
  </r>
  <r>
    <d v="2022-01-17T00:00:00"/>
    <s v="P0040"/>
    <n v="4"/>
    <x v="1"/>
    <x v="0"/>
    <n v="0"/>
    <x v="17"/>
    <x v="1"/>
    <x v="1"/>
    <n v="90"/>
    <x v="17"/>
    <n v="360"/>
    <x v="76"/>
    <x v="30"/>
    <x v="0"/>
    <x v="1"/>
  </r>
  <r>
    <d v="2022-01-18T00:00:00"/>
    <s v="P0008"/>
    <n v="9"/>
    <x v="0"/>
    <x v="1"/>
    <n v="0"/>
    <x v="25"/>
    <x v="3"/>
    <x v="1"/>
    <n v="83"/>
    <x v="25"/>
    <n v="747"/>
    <x v="229"/>
    <x v="7"/>
    <x v="0"/>
    <x v="1"/>
  </r>
  <r>
    <d v="2022-01-20T00:00:00"/>
    <s v="P0021"/>
    <n v="2"/>
    <x v="2"/>
    <x v="1"/>
    <n v="0"/>
    <x v="32"/>
    <x v="0"/>
    <x v="0"/>
    <n v="126"/>
    <x v="32"/>
    <n v="252"/>
    <x v="124"/>
    <x v="9"/>
    <x v="0"/>
    <x v="1"/>
  </r>
  <r>
    <d v="2022-01-20T00:00:00"/>
    <s v="P0014"/>
    <n v="7"/>
    <x v="1"/>
    <x v="0"/>
    <n v="0"/>
    <x v="9"/>
    <x v="2"/>
    <x v="1"/>
    <n v="112"/>
    <x v="9"/>
    <n v="784"/>
    <x v="230"/>
    <x v="9"/>
    <x v="0"/>
    <x v="1"/>
  </r>
  <r>
    <d v="2022-01-22T00:00:00"/>
    <s v="P0001"/>
    <n v="6"/>
    <x v="1"/>
    <x v="1"/>
    <n v="0"/>
    <x v="16"/>
    <x v="3"/>
    <x v="1"/>
    <n v="98"/>
    <x v="16"/>
    <n v="588"/>
    <x v="167"/>
    <x v="18"/>
    <x v="0"/>
    <x v="1"/>
  </r>
  <r>
    <d v="2022-01-23T00:00:00"/>
    <s v="P0002"/>
    <n v="5"/>
    <x v="0"/>
    <x v="1"/>
    <n v="0"/>
    <x v="29"/>
    <x v="3"/>
    <x v="1"/>
    <n v="105"/>
    <x v="29"/>
    <n v="525"/>
    <x v="231"/>
    <x v="19"/>
    <x v="0"/>
    <x v="1"/>
  </r>
  <r>
    <d v="2022-01-23T00:00:00"/>
    <s v="P0042"/>
    <n v="8"/>
    <x v="2"/>
    <x v="0"/>
    <n v="0"/>
    <x v="10"/>
    <x v="1"/>
    <x v="0"/>
    <n v="120"/>
    <x v="10"/>
    <n v="960"/>
    <x v="59"/>
    <x v="19"/>
    <x v="0"/>
    <x v="1"/>
  </r>
  <r>
    <d v="2022-01-24T00:00:00"/>
    <s v="P0030"/>
    <n v="15"/>
    <x v="1"/>
    <x v="0"/>
    <n v="0"/>
    <x v="28"/>
    <x v="4"/>
    <x v="0"/>
    <n v="148"/>
    <x v="28"/>
    <n v="2220"/>
    <x v="232"/>
    <x v="27"/>
    <x v="0"/>
    <x v="1"/>
  </r>
  <r>
    <d v="2022-01-25T00:00:00"/>
    <s v="P0017"/>
    <n v="14"/>
    <x v="2"/>
    <x v="1"/>
    <n v="0"/>
    <x v="39"/>
    <x v="2"/>
    <x v="0"/>
    <n v="134"/>
    <x v="39"/>
    <n v="1876"/>
    <x v="233"/>
    <x v="11"/>
    <x v="0"/>
    <x v="1"/>
  </r>
  <r>
    <d v="2022-01-28T00:00:00"/>
    <s v="P0016"/>
    <n v="11"/>
    <x v="2"/>
    <x v="0"/>
    <n v="0"/>
    <x v="21"/>
    <x v="2"/>
    <x v="3"/>
    <n v="13"/>
    <x v="21"/>
    <n v="143"/>
    <x v="234"/>
    <x v="14"/>
    <x v="0"/>
    <x v="1"/>
  </r>
  <r>
    <d v="2022-01-31T00:00:00"/>
    <s v="P0023"/>
    <n v="6"/>
    <x v="1"/>
    <x v="1"/>
    <n v="0"/>
    <x v="12"/>
    <x v="0"/>
    <x v="0"/>
    <n v="141"/>
    <x v="12"/>
    <n v="846"/>
    <x v="235"/>
    <x v="25"/>
    <x v="0"/>
    <x v="1"/>
  </r>
  <r>
    <d v="2022-01-31T00:00:00"/>
    <s v="P0041"/>
    <n v="9"/>
    <x v="2"/>
    <x v="1"/>
    <n v="0"/>
    <x v="41"/>
    <x v="1"/>
    <x v="0"/>
    <n v="138"/>
    <x v="41"/>
    <n v="1242"/>
    <x v="236"/>
    <x v="25"/>
    <x v="0"/>
    <x v="1"/>
  </r>
  <r>
    <d v="2022-02-01T00:00:00"/>
    <s v="P0005"/>
    <n v="9"/>
    <x v="2"/>
    <x v="1"/>
    <n v="0"/>
    <x v="24"/>
    <x v="3"/>
    <x v="0"/>
    <n v="133"/>
    <x v="24"/>
    <n v="1197"/>
    <x v="237"/>
    <x v="0"/>
    <x v="1"/>
    <x v="1"/>
  </r>
  <r>
    <d v="2022-02-03T00:00:00"/>
    <s v="P0014"/>
    <n v="8"/>
    <x v="2"/>
    <x v="0"/>
    <n v="0"/>
    <x v="9"/>
    <x v="2"/>
    <x v="1"/>
    <n v="112"/>
    <x v="9"/>
    <n v="896"/>
    <x v="238"/>
    <x v="2"/>
    <x v="1"/>
    <x v="1"/>
  </r>
  <r>
    <d v="2022-02-05T00:00:00"/>
    <s v="P0018"/>
    <n v="6"/>
    <x v="2"/>
    <x v="1"/>
    <n v="0"/>
    <x v="30"/>
    <x v="2"/>
    <x v="3"/>
    <n v="37"/>
    <x v="30"/>
    <n v="222"/>
    <x v="239"/>
    <x v="15"/>
    <x v="1"/>
    <x v="1"/>
  </r>
  <r>
    <d v="2022-02-06T00:00:00"/>
    <s v="P0002"/>
    <n v="6"/>
    <x v="2"/>
    <x v="1"/>
    <n v="0"/>
    <x v="29"/>
    <x v="3"/>
    <x v="1"/>
    <n v="105"/>
    <x v="29"/>
    <n v="630"/>
    <x v="240"/>
    <x v="16"/>
    <x v="1"/>
    <x v="1"/>
  </r>
  <r>
    <d v="2022-02-08T00:00:00"/>
    <s v="P0005"/>
    <n v="11"/>
    <x v="1"/>
    <x v="1"/>
    <n v="0"/>
    <x v="24"/>
    <x v="3"/>
    <x v="0"/>
    <n v="133"/>
    <x v="24"/>
    <n v="1463"/>
    <x v="123"/>
    <x v="21"/>
    <x v="1"/>
    <x v="1"/>
  </r>
  <r>
    <d v="2022-02-08T00:00:00"/>
    <s v="P0004"/>
    <n v="3"/>
    <x v="1"/>
    <x v="1"/>
    <n v="0"/>
    <x v="3"/>
    <x v="3"/>
    <x v="2"/>
    <n v="44"/>
    <x v="3"/>
    <n v="132"/>
    <x v="241"/>
    <x v="21"/>
    <x v="1"/>
    <x v="1"/>
  </r>
  <r>
    <d v="2022-02-09T00:00:00"/>
    <s v="P0032"/>
    <n v="14"/>
    <x v="1"/>
    <x v="0"/>
    <n v="0"/>
    <x v="18"/>
    <x v="4"/>
    <x v="1"/>
    <n v="89"/>
    <x v="18"/>
    <n v="1246"/>
    <x v="242"/>
    <x v="4"/>
    <x v="1"/>
    <x v="1"/>
  </r>
  <r>
    <d v="2022-02-12T00:00:00"/>
    <s v="P0010"/>
    <n v="13"/>
    <x v="2"/>
    <x v="1"/>
    <n v="0"/>
    <x v="20"/>
    <x v="2"/>
    <x v="0"/>
    <n v="148"/>
    <x v="20"/>
    <n v="1924"/>
    <x v="221"/>
    <x v="6"/>
    <x v="1"/>
    <x v="1"/>
  </r>
  <r>
    <d v="2022-02-14T00:00:00"/>
    <s v="P0026"/>
    <n v="8"/>
    <x v="1"/>
    <x v="1"/>
    <n v="0"/>
    <x v="42"/>
    <x v="4"/>
    <x v="3"/>
    <n v="18"/>
    <x v="42"/>
    <n v="144"/>
    <x v="243"/>
    <x v="29"/>
    <x v="1"/>
    <x v="1"/>
  </r>
  <r>
    <d v="2022-02-14T00:00:00"/>
    <s v="P0028"/>
    <n v="3"/>
    <x v="2"/>
    <x v="1"/>
    <n v="0"/>
    <x v="33"/>
    <x v="4"/>
    <x v="3"/>
    <n v="37"/>
    <x v="33"/>
    <n v="111"/>
    <x v="244"/>
    <x v="29"/>
    <x v="1"/>
    <x v="1"/>
  </r>
  <r>
    <d v="2022-02-16T00:00:00"/>
    <s v="P0032"/>
    <n v="1"/>
    <x v="1"/>
    <x v="1"/>
    <n v="0"/>
    <x v="18"/>
    <x v="4"/>
    <x v="1"/>
    <n v="89"/>
    <x v="18"/>
    <n v="89"/>
    <x v="162"/>
    <x v="23"/>
    <x v="1"/>
    <x v="1"/>
  </r>
  <r>
    <d v="2022-02-19T00:00:00"/>
    <s v="P0002"/>
    <n v="13"/>
    <x v="1"/>
    <x v="1"/>
    <n v="0"/>
    <x v="29"/>
    <x v="3"/>
    <x v="1"/>
    <n v="105"/>
    <x v="29"/>
    <n v="1365"/>
    <x v="245"/>
    <x v="8"/>
    <x v="1"/>
    <x v="1"/>
  </r>
  <r>
    <d v="2022-02-20T00:00:00"/>
    <s v="P0012"/>
    <n v="6"/>
    <x v="2"/>
    <x v="1"/>
    <n v="0"/>
    <x v="35"/>
    <x v="2"/>
    <x v="1"/>
    <n v="73"/>
    <x v="35"/>
    <n v="438"/>
    <x v="246"/>
    <x v="9"/>
    <x v="1"/>
    <x v="1"/>
  </r>
  <r>
    <d v="2022-02-23T00:00:00"/>
    <s v="P0013"/>
    <n v="6"/>
    <x v="1"/>
    <x v="0"/>
    <n v="0"/>
    <x v="2"/>
    <x v="2"/>
    <x v="1"/>
    <n v="112"/>
    <x v="2"/>
    <n v="672"/>
    <x v="2"/>
    <x v="19"/>
    <x v="1"/>
    <x v="1"/>
  </r>
  <r>
    <d v="2022-02-23T00:00:00"/>
    <s v="P0016"/>
    <n v="15"/>
    <x v="1"/>
    <x v="1"/>
    <n v="0"/>
    <x v="21"/>
    <x v="2"/>
    <x v="3"/>
    <n v="13"/>
    <x v="21"/>
    <n v="195"/>
    <x v="247"/>
    <x v="19"/>
    <x v="1"/>
    <x v="1"/>
  </r>
  <r>
    <d v="2022-02-23T00:00:00"/>
    <s v="P0036"/>
    <n v="8"/>
    <x v="2"/>
    <x v="0"/>
    <n v="0"/>
    <x v="43"/>
    <x v="4"/>
    <x v="1"/>
    <n v="90"/>
    <x v="43"/>
    <n v="720"/>
    <x v="218"/>
    <x v="19"/>
    <x v="1"/>
    <x v="1"/>
  </r>
  <r>
    <d v="2022-02-27T00:00:00"/>
    <s v="P0012"/>
    <n v="7"/>
    <x v="2"/>
    <x v="1"/>
    <n v="0"/>
    <x v="35"/>
    <x v="2"/>
    <x v="1"/>
    <n v="73"/>
    <x v="35"/>
    <n v="511"/>
    <x v="248"/>
    <x v="13"/>
    <x v="1"/>
    <x v="1"/>
  </r>
  <r>
    <d v="2022-02-27T00:00:00"/>
    <s v="P0005"/>
    <n v="15"/>
    <x v="2"/>
    <x v="0"/>
    <n v="0"/>
    <x v="24"/>
    <x v="3"/>
    <x v="0"/>
    <n v="133"/>
    <x v="24"/>
    <n v="1995"/>
    <x v="249"/>
    <x v="13"/>
    <x v="1"/>
    <x v="1"/>
  </r>
  <r>
    <d v="2022-02-28T00:00:00"/>
    <s v="P0037"/>
    <n v="15"/>
    <x v="2"/>
    <x v="1"/>
    <n v="0"/>
    <x v="8"/>
    <x v="1"/>
    <x v="1"/>
    <n v="67"/>
    <x v="8"/>
    <n v="1005"/>
    <x v="250"/>
    <x v="14"/>
    <x v="1"/>
    <x v="1"/>
  </r>
  <r>
    <d v="2022-03-04T00:00:00"/>
    <s v="P0026"/>
    <n v="13"/>
    <x v="0"/>
    <x v="0"/>
    <n v="0"/>
    <x v="42"/>
    <x v="4"/>
    <x v="3"/>
    <n v="18"/>
    <x v="42"/>
    <n v="234"/>
    <x v="251"/>
    <x v="3"/>
    <x v="2"/>
    <x v="1"/>
  </r>
  <r>
    <d v="2022-03-06T00:00:00"/>
    <s v="P0004"/>
    <n v="2"/>
    <x v="2"/>
    <x v="1"/>
    <n v="0"/>
    <x v="3"/>
    <x v="3"/>
    <x v="2"/>
    <n v="44"/>
    <x v="3"/>
    <n v="88"/>
    <x v="252"/>
    <x v="16"/>
    <x v="2"/>
    <x v="1"/>
  </r>
  <r>
    <d v="2022-03-07T00:00:00"/>
    <s v="P0003"/>
    <n v="1"/>
    <x v="2"/>
    <x v="1"/>
    <n v="0"/>
    <x v="6"/>
    <x v="3"/>
    <x v="1"/>
    <n v="71"/>
    <x v="6"/>
    <n v="71"/>
    <x v="253"/>
    <x v="20"/>
    <x v="2"/>
    <x v="1"/>
  </r>
  <r>
    <d v="2022-03-08T00:00:00"/>
    <s v="P0044"/>
    <n v="6"/>
    <x v="2"/>
    <x v="0"/>
    <n v="0"/>
    <x v="11"/>
    <x v="1"/>
    <x v="1"/>
    <n v="76"/>
    <x v="11"/>
    <n v="456"/>
    <x v="254"/>
    <x v="21"/>
    <x v="2"/>
    <x v="1"/>
  </r>
  <r>
    <d v="2022-03-09T00:00:00"/>
    <s v="P0030"/>
    <n v="3"/>
    <x v="2"/>
    <x v="0"/>
    <n v="0"/>
    <x v="28"/>
    <x v="4"/>
    <x v="0"/>
    <n v="148"/>
    <x v="28"/>
    <n v="444"/>
    <x v="72"/>
    <x v="4"/>
    <x v="2"/>
    <x v="1"/>
  </r>
  <r>
    <d v="2022-03-09T00:00:00"/>
    <s v="P0004"/>
    <n v="11"/>
    <x v="1"/>
    <x v="1"/>
    <n v="0"/>
    <x v="3"/>
    <x v="3"/>
    <x v="2"/>
    <n v="44"/>
    <x v="3"/>
    <n v="484"/>
    <x v="111"/>
    <x v="4"/>
    <x v="2"/>
    <x v="1"/>
  </r>
  <r>
    <d v="2022-03-10T00:00:00"/>
    <s v="P0033"/>
    <n v="12"/>
    <x v="0"/>
    <x v="0"/>
    <n v="0"/>
    <x v="38"/>
    <x v="4"/>
    <x v="1"/>
    <n v="95"/>
    <x v="38"/>
    <n v="1140"/>
    <x v="255"/>
    <x v="26"/>
    <x v="2"/>
    <x v="1"/>
  </r>
  <r>
    <d v="2022-03-14T00:00:00"/>
    <s v="P0016"/>
    <n v="2"/>
    <x v="2"/>
    <x v="1"/>
    <n v="0"/>
    <x v="21"/>
    <x v="2"/>
    <x v="3"/>
    <n v="13"/>
    <x v="21"/>
    <n v="26"/>
    <x v="256"/>
    <x v="29"/>
    <x v="2"/>
    <x v="1"/>
  </r>
  <r>
    <d v="2022-03-14T00:00:00"/>
    <s v="P0026"/>
    <n v="13"/>
    <x v="2"/>
    <x v="0"/>
    <n v="0"/>
    <x v="42"/>
    <x v="4"/>
    <x v="3"/>
    <n v="18"/>
    <x v="42"/>
    <n v="234"/>
    <x v="251"/>
    <x v="29"/>
    <x v="2"/>
    <x v="1"/>
  </r>
  <r>
    <d v="2022-03-18T00:00:00"/>
    <s v="P0019"/>
    <n v="2"/>
    <x v="1"/>
    <x v="1"/>
    <n v="0"/>
    <x v="40"/>
    <x v="2"/>
    <x v="0"/>
    <n v="150"/>
    <x v="40"/>
    <n v="300"/>
    <x v="257"/>
    <x v="7"/>
    <x v="2"/>
    <x v="1"/>
  </r>
  <r>
    <d v="2022-03-18T00:00:00"/>
    <s v="P0027"/>
    <n v="10"/>
    <x v="2"/>
    <x v="1"/>
    <n v="0"/>
    <x v="26"/>
    <x v="4"/>
    <x v="2"/>
    <n v="48"/>
    <x v="26"/>
    <n v="480"/>
    <x v="47"/>
    <x v="7"/>
    <x v="2"/>
    <x v="1"/>
  </r>
  <r>
    <d v="2022-03-19T00:00:00"/>
    <s v="P0041"/>
    <n v="6"/>
    <x v="0"/>
    <x v="1"/>
    <n v="0"/>
    <x v="41"/>
    <x v="1"/>
    <x v="0"/>
    <n v="138"/>
    <x v="41"/>
    <n v="828"/>
    <x v="113"/>
    <x v="8"/>
    <x v="2"/>
    <x v="1"/>
  </r>
  <r>
    <d v="2022-03-23T00:00:00"/>
    <s v="P0032"/>
    <n v="9"/>
    <x v="2"/>
    <x v="1"/>
    <n v="0"/>
    <x v="18"/>
    <x v="4"/>
    <x v="1"/>
    <n v="89"/>
    <x v="18"/>
    <n v="801"/>
    <x v="258"/>
    <x v="19"/>
    <x v="2"/>
    <x v="1"/>
  </r>
  <r>
    <d v="2022-03-25T00:00:00"/>
    <s v="P0001"/>
    <n v="2"/>
    <x v="0"/>
    <x v="0"/>
    <n v="0"/>
    <x v="16"/>
    <x v="3"/>
    <x v="1"/>
    <n v="98"/>
    <x v="16"/>
    <n v="196"/>
    <x v="155"/>
    <x v="11"/>
    <x v="2"/>
    <x v="1"/>
  </r>
  <r>
    <d v="2022-03-25T00:00:00"/>
    <s v="P0030"/>
    <n v="11"/>
    <x v="2"/>
    <x v="0"/>
    <n v="0"/>
    <x v="28"/>
    <x v="4"/>
    <x v="0"/>
    <n v="148"/>
    <x v="28"/>
    <n v="1628"/>
    <x v="43"/>
    <x v="11"/>
    <x v="2"/>
    <x v="1"/>
  </r>
  <r>
    <d v="2022-03-29T00:00:00"/>
    <s v="P0032"/>
    <n v="12"/>
    <x v="1"/>
    <x v="0"/>
    <n v="0"/>
    <x v="18"/>
    <x v="4"/>
    <x v="1"/>
    <n v="89"/>
    <x v="18"/>
    <n v="1068"/>
    <x v="112"/>
    <x v="28"/>
    <x v="2"/>
    <x v="1"/>
  </r>
  <r>
    <d v="2022-03-30T00:00:00"/>
    <s v="P0001"/>
    <n v="13"/>
    <x v="1"/>
    <x v="1"/>
    <n v="0"/>
    <x v="16"/>
    <x v="3"/>
    <x v="1"/>
    <n v="98"/>
    <x v="16"/>
    <n v="1274"/>
    <x v="186"/>
    <x v="24"/>
    <x v="2"/>
    <x v="1"/>
  </r>
  <r>
    <d v="2022-04-01T00:00:00"/>
    <s v="P0002"/>
    <n v="2"/>
    <x v="1"/>
    <x v="1"/>
    <n v="0"/>
    <x v="29"/>
    <x v="3"/>
    <x v="1"/>
    <n v="105"/>
    <x v="29"/>
    <n v="210"/>
    <x v="259"/>
    <x v="0"/>
    <x v="3"/>
    <x v="1"/>
  </r>
  <r>
    <d v="2022-04-02T00:00:00"/>
    <s v="P0002"/>
    <n v="3"/>
    <x v="2"/>
    <x v="1"/>
    <n v="0"/>
    <x v="29"/>
    <x v="3"/>
    <x v="1"/>
    <n v="105"/>
    <x v="29"/>
    <n v="315"/>
    <x v="260"/>
    <x v="1"/>
    <x v="3"/>
    <x v="1"/>
  </r>
  <r>
    <d v="2022-04-06T00:00:00"/>
    <s v="P0040"/>
    <n v="2"/>
    <x v="0"/>
    <x v="1"/>
    <n v="0"/>
    <x v="17"/>
    <x v="1"/>
    <x v="1"/>
    <n v="90"/>
    <x v="17"/>
    <n v="180"/>
    <x v="171"/>
    <x v="16"/>
    <x v="3"/>
    <x v="1"/>
  </r>
  <r>
    <d v="2022-04-07T00:00:00"/>
    <s v="P0026"/>
    <n v="7"/>
    <x v="2"/>
    <x v="0"/>
    <n v="0"/>
    <x v="42"/>
    <x v="4"/>
    <x v="3"/>
    <n v="18"/>
    <x v="42"/>
    <n v="126"/>
    <x v="261"/>
    <x v="20"/>
    <x v="3"/>
    <x v="1"/>
  </r>
  <r>
    <d v="2022-04-09T00:00:00"/>
    <s v="P0039"/>
    <n v="12"/>
    <x v="0"/>
    <x v="1"/>
    <n v="0"/>
    <x v="34"/>
    <x v="1"/>
    <x v="3"/>
    <n v="37"/>
    <x v="34"/>
    <n v="444"/>
    <x v="262"/>
    <x v="4"/>
    <x v="3"/>
    <x v="1"/>
  </r>
  <r>
    <d v="2022-04-09T00:00:00"/>
    <s v="P0002"/>
    <n v="9"/>
    <x v="1"/>
    <x v="0"/>
    <n v="0"/>
    <x v="29"/>
    <x v="3"/>
    <x v="1"/>
    <n v="105"/>
    <x v="29"/>
    <n v="945"/>
    <x v="263"/>
    <x v="4"/>
    <x v="3"/>
    <x v="1"/>
  </r>
  <r>
    <d v="2022-04-13T00:00:00"/>
    <s v="P0016"/>
    <n v="14"/>
    <x v="0"/>
    <x v="0"/>
    <n v="0"/>
    <x v="21"/>
    <x v="2"/>
    <x v="3"/>
    <n v="13"/>
    <x v="21"/>
    <n v="182"/>
    <x v="264"/>
    <x v="22"/>
    <x v="3"/>
    <x v="1"/>
  </r>
  <r>
    <d v="2022-04-18T00:00:00"/>
    <s v="P0041"/>
    <n v="9"/>
    <x v="2"/>
    <x v="1"/>
    <n v="0"/>
    <x v="41"/>
    <x v="1"/>
    <x v="0"/>
    <n v="138"/>
    <x v="41"/>
    <n v="1242"/>
    <x v="236"/>
    <x v="7"/>
    <x v="3"/>
    <x v="1"/>
  </r>
  <r>
    <d v="2022-04-20T00:00:00"/>
    <s v="P0018"/>
    <n v="2"/>
    <x v="0"/>
    <x v="0"/>
    <n v="0"/>
    <x v="30"/>
    <x v="2"/>
    <x v="3"/>
    <n v="37"/>
    <x v="30"/>
    <n v="74"/>
    <x v="265"/>
    <x v="9"/>
    <x v="3"/>
    <x v="1"/>
  </r>
  <r>
    <d v="2022-04-20T00:00:00"/>
    <s v="P0012"/>
    <n v="4"/>
    <x v="2"/>
    <x v="0"/>
    <n v="0"/>
    <x v="35"/>
    <x v="2"/>
    <x v="1"/>
    <n v="73"/>
    <x v="35"/>
    <n v="292"/>
    <x v="64"/>
    <x v="9"/>
    <x v="3"/>
    <x v="1"/>
  </r>
  <r>
    <d v="2022-04-21T00:00:00"/>
    <s v="P0030"/>
    <n v="2"/>
    <x v="2"/>
    <x v="1"/>
    <n v="0"/>
    <x v="28"/>
    <x v="4"/>
    <x v="0"/>
    <n v="148"/>
    <x v="28"/>
    <n v="296"/>
    <x v="49"/>
    <x v="10"/>
    <x v="3"/>
    <x v="1"/>
  </r>
  <r>
    <d v="2022-04-21T00:00:00"/>
    <s v="P0026"/>
    <n v="14"/>
    <x v="1"/>
    <x v="0"/>
    <n v="0"/>
    <x v="42"/>
    <x v="4"/>
    <x v="3"/>
    <n v="18"/>
    <x v="42"/>
    <n v="252"/>
    <x v="266"/>
    <x v="10"/>
    <x v="3"/>
    <x v="1"/>
  </r>
  <r>
    <d v="2022-04-23T00:00:00"/>
    <s v="P0044"/>
    <n v="15"/>
    <x v="1"/>
    <x v="0"/>
    <n v="0"/>
    <x v="11"/>
    <x v="1"/>
    <x v="1"/>
    <n v="76"/>
    <x v="11"/>
    <n v="1140"/>
    <x v="138"/>
    <x v="19"/>
    <x v="3"/>
    <x v="1"/>
  </r>
  <r>
    <d v="2022-04-24T00:00:00"/>
    <s v="P0034"/>
    <n v="4"/>
    <x v="2"/>
    <x v="0"/>
    <n v="0"/>
    <x v="13"/>
    <x v="4"/>
    <x v="2"/>
    <n v="55"/>
    <x v="13"/>
    <n v="220"/>
    <x v="15"/>
    <x v="27"/>
    <x v="3"/>
    <x v="1"/>
  </r>
  <r>
    <d v="2022-04-25T00:00:00"/>
    <s v="P0004"/>
    <n v="9"/>
    <x v="2"/>
    <x v="1"/>
    <n v="0"/>
    <x v="3"/>
    <x v="3"/>
    <x v="2"/>
    <n v="44"/>
    <x v="3"/>
    <n v="396"/>
    <x v="267"/>
    <x v="11"/>
    <x v="3"/>
    <x v="1"/>
  </r>
  <r>
    <d v="2022-04-25T00:00:00"/>
    <s v="P0003"/>
    <n v="8"/>
    <x v="1"/>
    <x v="0"/>
    <n v="0"/>
    <x v="6"/>
    <x v="3"/>
    <x v="1"/>
    <n v="71"/>
    <x v="6"/>
    <n v="568"/>
    <x v="6"/>
    <x v="11"/>
    <x v="3"/>
    <x v="1"/>
  </r>
  <r>
    <d v="2022-04-26T00:00:00"/>
    <s v="P0027"/>
    <n v="2"/>
    <x v="2"/>
    <x v="1"/>
    <n v="0"/>
    <x v="26"/>
    <x v="4"/>
    <x v="2"/>
    <n v="48"/>
    <x v="26"/>
    <n v="96"/>
    <x v="268"/>
    <x v="12"/>
    <x v="3"/>
    <x v="1"/>
  </r>
  <r>
    <d v="2022-04-28T00:00:00"/>
    <s v="P0014"/>
    <n v="14"/>
    <x v="2"/>
    <x v="1"/>
    <n v="0"/>
    <x v="9"/>
    <x v="2"/>
    <x v="1"/>
    <n v="112"/>
    <x v="9"/>
    <n v="1568"/>
    <x v="269"/>
    <x v="14"/>
    <x v="3"/>
    <x v="1"/>
  </r>
  <r>
    <d v="2022-04-30T00:00:00"/>
    <s v="P0016"/>
    <n v="13"/>
    <x v="1"/>
    <x v="0"/>
    <n v="0"/>
    <x v="21"/>
    <x v="2"/>
    <x v="3"/>
    <n v="13"/>
    <x v="21"/>
    <n v="169"/>
    <x v="31"/>
    <x v="24"/>
    <x v="3"/>
    <x v="1"/>
  </r>
  <r>
    <d v="2022-04-30T00:00:00"/>
    <s v="P0027"/>
    <n v="8"/>
    <x v="2"/>
    <x v="0"/>
    <n v="0"/>
    <x v="26"/>
    <x v="4"/>
    <x v="2"/>
    <n v="48"/>
    <x v="26"/>
    <n v="384"/>
    <x v="185"/>
    <x v="24"/>
    <x v="3"/>
    <x v="1"/>
  </r>
  <r>
    <d v="2022-05-01T00:00:00"/>
    <s v="P0034"/>
    <n v="9"/>
    <x v="0"/>
    <x v="0"/>
    <n v="0"/>
    <x v="13"/>
    <x v="4"/>
    <x v="2"/>
    <n v="55"/>
    <x v="13"/>
    <n v="495"/>
    <x v="270"/>
    <x v="0"/>
    <x v="4"/>
    <x v="1"/>
  </r>
  <r>
    <d v="2022-05-01T00:00:00"/>
    <s v="P0033"/>
    <n v="6"/>
    <x v="1"/>
    <x v="0"/>
    <n v="0"/>
    <x v="38"/>
    <x v="4"/>
    <x v="1"/>
    <n v="95"/>
    <x v="38"/>
    <n v="570"/>
    <x v="109"/>
    <x v="0"/>
    <x v="4"/>
    <x v="1"/>
  </r>
  <r>
    <d v="2022-05-02T00:00:00"/>
    <s v="P0013"/>
    <n v="4"/>
    <x v="1"/>
    <x v="1"/>
    <n v="0"/>
    <x v="2"/>
    <x v="2"/>
    <x v="1"/>
    <n v="112"/>
    <x v="2"/>
    <n v="448"/>
    <x v="271"/>
    <x v="1"/>
    <x v="4"/>
    <x v="1"/>
  </r>
  <r>
    <d v="2022-05-04T00:00:00"/>
    <s v="P0020"/>
    <n v="10"/>
    <x v="2"/>
    <x v="0"/>
    <n v="0"/>
    <x v="14"/>
    <x v="0"/>
    <x v="2"/>
    <n v="61"/>
    <x v="14"/>
    <n v="610"/>
    <x v="272"/>
    <x v="3"/>
    <x v="4"/>
    <x v="1"/>
  </r>
  <r>
    <d v="2022-05-06T00:00:00"/>
    <s v="P0034"/>
    <n v="7"/>
    <x v="2"/>
    <x v="0"/>
    <n v="0"/>
    <x v="13"/>
    <x v="4"/>
    <x v="2"/>
    <n v="55"/>
    <x v="13"/>
    <n v="385"/>
    <x v="273"/>
    <x v="16"/>
    <x v="4"/>
    <x v="1"/>
  </r>
  <r>
    <d v="2022-05-07T00:00:00"/>
    <s v="P0015"/>
    <n v="4"/>
    <x v="1"/>
    <x v="1"/>
    <n v="0"/>
    <x v="27"/>
    <x v="2"/>
    <x v="3"/>
    <n v="12"/>
    <x v="27"/>
    <n v="48"/>
    <x v="274"/>
    <x v="20"/>
    <x v="4"/>
    <x v="1"/>
  </r>
  <r>
    <d v="2022-05-07T00:00:00"/>
    <s v="P0027"/>
    <n v="1"/>
    <x v="1"/>
    <x v="0"/>
    <n v="0"/>
    <x v="26"/>
    <x v="4"/>
    <x v="2"/>
    <n v="48"/>
    <x v="26"/>
    <n v="48"/>
    <x v="275"/>
    <x v="20"/>
    <x v="4"/>
    <x v="1"/>
  </r>
  <r>
    <d v="2022-05-08T00:00:00"/>
    <s v="P0022"/>
    <n v="7"/>
    <x v="1"/>
    <x v="0"/>
    <n v="0"/>
    <x v="22"/>
    <x v="0"/>
    <x v="0"/>
    <n v="121"/>
    <x v="22"/>
    <n v="847"/>
    <x v="276"/>
    <x v="21"/>
    <x v="4"/>
    <x v="1"/>
  </r>
  <r>
    <d v="2022-05-09T00:00:00"/>
    <s v="P0017"/>
    <n v="12"/>
    <x v="0"/>
    <x v="1"/>
    <n v="0"/>
    <x v="39"/>
    <x v="2"/>
    <x v="0"/>
    <n v="134"/>
    <x v="39"/>
    <n v="1608"/>
    <x v="277"/>
    <x v="4"/>
    <x v="4"/>
    <x v="1"/>
  </r>
  <r>
    <d v="2022-05-10T00:00:00"/>
    <s v="P0009"/>
    <n v="6"/>
    <x v="2"/>
    <x v="0"/>
    <n v="0"/>
    <x v="37"/>
    <x v="3"/>
    <x v="3"/>
    <n v="6"/>
    <x v="37"/>
    <n v="36"/>
    <x v="95"/>
    <x v="26"/>
    <x v="4"/>
    <x v="1"/>
  </r>
  <r>
    <d v="2022-05-12T00:00:00"/>
    <s v="P0011"/>
    <n v="7"/>
    <x v="1"/>
    <x v="1"/>
    <n v="0"/>
    <x v="31"/>
    <x v="2"/>
    <x v="2"/>
    <n v="44"/>
    <x v="31"/>
    <n v="308"/>
    <x v="188"/>
    <x v="6"/>
    <x v="4"/>
    <x v="1"/>
  </r>
  <r>
    <d v="2022-05-13T00:00:00"/>
    <s v="P0012"/>
    <n v="5"/>
    <x v="2"/>
    <x v="0"/>
    <n v="0"/>
    <x v="35"/>
    <x v="2"/>
    <x v="1"/>
    <n v="73"/>
    <x v="35"/>
    <n v="365"/>
    <x v="278"/>
    <x v="22"/>
    <x v="4"/>
    <x v="1"/>
  </r>
  <r>
    <d v="2022-05-14T00:00:00"/>
    <s v="P0008"/>
    <n v="14"/>
    <x v="2"/>
    <x v="1"/>
    <n v="0"/>
    <x v="25"/>
    <x v="3"/>
    <x v="1"/>
    <n v="83"/>
    <x v="25"/>
    <n v="1162"/>
    <x v="279"/>
    <x v="29"/>
    <x v="4"/>
    <x v="1"/>
  </r>
  <r>
    <d v="2022-05-15T00:00:00"/>
    <s v="P0020"/>
    <n v="5"/>
    <x v="1"/>
    <x v="0"/>
    <n v="0"/>
    <x v="14"/>
    <x v="0"/>
    <x v="2"/>
    <n v="61"/>
    <x v="14"/>
    <n v="305"/>
    <x v="280"/>
    <x v="17"/>
    <x v="4"/>
    <x v="1"/>
  </r>
  <r>
    <d v="2022-05-16T00:00:00"/>
    <s v="P0010"/>
    <n v="13"/>
    <x v="2"/>
    <x v="1"/>
    <n v="0"/>
    <x v="20"/>
    <x v="2"/>
    <x v="0"/>
    <n v="148"/>
    <x v="20"/>
    <n v="1924"/>
    <x v="221"/>
    <x v="23"/>
    <x v="4"/>
    <x v="1"/>
  </r>
  <r>
    <d v="2022-05-16T00:00:00"/>
    <s v="P0031"/>
    <n v="13"/>
    <x v="1"/>
    <x v="0"/>
    <n v="0"/>
    <x v="5"/>
    <x v="4"/>
    <x v="1"/>
    <n v="93"/>
    <x v="5"/>
    <n v="1209"/>
    <x v="281"/>
    <x v="23"/>
    <x v="4"/>
    <x v="1"/>
  </r>
  <r>
    <d v="2022-05-17T00:00:00"/>
    <s v="P0027"/>
    <n v="8"/>
    <x v="2"/>
    <x v="1"/>
    <n v="0"/>
    <x v="26"/>
    <x v="4"/>
    <x v="2"/>
    <n v="48"/>
    <x v="26"/>
    <n v="384"/>
    <x v="185"/>
    <x v="30"/>
    <x v="4"/>
    <x v="1"/>
  </r>
  <r>
    <d v="2022-05-18T00:00:00"/>
    <s v="P0027"/>
    <n v="4"/>
    <x v="0"/>
    <x v="0"/>
    <n v="0"/>
    <x v="26"/>
    <x v="4"/>
    <x v="2"/>
    <n v="48"/>
    <x v="26"/>
    <n v="192"/>
    <x v="41"/>
    <x v="7"/>
    <x v="4"/>
    <x v="1"/>
  </r>
  <r>
    <d v="2022-05-18T00:00:00"/>
    <s v="P0038"/>
    <n v="8"/>
    <x v="0"/>
    <x v="0"/>
    <n v="0"/>
    <x v="1"/>
    <x v="1"/>
    <x v="1"/>
    <n v="72"/>
    <x v="1"/>
    <n v="576"/>
    <x v="282"/>
    <x v="7"/>
    <x v="4"/>
    <x v="1"/>
  </r>
  <r>
    <d v="2022-05-20T00:00:00"/>
    <s v="P0044"/>
    <n v="15"/>
    <x v="1"/>
    <x v="1"/>
    <n v="0"/>
    <x v="11"/>
    <x v="1"/>
    <x v="1"/>
    <n v="76"/>
    <x v="11"/>
    <n v="1140"/>
    <x v="138"/>
    <x v="9"/>
    <x v="4"/>
    <x v="1"/>
  </r>
  <r>
    <d v="2022-05-22T00:00:00"/>
    <s v="P0015"/>
    <n v="12"/>
    <x v="2"/>
    <x v="0"/>
    <n v="0"/>
    <x v="27"/>
    <x v="2"/>
    <x v="3"/>
    <n v="12"/>
    <x v="27"/>
    <n v="144"/>
    <x v="116"/>
    <x v="18"/>
    <x v="4"/>
    <x v="1"/>
  </r>
  <r>
    <d v="2022-05-25T00:00:00"/>
    <s v="P0002"/>
    <n v="7"/>
    <x v="1"/>
    <x v="0"/>
    <n v="0"/>
    <x v="29"/>
    <x v="3"/>
    <x v="1"/>
    <n v="105"/>
    <x v="29"/>
    <n v="735"/>
    <x v="283"/>
    <x v="11"/>
    <x v="4"/>
    <x v="1"/>
  </r>
  <r>
    <d v="2022-05-26T00:00:00"/>
    <s v="P0028"/>
    <n v="2"/>
    <x v="2"/>
    <x v="0"/>
    <n v="0"/>
    <x v="33"/>
    <x v="4"/>
    <x v="3"/>
    <n v="37"/>
    <x v="33"/>
    <n v="74"/>
    <x v="284"/>
    <x v="12"/>
    <x v="4"/>
    <x v="1"/>
  </r>
  <r>
    <d v="2022-05-26T00:00:00"/>
    <s v="P0027"/>
    <n v="2"/>
    <x v="1"/>
    <x v="0"/>
    <n v="0"/>
    <x v="26"/>
    <x v="4"/>
    <x v="2"/>
    <n v="48"/>
    <x v="26"/>
    <n v="96"/>
    <x v="268"/>
    <x v="12"/>
    <x v="4"/>
    <x v="1"/>
  </r>
  <r>
    <d v="2022-05-28T00:00:00"/>
    <s v="P0041"/>
    <n v="10"/>
    <x v="0"/>
    <x v="1"/>
    <n v="0"/>
    <x v="41"/>
    <x v="1"/>
    <x v="0"/>
    <n v="138"/>
    <x v="41"/>
    <n v="1380"/>
    <x v="285"/>
    <x v="14"/>
    <x v="4"/>
    <x v="1"/>
  </r>
  <r>
    <d v="2022-05-28T00:00:00"/>
    <s v="P0008"/>
    <n v="5"/>
    <x v="0"/>
    <x v="0"/>
    <n v="0"/>
    <x v="25"/>
    <x v="3"/>
    <x v="1"/>
    <n v="83"/>
    <x v="25"/>
    <n v="415"/>
    <x v="286"/>
    <x v="14"/>
    <x v="4"/>
    <x v="1"/>
  </r>
  <r>
    <d v="2022-05-28T00:00:00"/>
    <s v="P0010"/>
    <n v="9"/>
    <x v="1"/>
    <x v="1"/>
    <n v="0"/>
    <x v="20"/>
    <x v="2"/>
    <x v="0"/>
    <n v="148"/>
    <x v="20"/>
    <n v="1332"/>
    <x v="71"/>
    <x v="14"/>
    <x v="4"/>
    <x v="1"/>
  </r>
  <r>
    <d v="2022-05-28T00:00:00"/>
    <s v="P0004"/>
    <n v="12"/>
    <x v="1"/>
    <x v="0"/>
    <n v="0"/>
    <x v="3"/>
    <x v="3"/>
    <x v="2"/>
    <n v="44"/>
    <x v="3"/>
    <n v="528"/>
    <x v="287"/>
    <x v="14"/>
    <x v="4"/>
    <x v="1"/>
  </r>
  <r>
    <d v="2022-05-28T00:00:00"/>
    <s v="P0020"/>
    <n v="14"/>
    <x v="2"/>
    <x v="1"/>
    <n v="0"/>
    <x v="14"/>
    <x v="0"/>
    <x v="2"/>
    <n v="61"/>
    <x v="14"/>
    <n v="854"/>
    <x v="288"/>
    <x v="14"/>
    <x v="4"/>
    <x v="1"/>
  </r>
  <r>
    <d v="2022-05-30T00:00:00"/>
    <s v="P0044"/>
    <n v="9"/>
    <x v="2"/>
    <x v="0"/>
    <n v="0"/>
    <x v="11"/>
    <x v="1"/>
    <x v="1"/>
    <n v="76"/>
    <x v="11"/>
    <n v="684"/>
    <x v="23"/>
    <x v="24"/>
    <x v="4"/>
    <x v="1"/>
  </r>
  <r>
    <d v="2022-05-30T00:00:00"/>
    <s v="P0005"/>
    <n v="4"/>
    <x v="0"/>
    <x v="1"/>
    <n v="0"/>
    <x v="24"/>
    <x v="3"/>
    <x v="0"/>
    <n v="133"/>
    <x v="24"/>
    <n v="532"/>
    <x v="144"/>
    <x v="24"/>
    <x v="4"/>
    <x v="1"/>
  </r>
  <r>
    <d v="2022-05-30T00:00:00"/>
    <s v="P0033"/>
    <n v="3"/>
    <x v="1"/>
    <x v="1"/>
    <n v="0"/>
    <x v="38"/>
    <x v="4"/>
    <x v="1"/>
    <n v="95"/>
    <x v="38"/>
    <n v="285"/>
    <x v="289"/>
    <x v="24"/>
    <x v="4"/>
    <x v="1"/>
  </r>
  <r>
    <d v="2022-06-03T00:00:00"/>
    <s v="P0008"/>
    <n v="14"/>
    <x v="1"/>
    <x v="0"/>
    <n v="0"/>
    <x v="25"/>
    <x v="3"/>
    <x v="1"/>
    <n v="83"/>
    <x v="25"/>
    <n v="1162"/>
    <x v="279"/>
    <x v="2"/>
    <x v="5"/>
    <x v="1"/>
  </r>
  <r>
    <d v="2022-06-10T00:00:00"/>
    <s v="P0028"/>
    <n v="8"/>
    <x v="0"/>
    <x v="0"/>
    <n v="0"/>
    <x v="33"/>
    <x v="4"/>
    <x v="3"/>
    <n v="37"/>
    <x v="33"/>
    <n v="296"/>
    <x v="98"/>
    <x v="26"/>
    <x v="5"/>
    <x v="1"/>
  </r>
  <r>
    <d v="2022-06-11T00:00:00"/>
    <s v="P0039"/>
    <n v="13"/>
    <x v="1"/>
    <x v="1"/>
    <n v="0"/>
    <x v="34"/>
    <x v="1"/>
    <x v="3"/>
    <n v="37"/>
    <x v="34"/>
    <n v="481"/>
    <x v="290"/>
    <x v="5"/>
    <x v="5"/>
    <x v="1"/>
  </r>
  <r>
    <d v="2022-06-11T00:00:00"/>
    <s v="P0021"/>
    <n v="6"/>
    <x v="2"/>
    <x v="0"/>
    <n v="0"/>
    <x v="32"/>
    <x v="0"/>
    <x v="0"/>
    <n v="126"/>
    <x v="32"/>
    <n v="756"/>
    <x v="195"/>
    <x v="5"/>
    <x v="5"/>
    <x v="1"/>
  </r>
  <r>
    <d v="2022-06-13T00:00:00"/>
    <s v="P0026"/>
    <n v="6"/>
    <x v="2"/>
    <x v="1"/>
    <n v="0"/>
    <x v="42"/>
    <x v="4"/>
    <x v="3"/>
    <n v="18"/>
    <x v="42"/>
    <n v="108"/>
    <x v="181"/>
    <x v="22"/>
    <x v="5"/>
    <x v="1"/>
  </r>
  <r>
    <d v="2022-06-15T00:00:00"/>
    <s v="P0042"/>
    <n v="15"/>
    <x v="0"/>
    <x v="0"/>
    <n v="0"/>
    <x v="10"/>
    <x v="1"/>
    <x v="0"/>
    <n v="120"/>
    <x v="10"/>
    <n v="1800"/>
    <x v="291"/>
    <x v="17"/>
    <x v="5"/>
    <x v="1"/>
  </r>
  <r>
    <d v="2022-06-16T00:00:00"/>
    <s v="P0029"/>
    <n v="15"/>
    <x v="1"/>
    <x v="1"/>
    <n v="0"/>
    <x v="19"/>
    <x v="4"/>
    <x v="2"/>
    <n v="47"/>
    <x v="19"/>
    <n v="705"/>
    <x v="134"/>
    <x v="23"/>
    <x v="5"/>
    <x v="1"/>
  </r>
  <r>
    <d v="2022-06-19T00:00:00"/>
    <s v="P0002"/>
    <n v="8"/>
    <x v="2"/>
    <x v="1"/>
    <n v="0"/>
    <x v="29"/>
    <x v="3"/>
    <x v="1"/>
    <n v="105"/>
    <x v="29"/>
    <n v="840"/>
    <x v="63"/>
    <x v="8"/>
    <x v="5"/>
    <x v="1"/>
  </r>
  <r>
    <d v="2022-06-21T00:00:00"/>
    <s v="P0017"/>
    <n v="14"/>
    <x v="2"/>
    <x v="1"/>
    <n v="0"/>
    <x v="39"/>
    <x v="2"/>
    <x v="0"/>
    <n v="134"/>
    <x v="39"/>
    <n v="1876"/>
    <x v="233"/>
    <x v="10"/>
    <x v="5"/>
    <x v="1"/>
  </r>
  <r>
    <d v="2022-06-22T00:00:00"/>
    <s v="P0040"/>
    <n v="10"/>
    <x v="1"/>
    <x v="1"/>
    <n v="0"/>
    <x v="17"/>
    <x v="1"/>
    <x v="1"/>
    <n v="90"/>
    <x v="17"/>
    <n v="900"/>
    <x v="292"/>
    <x v="18"/>
    <x v="5"/>
    <x v="1"/>
  </r>
  <r>
    <d v="2022-06-22T00:00:00"/>
    <s v="P0001"/>
    <n v="4"/>
    <x v="2"/>
    <x v="1"/>
    <n v="0"/>
    <x v="16"/>
    <x v="3"/>
    <x v="1"/>
    <n v="98"/>
    <x v="16"/>
    <n v="392"/>
    <x v="69"/>
    <x v="18"/>
    <x v="5"/>
    <x v="1"/>
  </r>
  <r>
    <d v="2022-06-23T00:00:00"/>
    <s v="P0004"/>
    <n v="8"/>
    <x v="2"/>
    <x v="0"/>
    <n v="0"/>
    <x v="3"/>
    <x v="3"/>
    <x v="2"/>
    <n v="44"/>
    <x v="3"/>
    <n v="352"/>
    <x v="293"/>
    <x v="19"/>
    <x v="5"/>
    <x v="1"/>
  </r>
  <r>
    <d v="2022-06-24T00:00:00"/>
    <s v="P0018"/>
    <n v="7"/>
    <x v="2"/>
    <x v="1"/>
    <n v="0"/>
    <x v="30"/>
    <x v="2"/>
    <x v="3"/>
    <n v="37"/>
    <x v="30"/>
    <n v="259"/>
    <x v="294"/>
    <x v="27"/>
    <x v="5"/>
    <x v="1"/>
  </r>
  <r>
    <d v="2022-06-25T00:00:00"/>
    <s v="P0012"/>
    <n v="7"/>
    <x v="1"/>
    <x v="0"/>
    <n v="0"/>
    <x v="35"/>
    <x v="2"/>
    <x v="1"/>
    <n v="73"/>
    <x v="35"/>
    <n v="511"/>
    <x v="248"/>
    <x v="11"/>
    <x v="5"/>
    <x v="1"/>
  </r>
  <r>
    <d v="2022-06-26T00:00:00"/>
    <s v="P0034"/>
    <n v="4"/>
    <x v="2"/>
    <x v="1"/>
    <n v="0"/>
    <x v="13"/>
    <x v="4"/>
    <x v="2"/>
    <n v="55"/>
    <x v="13"/>
    <n v="220"/>
    <x v="15"/>
    <x v="12"/>
    <x v="5"/>
    <x v="1"/>
  </r>
  <r>
    <d v="2022-06-26T00:00:00"/>
    <s v="P0043"/>
    <n v="12"/>
    <x v="2"/>
    <x v="0"/>
    <n v="0"/>
    <x v="23"/>
    <x v="1"/>
    <x v="1"/>
    <n v="67"/>
    <x v="23"/>
    <n v="804"/>
    <x v="295"/>
    <x v="12"/>
    <x v="5"/>
    <x v="1"/>
  </r>
  <r>
    <d v="2022-07-03T00:00:00"/>
    <s v="P0033"/>
    <n v="15"/>
    <x v="2"/>
    <x v="1"/>
    <n v="0"/>
    <x v="38"/>
    <x v="4"/>
    <x v="1"/>
    <n v="95"/>
    <x v="38"/>
    <n v="1425"/>
    <x v="296"/>
    <x v="2"/>
    <x v="6"/>
    <x v="1"/>
  </r>
  <r>
    <d v="2022-07-04T00:00:00"/>
    <s v="P0007"/>
    <n v="7"/>
    <x v="2"/>
    <x v="0"/>
    <n v="0"/>
    <x v="36"/>
    <x v="3"/>
    <x v="2"/>
    <n v="43"/>
    <x v="36"/>
    <n v="301"/>
    <x v="297"/>
    <x v="3"/>
    <x v="6"/>
    <x v="1"/>
  </r>
  <r>
    <d v="2022-07-05T00:00:00"/>
    <s v="P0025"/>
    <n v="7"/>
    <x v="1"/>
    <x v="1"/>
    <n v="0"/>
    <x v="7"/>
    <x v="0"/>
    <x v="3"/>
    <n v="7"/>
    <x v="7"/>
    <n v="49"/>
    <x v="298"/>
    <x v="15"/>
    <x v="6"/>
    <x v="1"/>
  </r>
  <r>
    <d v="2022-07-05T00:00:00"/>
    <s v="P0015"/>
    <n v="8"/>
    <x v="2"/>
    <x v="0"/>
    <n v="0"/>
    <x v="27"/>
    <x v="2"/>
    <x v="3"/>
    <n v="12"/>
    <x v="27"/>
    <n v="96"/>
    <x v="299"/>
    <x v="15"/>
    <x v="6"/>
    <x v="1"/>
  </r>
  <r>
    <d v="2022-07-06T00:00:00"/>
    <s v="P0041"/>
    <n v="2"/>
    <x v="2"/>
    <x v="1"/>
    <n v="0"/>
    <x v="41"/>
    <x v="1"/>
    <x v="0"/>
    <n v="138"/>
    <x v="41"/>
    <n v="276"/>
    <x v="300"/>
    <x v="16"/>
    <x v="6"/>
    <x v="1"/>
  </r>
  <r>
    <d v="2022-07-08T00:00:00"/>
    <s v="P0018"/>
    <n v="2"/>
    <x v="2"/>
    <x v="0"/>
    <n v="0"/>
    <x v="30"/>
    <x v="2"/>
    <x v="3"/>
    <n v="37"/>
    <x v="30"/>
    <n v="74"/>
    <x v="265"/>
    <x v="21"/>
    <x v="6"/>
    <x v="1"/>
  </r>
  <r>
    <d v="2022-07-10T00:00:00"/>
    <s v="P0032"/>
    <n v="12"/>
    <x v="1"/>
    <x v="1"/>
    <n v="0"/>
    <x v="18"/>
    <x v="4"/>
    <x v="1"/>
    <n v="89"/>
    <x v="18"/>
    <n v="1068"/>
    <x v="112"/>
    <x v="26"/>
    <x v="6"/>
    <x v="1"/>
  </r>
  <r>
    <d v="2022-07-12T00:00:00"/>
    <s v="P0028"/>
    <n v="12"/>
    <x v="2"/>
    <x v="1"/>
    <n v="0"/>
    <x v="33"/>
    <x v="4"/>
    <x v="3"/>
    <n v="37"/>
    <x v="33"/>
    <n v="444"/>
    <x v="301"/>
    <x v="6"/>
    <x v="6"/>
    <x v="1"/>
  </r>
  <r>
    <d v="2022-07-13T00:00:00"/>
    <s v="P0025"/>
    <n v="7"/>
    <x v="2"/>
    <x v="0"/>
    <n v="0"/>
    <x v="7"/>
    <x v="0"/>
    <x v="3"/>
    <n v="7"/>
    <x v="7"/>
    <n v="49"/>
    <x v="298"/>
    <x v="22"/>
    <x v="6"/>
    <x v="1"/>
  </r>
  <r>
    <d v="2022-07-14T00:00:00"/>
    <s v="P0033"/>
    <n v="9"/>
    <x v="2"/>
    <x v="0"/>
    <n v="0"/>
    <x v="38"/>
    <x v="4"/>
    <x v="1"/>
    <n v="95"/>
    <x v="38"/>
    <n v="855"/>
    <x v="126"/>
    <x v="29"/>
    <x v="6"/>
    <x v="1"/>
  </r>
  <r>
    <d v="2022-07-15T00:00:00"/>
    <s v="P0004"/>
    <n v="2"/>
    <x v="1"/>
    <x v="0"/>
    <n v="0"/>
    <x v="3"/>
    <x v="3"/>
    <x v="2"/>
    <n v="44"/>
    <x v="3"/>
    <n v="88"/>
    <x v="252"/>
    <x v="17"/>
    <x v="6"/>
    <x v="1"/>
  </r>
  <r>
    <d v="2022-07-17T00:00:00"/>
    <s v="P0041"/>
    <n v="8"/>
    <x v="1"/>
    <x v="1"/>
    <n v="0"/>
    <x v="41"/>
    <x v="1"/>
    <x v="0"/>
    <n v="138"/>
    <x v="41"/>
    <n v="1104"/>
    <x v="159"/>
    <x v="30"/>
    <x v="6"/>
    <x v="1"/>
  </r>
  <r>
    <d v="2022-07-18T00:00:00"/>
    <s v="P0010"/>
    <n v="12"/>
    <x v="2"/>
    <x v="0"/>
    <n v="0"/>
    <x v="20"/>
    <x v="2"/>
    <x v="0"/>
    <n v="148"/>
    <x v="20"/>
    <n v="1776"/>
    <x v="302"/>
    <x v="7"/>
    <x v="6"/>
    <x v="1"/>
  </r>
  <r>
    <d v="2022-07-20T00:00:00"/>
    <s v="P0042"/>
    <n v="8"/>
    <x v="0"/>
    <x v="0"/>
    <n v="0"/>
    <x v="10"/>
    <x v="1"/>
    <x v="0"/>
    <n v="120"/>
    <x v="10"/>
    <n v="960"/>
    <x v="59"/>
    <x v="9"/>
    <x v="6"/>
    <x v="1"/>
  </r>
  <r>
    <d v="2022-07-22T00:00:00"/>
    <s v="P0034"/>
    <n v="6"/>
    <x v="2"/>
    <x v="1"/>
    <n v="0"/>
    <x v="13"/>
    <x v="4"/>
    <x v="2"/>
    <n v="55"/>
    <x v="13"/>
    <n v="330"/>
    <x v="20"/>
    <x v="18"/>
    <x v="6"/>
    <x v="1"/>
  </r>
  <r>
    <d v="2022-07-23T00:00:00"/>
    <s v="P0018"/>
    <n v="2"/>
    <x v="1"/>
    <x v="0"/>
    <n v="0"/>
    <x v="30"/>
    <x v="2"/>
    <x v="3"/>
    <n v="37"/>
    <x v="30"/>
    <n v="74"/>
    <x v="265"/>
    <x v="19"/>
    <x v="6"/>
    <x v="1"/>
  </r>
  <r>
    <d v="2022-07-24T00:00:00"/>
    <s v="P0006"/>
    <n v="14"/>
    <x v="2"/>
    <x v="1"/>
    <n v="0"/>
    <x v="15"/>
    <x v="3"/>
    <x v="1"/>
    <n v="75"/>
    <x v="15"/>
    <n v="1050"/>
    <x v="303"/>
    <x v="27"/>
    <x v="6"/>
    <x v="1"/>
  </r>
  <r>
    <d v="2022-07-24T00:00:00"/>
    <s v="P0027"/>
    <n v="1"/>
    <x v="1"/>
    <x v="0"/>
    <n v="0"/>
    <x v="26"/>
    <x v="4"/>
    <x v="2"/>
    <n v="48"/>
    <x v="26"/>
    <n v="48"/>
    <x v="275"/>
    <x v="27"/>
    <x v="6"/>
    <x v="1"/>
  </r>
  <r>
    <d v="2022-07-25T00:00:00"/>
    <s v="P0044"/>
    <n v="2"/>
    <x v="2"/>
    <x v="1"/>
    <n v="0"/>
    <x v="11"/>
    <x v="1"/>
    <x v="1"/>
    <n v="76"/>
    <x v="11"/>
    <n v="152"/>
    <x v="304"/>
    <x v="11"/>
    <x v="6"/>
    <x v="1"/>
  </r>
  <r>
    <d v="2022-07-25T00:00:00"/>
    <s v="P0017"/>
    <n v="12"/>
    <x v="2"/>
    <x v="1"/>
    <n v="0"/>
    <x v="39"/>
    <x v="2"/>
    <x v="0"/>
    <n v="134"/>
    <x v="39"/>
    <n v="1608"/>
    <x v="277"/>
    <x v="11"/>
    <x v="6"/>
    <x v="1"/>
  </r>
  <r>
    <d v="2022-07-25T00:00:00"/>
    <s v="P0003"/>
    <n v="13"/>
    <x v="1"/>
    <x v="1"/>
    <n v="0"/>
    <x v="6"/>
    <x v="3"/>
    <x v="1"/>
    <n v="71"/>
    <x v="6"/>
    <n v="923"/>
    <x v="305"/>
    <x v="11"/>
    <x v="6"/>
    <x v="1"/>
  </r>
  <r>
    <d v="2022-07-26T00:00:00"/>
    <s v="P0003"/>
    <n v="10"/>
    <x v="1"/>
    <x v="0"/>
    <n v="0"/>
    <x v="6"/>
    <x v="3"/>
    <x v="1"/>
    <n v="71"/>
    <x v="6"/>
    <n v="710"/>
    <x v="306"/>
    <x v="12"/>
    <x v="6"/>
    <x v="1"/>
  </r>
  <r>
    <d v="2022-07-26T00:00:00"/>
    <s v="P0026"/>
    <n v="1"/>
    <x v="1"/>
    <x v="1"/>
    <n v="0"/>
    <x v="42"/>
    <x v="4"/>
    <x v="3"/>
    <n v="18"/>
    <x v="42"/>
    <n v="18"/>
    <x v="307"/>
    <x v="12"/>
    <x v="6"/>
    <x v="1"/>
  </r>
  <r>
    <d v="2022-08-03T00:00:00"/>
    <s v="P0012"/>
    <n v="5"/>
    <x v="2"/>
    <x v="1"/>
    <n v="0"/>
    <x v="35"/>
    <x v="2"/>
    <x v="1"/>
    <n v="73"/>
    <x v="35"/>
    <n v="365"/>
    <x v="278"/>
    <x v="2"/>
    <x v="7"/>
    <x v="1"/>
  </r>
  <r>
    <d v="2022-08-06T00:00:00"/>
    <s v="P0016"/>
    <n v="9"/>
    <x v="1"/>
    <x v="0"/>
    <n v="0"/>
    <x v="21"/>
    <x v="2"/>
    <x v="3"/>
    <n v="13"/>
    <x v="21"/>
    <n v="117"/>
    <x v="308"/>
    <x v="16"/>
    <x v="7"/>
    <x v="1"/>
  </r>
  <r>
    <d v="2022-08-08T00:00:00"/>
    <s v="P0016"/>
    <n v="2"/>
    <x v="2"/>
    <x v="0"/>
    <n v="0"/>
    <x v="21"/>
    <x v="2"/>
    <x v="3"/>
    <n v="13"/>
    <x v="21"/>
    <n v="26"/>
    <x v="256"/>
    <x v="21"/>
    <x v="7"/>
    <x v="1"/>
  </r>
  <r>
    <d v="2022-08-08T00:00:00"/>
    <s v="P0032"/>
    <n v="12"/>
    <x v="2"/>
    <x v="1"/>
    <n v="0"/>
    <x v="18"/>
    <x v="4"/>
    <x v="1"/>
    <n v="89"/>
    <x v="18"/>
    <n v="1068"/>
    <x v="112"/>
    <x v="21"/>
    <x v="7"/>
    <x v="1"/>
  </r>
  <r>
    <d v="2022-08-08T00:00:00"/>
    <s v="P0021"/>
    <n v="11"/>
    <x v="2"/>
    <x v="1"/>
    <n v="0"/>
    <x v="32"/>
    <x v="0"/>
    <x v="0"/>
    <n v="126"/>
    <x v="32"/>
    <n v="1386"/>
    <x v="309"/>
    <x v="21"/>
    <x v="7"/>
    <x v="1"/>
  </r>
  <r>
    <d v="2022-08-14T00:00:00"/>
    <s v="P0030"/>
    <n v="14"/>
    <x v="2"/>
    <x v="1"/>
    <n v="0"/>
    <x v="28"/>
    <x v="4"/>
    <x v="0"/>
    <n v="148"/>
    <x v="28"/>
    <n v="2072"/>
    <x v="177"/>
    <x v="29"/>
    <x v="7"/>
    <x v="1"/>
  </r>
  <r>
    <d v="2022-08-15T00:00:00"/>
    <s v="P0011"/>
    <n v="10"/>
    <x v="0"/>
    <x v="1"/>
    <n v="0"/>
    <x v="31"/>
    <x v="2"/>
    <x v="2"/>
    <n v="44"/>
    <x v="31"/>
    <n v="440"/>
    <x v="216"/>
    <x v="17"/>
    <x v="7"/>
    <x v="1"/>
  </r>
  <r>
    <d v="2022-08-15T00:00:00"/>
    <s v="P0015"/>
    <n v="7"/>
    <x v="2"/>
    <x v="0"/>
    <n v="0"/>
    <x v="27"/>
    <x v="2"/>
    <x v="3"/>
    <n v="12"/>
    <x v="27"/>
    <n v="84"/>
    <x v="310"/>
    <x v="17"/>
    <x v="7"/>
    <x v="1"/>
  </r>
  <r>
    <d v="2022-08-18T00:00:00"/>
    <s v="P0029"/>
    <n v="8"/>
    <x v="1"/>
    <x v="0"/>
    <n v="0"/>
    <x v="19"/>
    <x v="4"/>
    <x v="2"/>
    <n v="47"/>
    <x v="19"/>
    <n v="376"/>
    <x v="67"/>
    <x v="7"/>
    <x v="7"/>
    <x v="1"/>
  </r>
  <r>
    <d v="2022-08-18T00:00:00"/>
    <s v="P0010"/>
    <n v="2"/>
    <x v="1"/>
    <x v="1"/>
    <n v="0"/>
    <x v="20"/>
    <x v="2"/>
    <x v="0"/>
    <n v="148"/>
    <x v="20"/>
    <n v="296"/>
    <x v="311"/>
    <x v="7"/>
    <x v="7"/>
    <x v="1"/>
  </r>
  <r>
    <d v="2022-08-19T00:00:00"/>
    <s v="P0007"/>
    <n v="3"/>
    <x v="1"/>
    <x v="0"/>
    <n v="0"/>
    <x v="36"/>
    <x v="3"/>
    <x v="2"/>
    <n v="43"/>
    <x v="36"/>
    <n v="129"/>
    <x v="312"/>
    <x v="8"/>
    <x v="7"/>
    <x v="1"/>
  </r>
  <r>
    <d v="2022-08-20T00:00:00"/>
    <s v="P0023"/>
    <n v="13"/>
    <x v="2"/>
    <x v="0"/>
    <n v="0"/>
    <x v="12"/>
    <x v="0"/>
    <x v="0"/>
    <n v="141"/>
    <x v="12"/>
    <n v="1833"/>
    <x v="103"/>
    <x v="9"/>
    <x v="7"/>
    <x v="1"/>
  </r>
  <r>
    <d v="2022-08-20T00:00:00"/>
    <s v="P0033"/>
    <n v="14"/>
    <x v="2"/>
    <x v="0"/>
    <n v="0"/>
    <x v="38"/>
    <x v="4"/>
    <x v="1"/>
    <n v="95"/>
    <x v="38"/>
    <n v="1330"/>
    <x v="313"/>
    <x v="9"/>
    <x v="7"/>
    <x v="1"/>
  </r>
  <r>
    <d v="2022-08-21T00:00:00"/>
    <s v="P0016"/>
    <n v="4"/>
    <x v="2"/>
    <x v="0"/>
    <n v="0"/>
    <x v="21"/>
    <x v="2"/>
    <x v="3"/>
    <n v="13"/>
    <x v="21"/>
    <n v="52"/>
    <x v="120"/>
    <x v="10"/>
    <x v="7"/>
    <x v="1"/>
  </r>
  <r>
    <d v="2022-08-23T00:00:00"/>
    <s v="P0044"/>
    <n v="11"/>
    <x v="1"/>
    <x v="0"/>
    <n v="0"/>
    <x v="11"/>
    <x v="1"/>
    <x v="1"/>
    <n v="76"/>
    <x v="11"/>
    <n v="836"/>
    <x v="314"/>
    <x v="19"/>
    <x v="7"/>
    <x v="1"/>
  </r>
  <r>
    <d v="2022-08-23T00:00:00"/>
    <s v="P0029"/>
    <n v="14"/>
    <x v="2"/>
    <x v="1"/>
    <n v="0"/>
    <x v="19"/>
    <x v="4"/>
    <x v="2"/>
    <n v="47"/>
    <x v="19"/>
    <n v="658"/>
    <x v="220"/>
    <x v="19"/>
    <x v="7"/>
    <x v="1"/>
  </r>
  <r>
    <d v="2022-08-24T00:00:00"/>
    <s v="P0005"/>
    <n v="5"/>
    <x v="2"/>
    <x v="1"/>
    <n v="0"/>
    <x v="24"/>
    <x v="3"/>
    <x v="0"/>
    <n v="133"/>
    <x v="24"/>
    <n v="665"/>
    <x v="315"/>
    <x v="27"/>
    <x v="7"/>
    <x v="1"/>
  </r>
  <r>
    <d v="2022-08-26T00:00:00"/>
    <s v="P0019"/>
    <n v="13"/>
    <x v="0"/>
    <x v="1"/>
    <n v="0"/>
    <x v="40"/>
    <x v="2"/>
    <x v="0"/>
    <n v="150"/>
    <x v="40"/>
    <n v="1950"/>
    <x v="87"/>
    <x v="12"/>
    <x v="7"/>
    <x v="1"/>
  </r>
  <r>
    <d v="2022-08-26T00:00:00"/>
    <s v="P0037"/>
    <n v="8"/>
    <x v="1"/>
    <x v="0"/>
    <n v="0"/>
    <x v="8"/>
    <x v="1"/>
    <x v="1"/>
    <n v="67"/>
    <x v="8"/>
    <n v="536"/>
    <x v="137"/>
    <x v="12"/>
    <x v="7"/>
    <x v="1"/>
  </r>
  <r>
    <d v="2022-08-27T00:00:00"/>
    <s v="P0039"/>
    <n v="15"/>
    <x v="0"/>
    <x v="0"/>
    <n v="0"/>
    <x v="34"/>
    <x v="1"/>
    <x v="3"/>
    <n v="37"/>
    <x v="34"/>
    <n v="555"/>
    <x v="205"/>
    <x v="13"/>
    <x v="7"/>
    <x v="1"/>
  </r>
  <r>
    <d v="2022-08-28T00:00:00"/>
    <s v="P0005"/>
    <n v="9"/>
    <x v="1"/>
    <x v="0"/>
    <n v="0"/>
    <x v="24"/>
    <x v="3"/>
    <x v="0"/>
    <n v="133"/>
    <x v="24"/>
    <n v="1197"/>
    <x v="237"/>
    <x v="14"/>
    <x v="7"/>
    <x v="1"/>
  </r>
  <r>
    <d v="2022-08-28T00:00:00"/>
    <s v="P0039"/>
    <n v="5"/>
    <x v="2"/>
    <x v="0"/>
    <n v="0"/>
    <x v="34"/>
    <x v="1"/>
    <x v="3"/>
    <n v="37"/>
    <x v="34"/>
    <n v="185"/>
    <x v="316"/>
    <x v="14"/>
    <x v="7"/>
    <x v="1"/>
  </r>
  <r>
    <d v="2022-08-30T00:00:00"/>
    <s v="P0006"/>
    <n v="6"/>
    <x v="1"/>
    <x v="1"/>
    <n v="0"/>
    <x v="15"/>
    <x v="3"/>
    <x v="1"/>
    <n v="75"/>
    <x v="15"/>
    <n v="450"/>
    <x v="146"/>
    <x v="24"/>
    <x v="7"/>
    <x v="1"/>
  </r>
  <r>
    <d v="2022-08-30T00:00:00"/>
    <s v="P0043"/>
    <n v="6"/>
    <x v="2"/>
    <x v="1"/>
    <n v="0"/>
    <x v="23"/>
    <x v="1"/>
    <x v="1"/>
    <n v="67"/>
    <x v="23"/>
    <n v="402"/>
    <x v="317"/>
    <x v="24"/>
    <x v="7"/>
    <x v="1"/>
  </r>
  <r>
    <d v="2022-08-30T00:00:00"/>
    <s v="P0025"/>
    <n v="5"/>
    <x v="2"/>
    <x v="1"/>
    <n v="0"/>
    <x v="7"/>
    <x v="0"/>
    <x v="3"/>
    <n v="7"/>
    <x v="7"/>
    <n v="35"/>
    <x v="318"/>
    <x v="24"/>
    <x v="7"/>
    <x v="1"/>
  </r>
  <r>
    <d v="2022-08-31T00:00:00"/>
    <s v="P0015"/>
    <n v="13"/>
    <x v="2"/>
    <x v="1"/>
    <n v="0"/>
    <x v="27"/>
    <x v="2"/>
    <x v="3"/>
    <n v="12"/>
    <x v="27"/>
    <n v="156"/>
    <x v="92"/>
    <x v="25"/>
    <x v="7"/>
    <x v="1"/>
  </r>
  <r>
    <d v="2022-09-04T00:00:00"/>
    <s v="P0002"/>
    <n v="1"/>
    <x v="2"/>
    <x v="1"/>
    <n v="0"/>
    <x v="29"/>
    <x v="3"/>
    <x v="1"/>
    <n v="105"/>
    <x v="29"/>
    <n v="105"/>
    <x v="319"/>
    <x v="3"/>
    <x v="8"/>
    <x v="1"/>
  </r>
  <r>
    <d v="2022-09-06T00:00:00"/>
    <s v="P0005"/>
    <n v="12"/>
    <x v="0"/>
    <x v="0"/>
    <n v="0"/>
    <x v="24"/>
    <x v="3"/>
    <x v="0"/>
    <n v="133"/>
    <x v="24"/>
    <n v="1596"/>
    <x v="320"/>
    <x v="16"/>
    <x v="8"/>
    <x v="1"/>
  </r>
  <r>
    <d v="2022-09-09T00:00:00"/>
    <s v="P0041"/>
    <n v="9"/>
    <x v="2"/>
    <x v="0"/>
    <n v="0"/>
    <x v="41"/>
    <x v="1"/>
    <x v="0"/>
    <n v="138"/>
    <x v="41"/>
    <n v="1242"/>
    <x v="236"/>
    <x v="4"/>
    <x v="8"/>
    <x v="1"/>
  </r>
  <r>
    <d v="2022-09-09T00:00:00"/>
    <s v="P0003"/>
    <n v="3"/>
    <x v="2"/>
    <x v="0"/>
    <n v="0"/>
    <x v="6"/>
    <x v="3"/>
    <x v="1"/>
    <n v="71"/>
    <x v="6"/>
    <n v="213"/>
    <x v="148"/>
    <x v="4"/>
    <x v="8"/>
    <x v="1"/>
  </r>
  <r>
    <d v="2022-09-10T00:00:00"/>
    <s v="P0035"/>
    <n v="15"/>
    <x v="1"/>
    <x v="1"/>
    <n v="0"/>
    <x v="4"/>
    <x v="4"/>
    <x v="3"/>
    <n v="5"/>
    <x v="4"/>
    <n v="75"/>
    <x v="100"/>
    <x v="26"/>
    <x v="8"/>
    <x v="1"/>
  </r>
  <r>
    <d v="2022-09-10T00:00:00"/>
    <s v="P0038"/>
    <n v="4"/>
    <x v="2"/>
    <x v="1"/>
    <n v="0"/>
    <x v="1"/>
    <x v="1"/>
    <x v="1"/>
    <n v="72"/>
    <x v="1"/>
    <n v="288"/>
    <x v="321"/>
    <x v="26"/>
    <x v="8"/>
    <x v="1"/>
  </r>
  <r>
    <d v="2022-09-14T00:00:00"/>
    <s v="P0029"/>
    <n v="3"/>
    <x v="2"/>
    <x v="1"/>
    <n v="0"/>
    <x v="19"/>
    <x v="4"/>
    <x v="2"/>
    <n v="47"/>
    <x v="19"/>
    <n v="141"/>
    <x v="215"/>
    <x v="29"/>
    <x v="8"/>
    <x v="1"/>
  </r>
  <r>
    <d v="2022-09-15T00:00:00"/>
    <s v="P0037"/>
    <n v="15"/>
    <x v="1"/>
    <x v="0"/>
    <n v="0"/>
    <x v="8"/>
    <x v="1"/>
    <x v="1"/>
    <n v="67"/>
    <x v="8"/>
    <n v="1005"/>
    <x v="250"/>
    <x v="17"/>
    <x v="8"/>
    <x v="1"/>
  </r>
  <r>
    <d v="2022-09-18T00:00:00"/>
    <s v="P0026"/>
    <n v="14"/>
    <x v="1"/>
    <x v="1"/>
    <n v="0"/>
    <x v="42"/>
    <x v="4"/>
    <x v="3"/>
    <n v="18"/>
    <x v="42"/>
    <n v="252"/>
    <x v="266"/>
    <x v="7"/>
    <x v="8"/>
    <x v="1"/>
  </r>
  <r>
    <d v="2022-09-19T00:00:00"/>
    <s v="P0033"/>
    <n v="8"/>
    <x v="0"/>
    <x v="1"/>
    <n v="0"/>
    <x v="38"/>
    <x v="4"/>
    <x v="1"/>
    <n v="95"/>
    <x v="38"/>
    <n v="760"/>
    <x v="322"/>
    <x v="8"/>
    <x v="8"/>
    <x v="1"/>
  </r>
  <r>
    <d v="2022-09-20T00:00:00"/>
    <s v="P0033"/>
    <n v="6"/>
    <x v="2"/>
    <x v="0"/>
    <n v="0"/>
    <x v="38"/>
    <x v="4"/>
    <x v="1"/>
    <n v="95"/>
    <x v="38"/>
    <n v="570"/>
    <x v="109"/>
    <x v="9"/>
    <x v="8"/>
    <x v="1"/>
  </r>
  <r>
    <d v="2022-09-20T00:00:00"/>
    <s v="P0001"/>
    <n v="10"/>
    <x v="2"/>
    <x v="0"/>
    <n v="0"/>
    <x v="16"/>
    <x v="3"/>
    <x v="1"/>
    <n v="98"/>
    <x v="16"/>
    <n v="980"/>
    <x v="323"/>
    <x v="9"/>
    <x v="8"/>
    <x v="1"/>
  </r>
  <r>
    <d v="2022-09-21T00:00:00"/>
    <s v="P0018"/>
    <n v="14"/>
    <x v="1"/>
    <x v="0"/>
    <n v="0"/>
    <x v="30"/>
    <x v="2"/>
    <x v="3"/>
    <n v="37"/>
    <x v="30"/>
    <n v="518"/>
    <x v="324"/>
    <x v="10"/>
    <x v="8"/>
    <x v="1"/>
  </r>
  <r>
    <d v="2022-09-21T00:00:00"/>
    <s v="P0026"/>
    <n v="5"/>
    <x v="2"/>
    <x v="1"/>
    <n v="0"/>
    <x v="42"/>
    <x v="4"/>
    <x v="3"/>
    <n v="18"/>
    <x v="42"/>
    <n v="90"/>
    <x v="325"/>
    <x v="10"/>
    <x v="8"/>
    <x v="1"/>
  </r>
  <r>
    <d v="2022-09-22T00:00:00"/>
    <s v="P0043"/>
    <n v="12"/>
    <x v="1"/>
    <x v="0"/>
    <n v="0"/>
    <x v="23"/>
    <x v="1"/>
    <x v="1"/>
    <n v="67"/>
    <x v="23"/>
    <n v="804"/>
    <x v="295"/>
    <x v="18"/>
    <x v="8"/>
    <x v="1"/>
  </r>
  <r>
    <d v="2022-09-23T00:00:00"/>
    <s v="P0012"/>
    <n v="12"/>
    <x v="2"/>
    <x v="0"/>
    <n v="0"/>
    <x v="35"/>
    <x v="2"/>
    <x v="1"/>
    <n v="73"/>
    <x v="35"/>
    <n v="876"/>
    <x v="326"/>
    <x v="19"/>
    <x v="8"/>
    <x v="1"/>
  </r>
  <r>
    <d v="2022-09-24T00:00:00"/>
    <s v="P0032"/>
    <n v="14"/>
    <x v="2"/>
    <x v="0"/>
    <n v="0"/>
    <x v="18"/>
    <x v="4"/>
    <x v="1"/>
    <n v="89"/>
    <x v="18"/>
    <n v="1246"/>
    <x v="242"/>
    <x v="27"/>
    <x v="8"/>
    <x v="1"/>
  </r>
  <r>
    <d v="2022-09-24T00:00:00"/>
    <s v="P0032"/>
    <n v="8"/>
    <x v="2"/>
    <x v="1"/>
    <n v="0"/>
    <x v="18"/>
    <x v="4"/>
    <x v="1"/>
    <n v="89"/>
    <x v="18"/>
    <n v="712"/>
    <x v="327"/>
    <x v="27"/>
    <x v="8"/>
    <x v="1"/>
  </r>
  <r>
    <d v="2022-09-27T00:00:00"/>
    <s v="P0036"/>
    <n v="4"/>
    <x v="2"/>
    <x v="1"/>
    <n v="0"/>
    <x v="43"/>
    <x v="4"/>
    <x v="1"/>
    <n v="90"/>
    <x v="43"/>
    <n v="360"/>
    <x v="328"/>
    <x v="13"/>
    <x v="8"/>
    <x v="1"/>
  </r>
  <r>
    <d v="2022-09-27T00:00:00"/>
    <s v="P0044"/>
    <n v="9"/>
    <x v="2"/>
    <x v="1"/>
    <n v="0"/>
    <x v="11"/>
    <x v="1"/>
    <x v="1"/>
    <n v="76"/>
    <x v="11"/>
    <n v="684"/>
    <x v="23"/>
    <x v="13"/>
    <x v="8"/>
    <x v="1"/>
  </r>
  <r>
    <d v="2022-09-27T00:00:00"/>
    <s v="P0038"/>
    <n v="3"/>
    <x v="0"/>
    <x v="1"/>
    <n v="0"/>
    <x v="1"/>
    <x v="1"/>
    <x v="1"/>
    <n v="72"/>
    <x v="1"/>
    <n v="216"/>
    <x v="329"/>
    <x v="13"/>
    <x v="8"/>
    <x v="1"/>
  </r>
  <r>
    <d v="2022-09-29T00:00:00"/>
    <s v="P0034"/>
    <n v="13"/>
    <x v="2"/>
    <x v="0"/>
    <n v="0"/>
    <x v="13"/>
    <x v="4"/>
    <x v="2"/>
    <n v="55"/>
    <x v="13"/>
    <n v="715"/>
    <x v="330"/>
    <x v="28"/>
    <x v="8"/>
    <x v="1"/>
  </r>
  <r>
    <d v="2022-10-03T00:00:00"/>
    <s v="P0011"/>
    <n v="5"/>
    <x v="2"/>
    <x v="1"/>
    <n v="0"/>
    <x v="31"/>
    <x v="2"/>
    <x v="2"/>
    <n v="44"/>
    <x v="31"/>
    <n v="220"/>
    <x v="331"/>
    <x v="2"/>
    <x v="9"/>
    <x v="1"/>
  </r>
  <r>
    <d v="2022-10-04T00:00:00"/>
    <s v="P0007"/>
    <n v="15"/>
    <x v="2"/>
    <x v="0"/>
    <n v="0"/>
    <x v="36"/>
    <x v="3"/>
    <x v="2"/>
    <n v="43"/>
    <x v="36"/>
    <n v="645"/>
    <x v="198"/>
    <x v="3"/>
    <x v="9"/>
    <x v="1"/>
  </r>
  <r>
    <d v="2022-10-06T00:00:00"/>
    <s v="P0035"/>
    <n v="1"/>
    <x v="2"/>
    <x v="0"/>
    <n v="0"/>
    <x v="4"/>
    <x v="4"/>
    <x v="3"/>
    <n v="5"/>
    <x v="4"/>
    <n v="5"/>
    <x v="37"/>
    <x v="16"/>
    <x v="9"/>
    <x v="1"/>
  </r>
  <r>
    <d v="2022-10-09T00:00:00"/>
    <s v="P0038"/>
    <n v="14"/>
    <x v="1"/>
    <x v="0"/>
    <n v="0"/>
    <x v="1"/>
    <x v="1"/>
    <x v="1"/>
    <n v="72"/>
    <x v="1"/>
    <n v="1008"/>
    <x v="194"/>
    <x v="4"/>
    <x v="9"/>
    <x v="1"/>
  </r>
  <r>
    <d v="2022-10-10T00:00:00"/>
    <s v="P0019"/>
    <n v="9"/>
    <x v="2"/>
    <x v="0"/>
    <n v="0"/>
    <x v="40"/>
    <x v="2"/>
    <x v="0"/>
    <n v="150"/>
    <x v="40"/>
    <n v="1350"/>
    <x v="179"/>
    <x v="26"/>
    <x v="9"/>
    <x v="1"/>
  </r>
  <r>
    <d v="2022-10-10T00:00:00"/>
    <s v="P0044"/>
    <n v="12"/>
    <x v="1"/>
    <x v="0"/>
    <n v="0"/>
    <x v="11"/>
    <x v="1"/>
    <x v="1"/>
    <n v="76"/>
    <x v="11"/>
    <n v="912"/>
    <x v="332"/>
    <x v="26"/>
    <x v="9"/>
    <x v="1"/>
  </r>
  <r>
    <d v="2022-10-11T00:00:00"/>
    <s v="P0008"/>
    <n v="10"/>
    <x v="2"/>
    <x v="0"/>
    <n v="0"/>
    <x v="25"/>
    <x v="3"/>
    <x v="1"/>
    <n v="83"/>
    <x v="25"/>
    <n v="830"/>
    <x v="333"/>
    <x v="5"/>
    <x v="9"/>
    <x v="1"/>
  </r>
  <r>
    <d v="2022-10-13T00:00:00"/>
    <s v="P0002"/>
    <n v="15"/>
    <x v="1"/>
    <x v="0"/>
    <n v="0"/>
    <x v="29"/>
    <x v="3"/>
    <x v="1"/>
    <n v="105"/>
    <x v="29"/>
    <n v="1575"/>
    <x v="334"/>
    <x v="22"/>
    <x v="9"/>
    <x v="1"/>
  </r>
  <r>
    <d v="2022-10-14T00:00:00"/>
    <s v="P0044"/>
    <n v="15"/>
    <x v="0"/>
    <x v="0"/>
    <n v="0"/>
    <x v="11"/>
    <x v="1"/>
    <x v="1"/>
    <n v="76"/>
    <x v="11"/>
    <n v="1140"/>
    <x v="138"/>
    <x v="29"/>
    <x v="9"/>
    <x v="1"/>
  </r>
  <r>
    <d v="2022-10-15T00:00:00"/>
    <s v="P0015"/>
    <n v="10"/>
    <x v="2"/>
    <x v="1"/>
    <n v="0"/>
    <x v="27"/>
    <x v="2"/>
    <x v="3"/>
    <n v="12"/>
    <x v="27"/>
    <n v="120"/>
    <x v="335"/>
    <x v="17"/>
    <x v="9"/>
    <x v="1"/>
  </r>
  <r>
    <d v="2022-10-16T00:00:00"/>
    <s v="P0036"/>
    <n v="3"/>
    <x v="1"/>
    <x v="0"/>
    <n v="0"/>
    <x v="43"/>
    <x v="4"/>
    <x v="1"/>
    <n v="90"/>
    <x v="43"/>
    <n v="270"/>
    <x v="336"/>
    <x v="23"/>
    <x v="9"/>
    <x v="1"/>
  </r>
  <r>
    <d v="2022-10-23T00:00:00"/>
    <s v="P0024"/>
    <n v="14"/>
    <x v="1"/>
    <x v="1"/>
    <n v="0"/>
    <x v="0"/>
    <x v="0"/>
    <x v="0"/>
    <n v="144"/>
    <x v="0"/>
    <n v="2016"/>
    <x v="65"/>
    <x v="19"/>
    <x v="9"/>
    <x v="1"/>
  </r>
  <r>
    <d v="2022-10-30T00:00:00"/>
    <s v="P0042"/>
    <n v="3"/>
    <x v="2"/>
    <x v="1"/>
    <n v="0"/>
    <x v="10"/>
    <x v="1"/>
    <x v="0"/>
    <n v="120"/>
    <x v="10"/>
    <n v="360"/>
    <x v="75"/>
    <x v="24"/>
    <x v="9"/>
    <x v="1"/>
  </r>
  <r>
    <d v="2022-10-31T00:00:00"/>
    <s v="P0038"/>
    <n v="8"/>
    <x v="2"/>
    <x v="0"/>
    <n v="0"/>
    <x v="1"/>
    <x v="1"/>
    <x v="1"/>
    <n v="72"/>
    <x v="1"/>
    <n v="576"/>
    <x v="282"/>
    <x v="25"/>
    <x v="9"/>
    <x v="1"/>
  </r>
  <r>
    <d v="2022-11-01T00:00:00"/>
    <s v="P0012"/>
    <n v="15"/>
    <x v="0"/>
    <x v="0"/>
    <n v="0"/>
    <x v="35"/>
    <x v="2"/>
    <x v="1"/>
    <n v="73"/>
    <x v="35"/>
    <n v="1095"/>
    <x v="337"/>
    <x v="0"/>
    <x v="10"/>
    <x v="1"/>
  </r>
  <r>
    <d v="2022-11-02T00:00:00"/>
    <s v="P0015"/>
    <n v="15"/>
    <x v="0"/>
    <x v="1"/>
    <n v="0"/>
    <x v="27"/>
    <x v="2"/>
    <x v="3"/>
    <n v="12"/>
    <x v="27"/>
    <n v="180"/>
    <x v="338"/>
    <x v="1"/>
    <x v="10"/>
    <x v="1"/>
  </r>
  <r>
    <d v="2022-11-02T00:00:00"/>
    <s v="P0030"/>
    <n v="15"/>
    <x v="2"/>
    <x v="1"/>
    <n v="0"/>
    <x v="28"/>
    <x v="4"/>
    <x v="0"/>
    <n v="148"/>
    <x v="28"/>
    <n v="2220"/>
    <x v="232"/>
    <x v="1"/>
    <x v="10"/>
    <x v="1"/>
  </r>
  <r>
    <d v="2022-11-02T00:00:00"/>
    <s v="P0035"/>
    <n v="5"/>
    <x v="2"/>
    <x v="1"/>
    <n v="0"/>
    <x v="4"/>
    <x v="4"/>
    <x v="3"/>
    <n v="5"/>
    <x v="4"/>
    <n v="25"/>
    <x v="339"/>
    <x v="1"/>
    <x v="10"/>
    <x v="1"/>
  </r>
  <r>
    <d v="2022-11-03T00:00:00"/>
    <s v="P0020"/>
    <n v="11"/>
    <x v="1"/>
    <x v="0"/>
    <n v="0"/>
    <x v="14"/>
    <x v="0"/>
    <x v="2"/>
    <n v="61"/>
    <x v="14"/>
    <n v="671"/>
    <x v="340"/>
    <x v="2"/>
    <x v="10"/>
    <x v="1"/>
  </r>
  <r>
    <d v="2022-11-04T00:00:00"/>
    <s v="P0008"/>
    <n v="10"/>
    <x v="2"/>
    <x v="0"/>
    <n v="0"/>
    <x v="25"/>
    <x v="3"/>
    <x v="1"/>
    <n v="83"/>
    <x v="25"/>
    <n v="830"/>
    <x v="333"/>
    <x v="3"/>
    <x v="10"/>
    <x v="1"/>
  </r>
  <r>
    <d v="2022-11-05T00:00:00"/>
    <s v="P0019"/>
    <n v="15"/>
    <x v="2"/>
    <x v="1"/>
    <n v="0"/>
    <x v="40"/>
    <x v="2"/>
    <x v="0"/>
    <n v="150"/>
    <x v="40"/>
    <n v="2250"/>
    <x v="341"/>
    <x v="15"/>
    <x v="10"/>
    <x v="1"/>
  </r>
  <r>
    <d v="2022-11-06T00:00:00"/>
    <s v="P0043"/>
    <n v="13"/>
    <x v="2"/>
    <x v="1"/>
    <n v="0"/>
    <x v="23"/>
    <x v="1"/>
    <x v="1"/>
    <n v="67"/>
    <x v="23"/>
    <n v="871"/>
    <x v="342"/>
    <x v="16"/>
    <x v="10"/>
    <x v="1"/>
  </r>
  <r>
    <d v="2022-11-06T00:00:00"/>
    <s v="P0015"/>
    <n v="13"/>
    <x v="1"/>
    <x v="0"/>
    <n v="0"/>
    <x v="27"/>
    <x v="2"/>
    <x v="3"/>
    <n v="12"/>
    <x v="27"/>
    <n v="156"/>
    <x v="92"/>
    <x v="16"/>
    <x v="10"/>
    <x v="1"/>
  </r>
  <r>
    <d v="2022-11-06T00:00:00"/>
    <s v="P0042"/>
    <n v="13"/>
    <x v="2"/>
    <x v="1"/>
    <n v="0"/>
    <x v="10"/>
    <x v="1"/>
    <x v="0"/>
    <n v="120"/>
    <x v="10"/>
    <n v="1560"/>
    <x v="343"/>
    <x v="16"/>
    <x v="10"/>
    <x v="1"/>
  </r>
  <r>
    <d v="2022-11-07T00:00:00"/>
    <s v="P0040"/>
    <n v="13"/>
    <x v="1"/>
    <x v="1"/>
    <n v="0"/>
    <x v="17"/>
    <x v="1"/>
    <x v="1"/>
    <n v="90"/>
    <x v="17"/>
    <n v="1170"/>
    <x v="344"/>
    <x v="20"/>
    <x v="10"/>
    <x v="1"/>
  </r>
  <r>
    <d v="2022-11-08T00:00:00"/>
    <s v="P0036"/>
    <n v="11"/>
    <x v="0"/>
    <x v="1"/>
    <n v="0"/>
    <x v="43"/>
    <x v="4"/>
    <x v="1"/>
    <n v="90"/>
    <x v="43"/>
    <n v="990"/>
    <x v="345"/>
    <x v="21"/>
    <x v="10"/>
    <x v="1"/>
  </r>
  <r>
    <d v="2022-11-08T00:00:00"/>
    <s v="P0019"/>
    <n v="10"/>
    <x v="0"/>
    <x v="0"/>
    <n v="0"/>
    <x v="40"/>
    <x v="2"/>
    <x v="0"/>
    <n v="150"/>
    <x v="40"/>
    <n v="1500"/>
    <x v="346"/>
    <x v="21"/>
    <x v="10"/>
    <x v="1"/>
  </r>
  <r>
    <d v="2022-11-09T00:00:00"/>
    <s v="P0027"/>
    <n v="8"/>
    <x v="1"/>
    <x v="1"/>
    <n v="0"/>
    <x v="26"/>
    <x v="4"/>
    <x v="2"/>
    <n v="48"/>
    <x v="26"/>
    <n v="384"/>
    <x v="185"/>
    <x v="4"/>
    <x v="10"/>
    <x v="1"/>
  </r>
  <r>
    <d v="2022-11-10T00:00:00"/>
    <s v="P0018"/>
    <n v="7"/>
    <x v="2"/>
    <x v="0"/>
    <n v="0"/>
    <x v="30"/>
    <x v="2"/>
    <x v="3"/>
    <n v="37"/>
    <x v="30"/>
    <n v="259"/>
    <x v="294"/>
    <x v="26"/>
    <x v="10"/>
    <x v="1"/>
  </r>
  <r>
    <d v="2022-11-13T00:00:00"/>
    <s v="P0027"/>
    <n v="10"/>
    <x v="0"/>
    <x v="1"/>
    <n v="0"/>
    <x v="26"/>
    <x v="4"/>
    <x v="2"/>
    <n v="48"/>
    <x v="26"/>
    <n v="480"/>
    <x v="47"/>
    <x v="22"/>
    <x v="10"/>
    <x v="1"/>
  </r>
  <r>
    <d v="2022-11-14T00:00:00"/>
    <s v="P0002"/>
    <n v="1"/>
    <x v="2"/>
    <x v="1"/>
    <n v="0"/>
    <x v="29"/>
    <x v="3"/>
    <x v="1"/>
    <n v="105"/>
    <x v="29"/>
    <n v="105"/>
    <x v="319"/>
    <x v="29"/>
    <x v="10"/>
    <x v="1"/>
  </r>
  <r>
    <d v="2022-11-15T00:00:00"/>
    <s v="P0012"/>
    <n v="14"/>
    <x v="2"/>
    <x v="1"/>
    <n v="0"/>
    <x v="35"/>
    <x v="2"/>
    <x v="1"/>
    <n v="73"/>
    <x v="35"/>
    <n v="1022"/>
    <x v="58"/>
    <x v="17"/>
    <x v="10"/>
    <x v="1"/>
  </r>
  <r>
    <d v="2022-11-16T00:00:00"/>
    <s v="P0017"/>
    <n v="8"/>
    <x v="1"/>
    <x v="0"/>
    <n v="0"/>
    <x v="39"/>
    <x v="2"/>
    <x v="0"/>
    <n v="134"/>
    <x v="39"/>
    <n v="1072"/>
    <x v="347"/>
    <x v="23"/>
    <x v="10"/>
    <x v="1"/>
  </r>
  <r>
    <d v="2022-11-18T00:00:00"/>
    <s v="P0034"/>
    <n v="8"/>
    <x v="2"/>
    <x v="1"/>
    <n v="0"/>
    <x v="13"/>
    <x v="4"/>
    <x v="2"/>
    <n v="55"/>
    <x v="13"/>
    <n v="440"/>
    <x v="348"/>
    <x v="7"/>
    <x v="10"/>
    <x v="1"/>
  </r>
  <r>
    <d v="2022-11-21T00:00:00"/>
    <s v="P0020"/>
    <n v="6"/>
    <x v="2"/>
    <x v="1"/>
    <n v="0"/>
    <x v="14"/>
    <x v="0"/>
    <x v="2"/>
    <n v="61"/>
    <x v="14"/>
    <n v="366"/>
    <x v="349"/>
    <x v="10"/>
    <x v="10"/>
    <x v="1"/>
  </r>
  <r>
    <d v="2022-11-23T00:00:00"/>
    <s v="P0036"/>
    <n v="12"/>
    <x v="1"/>
    <x v="0"/>
    <n v="0"/>
    <x v="43"/>
    <x v="4"/>
    <x v="1"/>
    <n v="90"/>
    <x v="43"/>
    <n v="1080"/>
    <x v="180"/>
    <x v="19"/>
    <x v="10"/>
    <x v="1"/>
  </r>
  <r>
    <d v="2022-11-25T00:00:00"/>
    <s v="P0004"/>
    <n v="5"/>
    <x v="2"/>
    <x v="1"/>
    <n v="0"/>
    <x v="3"/>
    <x v="3"/>
    <x v="2"/>
    <n v="44"/>
    <x v="3"/>
    <n v="220"/>
    <x v="3"/>
    <x v="11"/>
    <x v="10"/>
    <x v="1"/>
  </r>
  <r>
    <d v="2022-11-26T00:00:00"/>
    <s v="P0032"/>
    <n v="5"/>
    <x v="2"/>
    <x v="0"/>
    <n v="0"/>
    <x v="18"/>
    <x v="4"/>
    <x v="1"/>
    <n v="89"/>
    <x v="18"/>
    <n v="445"/>
    <x v="350"/>
    <x v="12"/>
    <x v="10"/>
    <x v="1"/>
  </r>
  <r>
    <d v="2022-11-27T00:00:00"/>
    <s v="P0034"/>
    <n v="15"/>
    <x v="2"/>
    <x v="0"/>
    <n v="0"/>
    <x v="13"/>
    <x v="4"/>
    <x v="2"/>
    <n v="55"/>
    <x v="13"/>
    <n v="825"/>
    <x v="351"/>
    <x v="13"/>
    <x v="10"/>
    <x v="1"/>
  </r>
  <r>
    <d v="2022-11-28T00:00:00"/>
    <s v="P0031"/>
    <n v="8"/>
    <x v="2"/>
    <x v="1"/>
    <n v="0"/>
    <x v="5"/>
    <x v="4"/>
    <x v="1"/>
    <n v="93"/>
    <x v="5"/>
    <n v="744"/>
    <x v="352"/>
    <x v="14"/>
    <x v="10"/>
    <x v="1"/>
  </r>
  <r>
    <d v="2022-11-30T00:00:00"/>
    <s v="P0015"/>
    <n v="2"/>
    <x v="2"/>
    <x v="0"/>
    <n v="0"/>
    <x v="27"/>
    <x v="2"/>
    <x v="3"/>
    <n v="12"/>
    <x v="27"/>
    <n v="24"/>
    <x v="128"/>
    <x v="24"/>
    <x v="10"/>
    <x v="1"/>
  </r>
  <r>
    <d v="2022-12-03T00:00:00"/>
    <s v="P0028"/>
    <n v="5"/>
    <x v="0"/>
    <x v="1"/>
    <n v="0"/>
    <x v="33"/>
    <x v="4"/>
    <x v="3"/>
    <n v="37"/>
    <x v="33"/>
    <n v="185"/>
    <x v="353"/>
    <x v="2"/>
    <x v="11"/>
    <x v="1"/>
  </r>
  <r>
    <d v="2022-12-04T00:00:00"/>
    <s v="P0026"/>
    <n v="10"/>
    <x v="2"/>
    <x v="1"/>
    <n v="0"/>
    <x v="42"/>
    <x v="4"/>
    <x v="3"/>
    <n v="18"/>
    <x v="42"/>
    <n v="180"/>
    <x v="217"/>
    <x v="3"/>
    <x v="11"/>
    <x v="1"/>
  </r>
  <r>
    <d v="2022-12-04T00:00:00"/>
    <s v="P0044"/>
    <n v="15"/>
    <x v="2"/>
    <x v="1"/>
    <n v="0"/>
    <x v="11"/>
    <x v="1"/>
    <x v="1"/>
    <n v="76"/>
    <x v="11"/>
    <n v="1140"/>
    <x v="138"/>
    <x v="3"/>
    <x v="11"/>
    <x v="1"/>
  </r>
  <r>
    <d v="2022-12-07T00:00:00"/>
    <s v="P0038"/>
    <n v="12"/>
    <x v="2"/>
    <x v="1"/>
    <n v="0"/>
    <x v="1"/>
    <x v="1"/>
    <x v="1"/>
    <n v="72"/>
    <x v="1"/>
    <n v="864"/>
    <x v="354"/>
    <x v="20"/>
    <x v="11"/>
    <x v="1"/>
  </r>
  <r>
    <d v="2022-12-07T00:00:00"/>
    <s v="P0016"/>
    <n v="13"/>
    <x v="2"/>
    <x v="0"/>
    <n v="0"/>
    <x v="21"/>
    <x v="2"/>
    <x v="3"/>
    <n v="13"/>
    <x v="21"/>
    <n v="169"/>
    <x v="31"/>
    <x v="20"/>
    <x v="11"/>
    <x v="1"/>
  </r>
  <r>
    <d v="2022-12-07T00:00:00"/>
    <s v="P0038"/>
    <n v="5"/>
    <x v="2"/>
    <x v="1"/>
    <n v="0"/>
    <x v="1"/>
    <x v="1"/>
    <x v="1"/>
    <n v="72"/>
    <x v="1"/>
    <n v="360"/>
    <x v="182"/>
    <x v="20"/>
    <x v="11"/>
    <x v="1"/>
  </r>
  <r>
    <d v="2022-12-11T00:00:00"/>
    <s v="P0027"/>
    <n v="5"/>
    <x v="2"/>
    <x v="0"/>
    <n v="0"/>
    <x v="26"/>
    <x v="4"/>
    <x v="2"/>
    <n v="48"/>
    <x v="26"/>
    <n v="240"/>
    <x v="259"/>
    <x v="5"/>
    <x v="11"/>
    <x v="1"/>
  </r>
  <r>
    <d v="2022-12-11T00:00:00"/>
    <s v="P0013"/>
    <n v="9"/>
    <x v="0"/>
    <x v="0"/>
    <n v="0"/>
    <x v="2"/>
    <x v="2"/>
    <x v="1"/>
    <n v="112"/>
    <x v="2"/>
    <n v="1008"/>
    <x v="355"/>
    <x v="5"/>
    <x v="11"/>
    <x v="1"/>
  </r>
  <r>
    <d v="2022-12-11T00:00:00"/>
    <s v="P0014"/>
    <n v="10"/>
    <x v="1"/>
    <x v="1"/>
    <n v="0"/>
    <x v="9"/>
    <x v="2"/>
    <x v="1"/>
    <n v="112"/>
    <x v="9"/>
    <n v="1120"/>
    <x v="356"/>
    <x v="5"/>
    <x v="11"/>
    <x v="1"/>
  </r>
  <r>
    <d v="2022-12-12T00:00:00"/>
    <s v="P0030"/>
    <n v="9"/>
    <x v="0"/>
    <x v="1"/>
    <n v="0"/>
    <x v="28"/>
    <x v="4"/>
    <x v="0"/>
    <n v="148"/>
    <x v="28"/>
    <n v="1332"/>
    <x v="357"/>
    <x v="6"/>
    <x v="11"/>
    <x v="1"/>
  </r>
  <r>
    <d v="2022-12-12T00:00:00"/>
    <s v="P0041"/>
    <n v="10"/>
    <x v="0"/>
    <x v="0"/>
    <n v="0"/>
    <x v="41"/>
    <x v="1"/>
    <x v="0"/>
    <n v="138"/>
    <x v="41"/>
    <n v="1380"/>
    <x v="285"/>
    <x v="6"/>
    <x v="11"/>
    <x v="1"/>
  </r>
  <r>
    <d v="2022-12-14T00:00:00"/>
    <s v="P0005"/>
    <n v="4"/>
    <x v="2"/>
    <x v="1"/>
    <n v="0"/>
    <x v="24"/>
    <x v="3"/>
    <x v="0"/>
    <n v="133"/>
    <x v="24"/>
    <n v="532"/>
    <x v="144"/>
    <x v="29"/>
    <x v="11"/>
    <x v="1"/>
  </r>
  <r>
    <d v="2022-12-15T00:00:00"/>
    <s v="P0009"/>
    <n v="13"/>
    <x v="2"/>
    <x v="0"/>
    <n v="0"/>
    <x v="37"/>
    <x v="3"/>
    <x v="3"/>
    <n v="6"/>
    <x v="37"/>
    <n v="78"/>
    <x v="93"/>
    <x v="17"/>
    <x v="11"/>
    <x v="1"/>
  </r>
  <r>
    <d v="2022-12-19T00:00:00"/>
    <s v="P0044"/>
    <n v="7"/>
    <x v="2"/>
    <x v="0"/>
    <n v="0"/>
    <x v="11"/>
    <x v="1"/>
    <x v="1"/>
    <n v="76"/>
    <x v="11"/>
    <n v="532"/>
    <x v="358"/>
    <x v="8"/>
    <x v="11"/>
    <x v="1"/>
  </r>
  <r>
    <d v="2022-12-19T00:00:00"/>
    <s v="P0011"/>
    <n v="14"/>
    <x v="2"/>
    <x v="1"/>
    <n v="0"/>
    <x v="31"/>
    <x v="2"/>
    <x v="2"/>
    <n v="44"/>
    <x v="31"/>
    <n v="616"/>
    <x v="226"/>
    <x v="8"/>
    <x v="11"/>
    <x v="1"/>
  </r>
  <r>
    <d v="2022-12-19T00:00:00"/>
    <s v="P0009"/>
    <n v="11"/>
    <x v="1"/>
    <x v="0"/>
    <n v="0"/>
    <x v="37"/>
    <x v="3"/>
    <x v="3"/>
    <n v="6"/>
    <x v="37"/>
    <n v="66"/>
    <x v="359"/>
    <x v="8"/>
    <x v="11"/>
    <x v="1"/>
  </r>
  <r>
    <d v="2022-12-21T00:00:00"/>
    <s v="P0006"/>
    <n v="10"/>
    <x v="2"/>
    <x v="0"/>
    <n v="0"/>
    <x v="15"/>
    <x v="3"/>
    <x v="1"/>
    <n v="75"/>
    <x v="15"/>
    <n v="750"/>
    <x v="360"/>
    <x v="10"/>
    <x v="11"/>
    <x v="1"/>
  </r>
  <r>
    <d v="2022-12-29T00:00:00"/>
    <s v="P0008"/>
    <n v="15"/>
    <x v="2"/>
    <x v="0"/>
    <n v="0"/>
    <x v="25"/>
    <x v="3"/>
    <x v="1"/>
    <n v="83"/>
    <x v="25"/>
    <n v="1245"/>
    <x v="94"/>
    <x v="28"/>
    <x v="11"/>
    <x v="1"/>
  </r>
  <r>
    <d v="2022-12-29T00:00:00"/>
    <s v="P0042"/>
    <n v="1"/>
    <x v="0"/>
    <x v="1"/>
    <n v="0"/>
    <x v="10"/>
    <x v="1"/>
    <x v="0"/>
    <n v="120"/>
    <x v="10"/>
    <n v="120"/>
    <x v="70"/>
    <x v="28"/>
    <x v="11"/>
    <x v="1"/>
  </r>
  <r>
    <d v="2022-12-30T00:00:00"/>
    <s v="P0041"/>
    <n v="14"/>
    <x v="2"/>
    <x v="0"/>
    <n v="0"/>
    <x v="41"/>
    <x v="1"/>
    <x v="0"/>
    <n v="138"/>
    <x v="41"/>
    <n v="1932"/>
    <x v="219"/>
    <x v="24"/>
    <x v="11"/>
    <x v="1"/>
  </r>
  <r>
    <d v="2022-12-31T00:00:00"/>
    <s v="P0033"/>
    <n v="12"/>
    <x v="1"/>
    <x v="0"/>
    <n v="0"/>
    <x v="38"/>
    <x v="4"/>
    <x v="1"/>
    <n v="95"/>
    <x v="38"/>
    <n v="1140"/>
    <x v="255"/>
    <x v="25"/>
    <x v="11"/>
    <x v="1"/>
  </r>
  <r>
    <d v="2022-12-31T00:00:00"/>
    <s v="P0011"/>
    <n v="6"/>
    <x v="1"/>
    <x v="0"/>
    <n v="0"/>
    <x v="31"/>
    <x v="2"/>
    <x v="2"/>
    <n v="44"/>
    <x v="31"/>
    <n v="264"/>
    <x v="361"/>
    <x v="25"/>
    <x v="11"/>
    <x v="1"/>
  </r>
  <r>
    <d v="2022-12-31T00:00:00"/>
    <s v="P0011"/>
    <n v="3"/>
    <x v="0"/>
    <x v="1"/>
    <n v="0"/>
    <x v="31"/>
    <x v="2"/>
    <x v="2"/>
    <n v="44"/>
    <x v="31"/>
    <n v="132"/>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3:K92" firstHeaderRow="1" firstDataRow="1" firstDataCol="1"/>
  <pivotFields count="16">
    <pivotField numFmtId="14" showAll="0"/>
    <pivotField showAll="0"/>
    <pivotField showAll="0"/>
    <pivotField showAll="0"/>
    <pivotField showAll="0"/>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axis="axisRow" showAll="0">
      <items count="5">
        <item x="0"/>
        <item x="1"/>
        <item x="2"/>
        <item x="3"/>
        <item t="default"/>
      </items>
    </pivotField>
    <pivotField showAll="0"/>
    <pivotField dataField="1" showAll="0"/>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89">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3"/>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i t="grand">
      <x/>
    </i>
  </rowItems>
  <colItems count="1">
    <i/>
  </colItems>
  <dataFields count="1">
    <dataField name="Sum of SELLING PRIC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8" indent="0" outline="1" outlineData="1" multipleFieldFilters="0" chartFormat="18">
  <location ref="AD3:AE5" firstHeaderRow="1" firstDataRow="1" firstDataCol="1"/>
  <pivotFields count="16">
    <pivotField numFmtId="14" showAll="0"/>
    <pivotField showAll="0"/>
    <pivotField showAll="0"/>
    <pivotField showAll="0">
      <items count="4">
        <item h="1" x="2"/>
        <item h="1" x="1"/>
        <item x="0"/>
        <item t="default"/>
      </items>
    </pivotField>
    <pivotField axis="axisRow"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items count="5">
        <item x="0"/>
        <item x="1"/>
        <item x="2"/>
        <item x="3"/>
        <item t="default"/>
      </items>
    </pivotField>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s>
  <rowFields count="1">
    <field x="4"/>
  </rowFields>
  <rowItems count="2">
    <i>
      <x/>
    </i>
    <i>
      <x v="1"/>
    </i>
  </rowItems>
  <colItems count="1">
    <i/>
  </colItems>
  <dataFields count="1">
    <dataField name="Sum of Total Selling Values" fld="12" baseField="0" baseItem="0"/>
  </dataFields>
  <formats count="3">
    <format dxfId="8">
      <pivotArea type="all" dataOnly="0" outline="0" fieldPosition="0"/>
    </format>
    <format dxfId="7">
      <pivotArea outline="0" collapsedLevelsAreSubtotals="1" fieldPosition="0"/>
    </format>
    <format dxfId="6">
      <pivotArea dataOnly="0" labelOnly="1" outline="0" fieldPosition="0">
        <references count="1">
          <reference field="4294967294" count="1">
            <x v="0"/>
          </reference>
        </references>
      </pivotArea>
    </format>
  </format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4" count="1" selected="0">
            <x v="0"/>
          </reference>
        </references>
      </pivotArea>
    </chartFormat>
    <chartFormat chart="14" format="20">
      <pivotArea type="data" outline="0" fieldPosition="0">
        <references count="2">
          <reference field="4294967294" count="1" selected="0">
            <x v="0"/>
          </reference>
          <reference field="4" count="1" selected="0">
            <x v="1"/>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4" count="1" selected="0">
            <x v="0"/>
          </reference>
        </references>
      </pivotArea>
    </chartFormat>
    <chartFormat chart="15" format="23">
      <pivotArea type="data" outline="0" fieldPosition="0">
        <references count="2">
          <reference field="4294967294" count="1" selected="0">
            <x v="0"/>
          </reference>
          <reference field="4" count="1" selected="0">
            <x v="1"/>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4" count="1" selected="0">
            <x v="0"/>
          </reference>
        </references>
      </pivotArea>
    </chartFormat>
    <chartFormat chart="16" format="26">
      <pivotArea type="data" outline="0" fieldPosition="0">
        <references count="2">
          <reference field="4294967294" count="1" selected="0">
            <x v="0"/>
          </reference>
          <reference field="4" count="1" selected="0">
            <x v="1"/>
          </reference>
        </references>
      </pivotArea>
    </chartFormat>
    <chartFormat chart="17" format="24" series="1">
      <pivotArea type="data" outline="0" fieldPosition="0">
        <references count="1">
          <reference field="4294967294" count="1" selected="0">
            <x v="0"/>
          </reference>
        </references>
      </pivotArea>
    </chartFormat>
    <chartFormat chart="17" format="25">
      <pivotArea type="data" outline="0" fieldPosition="0">
        <references count="2">
          <reference field="4294967294" count="1" selected="0">
            <x v="0"/>
          </reference>
          <reference field="4" count="1" selected="0">
            <x v="0"/>
          </reference>
        </references>
      </pivotArea>
    </chartFormat>
    <chartFormat chart="17" format="2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8">
  <location ref="A3:B5" firstHeaderRow="1" firstDataRow="1" firstDataCol="1"/>
  <pivotFields count="16">
    <pivotField numFmtId="14" showAll="0"/>
    <pivotField showAll="0"/>
    <pivotField showAll="0"/>
    <pivotField showAll="0">
      <items count="4">
        <item h="1" x="2"/>
        <item h="1" x="1"/>
        <item x="0"/>
        <item t="default"/>
      </items>
    </pivotField>
    <pivotField showAll="0">
      <items count="3">
        <item x="1"/>
        <item h="1" x="0"/>
        <item t="default"/>
      </items>
    </pivotField>
    <pivotField numFmtId="164"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h="1" x="9"/>
        <item h="1" x="10"/>
        <item x="11"/>
        <item t="default"/>
      </items>
    </pivotField>
    <pivotField showAll="0">
      <items count="3">
        <item x="0"/>
        <item h="1" x="1"/>
        <item t="default"/>
      </items>
    </pivotField>
  </pivotFields>
  <rowFields count="1">
    <field x="13"/>
  </rowFields>
  <rowItems count="2">
    <i>
      <x v="23"/>
    </i>
    <i t="grand">
      <x/>
    </i>
  </rowItems>
  <colItems count="1">
    <i/>
  </colItems>
  <dataFields count="1">
    <dataField name="Sum of Total Selling Values" fld="12" baseField="0" baseItem="0"/>
  </dataFields>
  <chartFormats count="8">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7">
  <location ref="I3:J16" firstHeaderRow="1" firstDataRow="1" firstDataCol="1"/>
  <pivotFields count="16">
    <pivotField numFmtId="14" showAll="0"/>
    <pivotField showAll="0"/>
    <pivotField showAll="0"/>
    <pivotField showAll="0">
      <items count="4">
        <item h="1" x="2"/>
        <item h="1" x="1"/>
        <item x="0"/>
        <item t="default"/>
      </items>
    </pivotField>
    <pivotField showAll="0"/>
    <pivotField numFmtId="164" showAll="0"/>
    <pivotField showAll="0"/>
    <pivotField showAll="0"/>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pivotFields>
  <rowFields count="1">
    <field x="14"/>
  </rowFields>
  <rowItems count="13">
    <i>
      <x/>
    </i>
    <i>
      <x v="1"/>
    </i>
    <i>
      <x v="2"/>
    </i>
    <i>
      <x v="3"/>
    </i>
    <i>
      <x v="4"/>
    </i>
    <i>
      <x v="5"/>
    </i>
    <i>
      <x v="6"/>
    </i>
    <i>
      <x v="7"/>
    </i>
    <i>
      <x v="8"/>
    </i>
    <i>
      <x v="9"/>
    </i>
    <i>
      <x v="10"/>
    </i>
    <i>
      <x v="11"/>
    </i>
    <i t="grand">
      <x/>
    </i>
  </rowItems>
  <colItems count="1">
    <i/>
  </colItems>
  <dataFields count="1">
    <dataField name="Sum of Total Selling Values" fld="12" baseField="0" baseItem="0"/>
  </dataFields>
  <formats count="3">
    <format dxfId="11">
      <pivotArea type="all" dataOnly="0" outline="0" fieldPosition="0"/>
    </format>
    <format dxfId="10">
      <pivotArea outline="0" collapsedLevelsAreSubtotals="1" fieldPosition="0"/>
    </format>
    <format dxfId="9">
      <pivotArea dataOnly="0" labelOnly="1" outline="0" fieldPosition="0">
        <references count="1">
          <reference field="4294967294" count="1">
            <x v="0"/>
          </reference>
        </references>
      </pivotArea>
    </format>
  </formats>
  <chartFormats count="6">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
  <location ref="E3:F4" firstHeaderRow="0" firstDataRow="1" firstDataCol="0"/>
  <pivotFields count="16">
    <pivotField numFmtId="14" showAll="0"/>
    <pivotField showAll="0"/>
    <pivotField showAll="0"/>
    <pivotField showAll="0">
      <items count="4">
        <item h="1" x="2"/>
        <item h="1" x="1"/>
        <item x="0"/>
        <item t="default"/>
      </items>
    </pivotField>
    <pivotField showAll="0"/>
    <pivotField numFmtId="164" showAll="0"/>
    <pivotField showAll="0"/>
    <pivotField showAll="0"/>
    <pivotField showAll="0"/>
    <pivotField showAll="0"/>
    <pivotField showAll="0"/>
    <pivotField dataField="1"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pivotFields>
  <rowItems count="1">
    <i/>
  </rowItems>
  <colFields count="1">
    <field x="-2"/>
  </colFields>
  <colItems count="2">
    <i>
      <x/>
    </i>
    <i i="1">
      <x v="1"/>
    </i>
  </colItems>
  <dataFields count="2">
    <dataField name="Sum of Total Buying Value" fld="11" baseField="0" baseItem="0"/>
    <dataField name="Sum of Total Selling Values" fld="12" baseField="0" baseItem="0"/>
  </dataFields>
  <formats count="3">
    <format dxfId="14">
      <pivotArea type="all" dataOnly="0" outline="0" fieldPosition="0"/>
    </format>
    <format dxfId="13">
      <pivotArea outline="0" collapsedLevelsAreSubtotals="1" fieldPosition="0"/>
    </format>
    <format dxfId="1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5">
  <location ref="S3:U74" firstHeaderRow="0" firstDataRow="1" firstDataCol="1"/>
  <pivotFields count="16">
    <pivotField numFmtId="14" showAll="0"/>
    <pivotField showAll="0"/>
    <pivotField dataField="1" showAll="0"/>
    <pivotField showAll="0">
      <items count="4">
        <item h="1" x="2"/>
        <item h="1" x="1"/>
        <item x="0"/>
        <item t="default"/>
      </items>
    </pivotField>
    <pivotField showAll="0"/>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axis="axisRow" showAll="0">
      <items count="5">
        <item x="0"/>
        <item x="1"/>
        <item x="2"/>
        <item x="3"/>
        <item t="default"/>
      </items>
    </pivotField>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s>
  <rowFields count="2">
    <field x="6"/>
    <field x="8"/>
  </rowFields>
  <rowItems count="71">
    <i>
      <x/>
    </i>
    <i r="1">
      <x v="1"/>
    </i>
    <i>
      <x v="1"/>
    </i>
    <i r="1">
      <x v="1"/>
    </i>
    <i>
      <x v="3"/>
    </i>
    <i r="1">
      <x v="2"/>
    </i>
    <i>
      <x v="4"/>
    </i>
    <i r="1">
      <x/>
    </i>
    <i>
      <x v="7"/>
    </i>
    <i r="1">
      <x v="1"/>
    </i>
    <i>
      <x v="8"/>
    </i>
    <i r="1">
      <x v="3"/>
    </i>
    <i>
      <x v="10"/>
    </i>
    <i r="1">
      <x v="2"/>
    </i>
    <i>
      <x v="11"/>
    </i>
    <i r="1">
      <x v="1"/>
    </i>
    <i>
      <x v="12"/>
    </i>
    <i r="1">
      <x v="1"/>
    </i>
    <i>
      <x v="13"/>
    </i>
    <i r="1">
      <x v="1"/>
    </i>
    <i>
      <x v="14"/>
    </i>
    <i r="1">
      <x v="3"/>
    </i>
    <i>
      <x v="15"/>
    </i>
    <i r="1">
      <x v="3"/>
    </i>
    <i>
      <x v="16"/>
    </i>
    <i r="1">
      <x/>
    </i>
    <i>
      <x v="17"/>
    </i>
    <i r="1">
      <x v="3"/>
    </i>
    <i>
      <x v="18"/>
    </i>
    <i r="1">
      <x/>
    </i>
    <i>
      <x v="19"/>
    </i>
    <i r="1">
      <x v="2"/>
    </i>
    <i>
      <x v="21"/>
    </i>
    <i r="1">
      <x/>
    </i>
    <i>
      <x v="22"/>
    </i>
    <i r="1">
      <x/>
    </i>
    <i>
      <x v="23"/>
    </i>
    <i r="1">
      <x/>
    </i>
    <i>
      <x v="25"/>
    </i>
    <i r="1">
      <x v="3"/>
    </i>
    <i>
      <x v="26"/>
    </i>
    <i r="1">
      <x v="2"/>
    </i>
    <i>
      <x v="27"/>
    </i>
    <i r="1">
      <x v="3"/>
    </i>
    <i>
      <x v="28"/>
    </i>
    <i r="1">
      <x v="2"/>
    </i>
    <i>
      <x v="29"/>
    </i>
    <i r="1">
      <x/>
    </i>
    <i>
      <x v="31"/>
    </i>
    <i r="1">
      <x v="1"/>
    </i>
    <i>
      <x v="32"/>
    </i>
    <i r="1">
      <x v="1"/>
    </i>
    <i>
      <x v="33"/>
    </i>
    <i r="1">
      <x v="2"/>
    </i>
    <i>
      <x v="35"/>
    </i>
    <i r="1">
      <x v="1"/>
    </i>
    <i>
      <x v="36"/>
    </i>
    <i r="1">
      <x v="1"/>
    </i>
    <i>
      <x v="37"/>
    </i>
    <i r="1">
      <x v="1"/>
    </i>
    <i>
      <x v="38"/>
    </i>
    <i r="1">
      <x v="3"/>
    </i>
    <i>
      <x v="39"/>
    </i>
    <i r="1">
      <x v="1"/>
    </i>
    <i>
      <x v="40"/>
    </i>
    <i r="1">
      <x/>
    </i>
    <i>
      <x v="41"/>
    </i>
    <i r="1">
      <x/>
    </i>
    <i>
      <x v="43"/>
    </i>
    <i r="1">
      <x v="1"/>
    </i>
    <i t="grand">
      <x/>
    </i>
  </rowItems>
  <colFields count="1">
    <field x="-2"/>
  </colFields>
  <colItems count="2">
    <i>
      <x/>
    </i>
    <i i="1">
      <x v="1"/>
    </i>
  </colItems>
  <dataFields count="2">
    <dataField name="Sum of Total Selling Values" fld="12" baseField="0" baseItem="0"/>
    <dataField name="Sum of QUANTITY" fld="2" baseField="0" baseItem="0"/>
  </dataFields>
  <formats count="3">
    <format dxfId="17">
      <pivotArea type="all" dataOnly="0" outline="0" fieldPosition="0"/>
    </format>
    <format dxfId="16">
      <pivotArea outline="0" collapsedLevelsAreSubtotals="1" fieldPosition="0"/>
    </format>
    <format dxfId="15">
      <pivotArea dataOnly="0" labelOnly="1" outline="0" fieldPosition="0">
        <references count="1">
          <reference field="4294967294" count="1">
            <x v="0"/>
          </reference>
        </references>
      </pivotArea>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4" firstHeaderRow="0" firstDataRow="1" firstDataCol="0"/>
  <pivotFields count="16">
    <pivotField numFmtId="14" showAll="0"/>
    <pivotField showAll="0"/>
    <pivotField showAll="0"/>
    <pivotField showAll="0"/>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dataField="1" showAll="0"/>
    <pivotField dataField="1" showAll="0"/>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BUYING PRIZE" fld="9" baseField="0" baseItem="0"/>
    <dataField name="Sum of SELLING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5" firstHeaderRow="1" firstDataRow="1" firstDataCol="1"/>
  <pivotFields count="16">
    <pivotField numFmtId="14" showAll="0"/>
    <pivotField showAll="0"/>
    <pivotField showAll="0"/>
    <pivotField showAll="0">
      <items count="4">
        <item h="1" x="2"/>
        <item h="1" x="1"/>
        <item x="0"/>
        <item t="default"/>
      </items>
    </pivotField>
    <pivotField showAll="0">
      <items count="3">
        <item x="1"/>
        <item h="1" x="0"/>
        <item t="default"/>
      </items>
    </pivotField>
    <pivotField numFmtId="164" showAll="0"/>
    <pivotField showAll="0"/>
    <pivotField showAll="0">
      <items count="6">
        <item h="1" x="3"/>
        <item h="1" x="2"/>
        <item h="1" x="0"/>
        <item x="4"/>
        <item h="1" x="1"/>
        <item t="default"/>
      </items>
    </pivotField>
    <pivotField showAll="0"/>
    <pivotField showAll="0"/>
    <pivotField dataField="1"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x="2"/>
        <item h="1" x="3"/>
        <item h="1" x="4"/>
        <item h="1" x="5"/>
        <item h="1" x="6"/>
        <item h="1" x="7"/>
        <item h="1" x="8"/>
        <item h="1" x="9"/>
        <item h="1" x="10"/>
        <item h="1" x="11"/>
        <item t="default"/>
      </items>
    </pivotField>
    <pivotField showAll="0">
      <items count="3">
        <item x="0"/>
        <item h="1" x="1"/>
        <item t="default"/>
      </items>
    </pivotField>
  </pivotFields>
  <rowFields count="1">
    <field x="13"/>
  </rowFields>
  <rowItems count="2">
    <i>
      <x v="12"/>
    </i>
    <i t="grand">
      <x/>
    </i>
  </rowItems>
  <colItems count="1">
    <i/>
  </colItems>
  <dataFields count="1">
    <dataField name="Sum of SELLING PRICE"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Q3:R7" firstHeaderRow="1" firstDataRow="1" firstDataCol="1"/>
  <pivotFields count="16">
    <pivotField numFmtId="14" showAll="0"/>
    <pivotField showAll="0"/>
    <pivotField showAll="0"/>
    <pivotField axis="axisRow" showAll="0">
      <items count="4">
        <item x="2"/>
        <item x="1"/>
        <item x="0"/>
        <item t="default"/>
      </items>
    </pivotField>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items count="5">
        <item x="0"/>
        <item x="1"/>
        <item x="2"/>
        <item x="3"/>
        <item t="default"/>
      </items>
    </pivotField>
    <pivotField showAll="0"/>
    <pivotField dataField="1"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Items count="1">
    <i/>
  </colItems>
  <dataFields count="1">
    <dataField name="Sum of SELLING PRICE" fld="10" baseField="0" baseItem="0"/>
  </dataFields>
  <chartFormats count="8">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T3:U6"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items count="5">
        <item x="0"/>
        <item x="1"/>
        <item x="2"/>
        <item x="3"/>
        <item t="default"/>
      </items>
    </pivotField>
    <pivotField showAll="0"/>
    <pivotField dataField="1"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SELLING PRICE" fld="10" baseField="0" baseItem="0"/>
  </dataFields>
  <chartFormats count="6">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M3:N9" firstHeaderRow="1" firstDataRow="1" firstDataCol="1"/>
  <pivotFields count="16">
    <pivotField numFmtId="14" showAll="0"/>
    <pivotField showAll="0"/>
    <pivotField showAll="0"/>
    <pivotField showAll="0"/>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x="2"/>
        <item x="0"/>
        <item x="4"/>
        <item x="1"/>
        <item t="default"/>
      </items>
    </pivotField>
    <pivotField showAll="0">
      <items count="5">
        <item x="0"/>
        <item x="1"/>
        <item x="2"/>
        <item x="3"/>
        <item t="default"/>
      </items>
    </pivotField>
    <pivotField showAll="0"/>
    <pivotField dataField="1"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6">
    <i>
      <x/>
    </i>
    <i>
      <x v="1"/>
    </i>
    <i>
      <x v="2"/>
    </i>
    <i>
      <x v="3"/>
    </i>
    <i>
      <x v="4"/>
    </i>
    <i t="grand">
      <x/>
    </i>
  </rowItems>
  <colItems count="1">
    <i/>
  </colItems>
  <dataFields count="1">
    <dataField name="Sum of SELLING PRIC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3:H16" firstHeaderRow="1" firstDataRow="1" firstDataCol="1"/>
  <pivotFields count="16">
    <pivotField numFmtId="14" showAll="0"/>
    <pivotField showAll="0"/>
    <pivotField showAll="0"/>
    <pivotField showAll="0"/>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showAll="0"/>
    <pivotField dataField="1" showAll="0"/>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SELLING PRICE" fld="10"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5">
  <location ref="X3:Y9" firstHeaderRow="1" firstDataRow="1" firstDataCol="1"/>
  <pivotFields count="16">
    <pivotField numFmtId="14" showAll="0"/>
    <pivotField showAll="0"/>
    <pivotField showAll="0"/>
    <pivotField showAll="0">
      <items count="4">
        <item h="1" x="2"/>
        <item h="1" x="1"/>
        <item x="0"/>
        <item t="default"/>
      </items>
    </pivotField>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x="2"/>
        <item x="0"/>
        <item x="4"/>
        <item x="1"/>
        <item t="default"/>
      </items>
    </pivotField>
    <pivotField showAll="0">
      <items count="5">
        <item x="0"/>
        <item x="1"/>
        <item x="2"/>
        <item x="3"/>
        <item t="default"/>
      </items>
    </pivotField>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s>
  <rowFields count="1">
    <field x="7"/>
  </rowFields>
  <rowItems count="6">
    <i>
      <x/>
    </i>
    <i>
      <x v="1"/>
    </i>
    <i>
      <x v="2"/>
    </i>
    <i>
      <x v="3"/>
    </i>
    <i>
      <x v="4"/>
    </i>
    <i t="grand">
      <x/>
    </i>
  </rowItems>
  <colItems count="1">
    <i/>
  </colItems>
  <dataFields count="1">
    <dataField name="Sum of Total Selling Values" fld="12" baseField="0" baseItem="0"/>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1">
            <x v="0"/>
          </reference>
        </references>
      </pivotArea>
    </format>
  </formats>
  <chartFormats count="6">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5">
  <location ref="AA3:AB5" firstHeaderRow="1" firstDataRow="1" firstDataCol="1"/>
  <pivotFields count="16">
    <pivotField numFmtId="14" showAll="0"/>
    <pivotField showAll="0"/>
    <pivotField showAll="0"/>
    <pivotField axis="axisRow" showAll="0">
      <items count="4">
        <item h="1" x="2"/>
        <item h="1" x="1"/>
        <item x="0"/>
        <item t="default"/>
      </items>
    </pivotField>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items count="5">
        <item x="0"/>
        <item x="1"/>
        <item x="2"/>
        <item x="3"/>
        <item t="default"/>
      </items>
    </pivotField>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s>
  <rowFields count="1">
    <field x="3"/>
  </rowFields>
  <rowItems count="2">
    <i>
      <x v="2"/>
    </i>
    <i t="grand">
      <x/>
    </i>
  </rowItems>
  <colItems count="1">
    <i/>
  </colItems>
  <dataFields count="1">
    <dataField name="Sum of Total Selling Values" fld="12" baseField="0" baseItem="0"/>
  </dataFields>
  <formats count="3">
    <format dxfId="5">
      <pivotArea type="all" dataOnly="0" outline="0" fieldPosition="0"/>
    </format>
    <format dxfId="4">
      <pivotArea outline="0" collapsedLevelsAreSubtotals="1" fieldPosition="0"/>
    </format>
    <format dxfId="3">
      <pivotArea dataOnly="0" labelOnly="1" outline="0" fieldPosition="0">
        <references count="1">
          <reference field="4294967294" count="1">
            <x v="0"/>
          </reference>
        </references>
      </pivotArea>
    </format>
  </format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3"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3" count="1" selected="0">
            <x v="2"/>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3" count="1" selected="0">
            <x v="2"/>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3" count="1" selected="0">
            <x v="2"/>
          </reference>
        </references>
      </pivotArea>
    </chartFormat>
    <chartFormat chart="14" format="20">
      <pivotArea type="data" outline="0" fieldPosition="0">
        <references count="2">
          <reference field="4294967294" count="1" selected="0">
            <x v="0"/>
          </reference>
          <reference field="3" count="1" selected="0">
            <x v="0"/>
          </reference>
        </references>
      </pivotArea>
    </chartFormat>
    <chartFormat chart="14" format="2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PivotTable1"/>
  </pivotTables>
  <data>
    <tabular pivotCacheId="1410505466">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s>
  <data>
    <tabular pivotCacheId="1410505466">
      <items count="12">
        <i x="0"/>
        <i x="1"/>
        <i x="2"/>
        <i x="5"/>
        <i x="6"/>
        <i x="7"/>
        <i x="8"/>
        <i x="9"/>
        <i x="11" s="1"/>
        <i x="3" nd="1"/>
        <i x="4"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s>
  <data>
    <tabular pivotCacheId="1410505466">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TYPE1" sourceName="SALE TYPE">
  <pivotTables>
    <pivotTable tabId="10" name="PivotTable2"/>
    <pivotTable tabId="3" name="PivotTable7"/>
    <pivotTable tabId="3" name="PivotTable6"/>
    <pivotTable tabId="3" name="PivotTable5"/>
    <pivotTable tabId="3" name="PivotTable4"/>
    <pivotTable tabId="3" name="PivotTable3"/>
    <pivotTable tabId="3" name="PivotTable2"/>
    <pivotTable tabId="3" name="PivotTable1"/>
  </pivotTables>
  <data>
    <tabular pivotCacheId="1410505466">
      <items count="3">
        <i x="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_MODE1" sourceName="PAYMENT MODE">
  <pivotTables>
    <pivotTable tabId="10" name="PivotTable2"/>
  </pivotTables>
  <data>
    <tabular pivotCacheId="1410505466">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0" name="PivotTable2"/>
  </pivotTables>
  <data>
    <tabular pivotCacheId="1410505466">
      <items count="5">
        <i x="4" s="1"/>
        <i x="1"/>
        <i x="3" nd="1"/>
        <i x="2" nd="1"/>
        <i x="0"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0" name="PivotTable2"/>
  </pivotTables>
  <data>
    <tabular pivotCacheId="1410505466">
      <items count="12">
        <i x="2" s="1"/>
        <i x="5"/>
        <i x="6"/>
        <i x="0" nd="1"/>
        <i x="1" nd="1"/>
        <i x="3" nd="1"/>
        <i x="4" nd="1"/>
        <i x="7" nd="1"/>
        <i x="8" nd="1"/>
        <i x="9" nd="1"/>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0" name="PivotTable2"/>
  </pivotTables>
  <data>
    <tabular pivotCacheId="1410505466">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3" cache="Slicer_SALE_TYPE1" caption="SALE TYPE" rowHeight="241300"/>
  <slicer name="PAYMENT MODE 3" cache="Slicer_PAYMENT_MODE1" caption="PAYMENT MODE" rowHeight="241300"/>
  <slicer name="CATEGORY" cache="Slicer_CATEGORY" caption="CATEGORY" rowHeight="241300"/>
  <slicer name="Month 3" cache="Slicer_Month1" caption="Month" rowHeight="241300"/>
  <slicer name="Year 3" cache="Slicer_Year1"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AYMENT MODE" cache="Slicer_PAYMENT_MODE" caption="PAYMENT MODE" rowHeight="241300"/>
  <slicer name="Month" cache="Slicer_Month" caption="Month" rowHeight="241300"/>
  <slicer name="Year" cache="Slicer_Year" caption="Year" rowHeight="241300"/>
  <slicer name="SALE TYPE" cache="Slicer_SALE_TYPE1" caption="SALE 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AYMENT MODE 1" cache="Slicer_PAYMENT_MODE" caption="PAYMENT MODE" rowHeight="241300"/>
  <slicer name="Month 1" cache="Slicer_Month" caption="Month" rowHeight="241300"/>
  <slicer name="Year 1" cache="Slicer_Year" caption="Year" rowHeight="241300"/>
  <slicer name="SALE TYPE 1" cache="Slicer_SALE_TYPE1" caption="SALE TYP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AYMENT MODE 4" cache="Slicer_PAYMENT_MODE" caption="PAYMENT MODE" rowHeight="241300"/>
  <slicer name="Month 4" cache="Slicer_Month" caption="Month" startItem="3" rowHeight="241300"/>
  <slicer name="Year 4" cache="Slicer_Year" caption="Year" rowHeight="241300"/>
  <slicer name="SALE TYPE 4" cache="Slicer_SALE_TYPE1" caption="SALE TYPE" rowHeight="241300"/>
  <slicer name="CATEGORY 1" cache="Slicer_CATEGORY" caption="CATEGORY" rowHeight="241300"/>
</slicers>
</file>

<file path=xl/tables/table1.xml><?xml version="1.0" encoding="utf-8"?>
<table xmlns="http://schemas.openxmlformats.org/spreadsheetml/2006/main" id="2" name="InputData" displayName="InputData" ref="A1:P528" totalsRowShown="0" headerRowDxfId="44" headerRowBorderDxfId="43">
  <autoFilter ref="A1:P528"/>
  <sortState ref="A2:E527">
    <sortCondition ref="A1:A527"/>
  </sortState>
  <tableColumns count="16">
    <tableColumn id="1" name="DATE" dataDxfId="42"/>
    <tableColumn id="3" name="PRODUCT ID" dataDxfId="41"/>
    <tableColumn id="2" name="QUANTITY" dataDxfId="40"/>
    <tableColumn id="4" name="SALE TYPE" dataDxfId="39"/>
    <tableColumn id="5" name="PAYMENT MODE" dataDxfId="38"/>
    <tableColumn id="6" name="DISCOUNT %" dataDxfId="37"/>
    <tableColumn id="7" name="PRODUCT" dataDxfId="36">
      <calculatedColumnFormula>VLOOKUP(InputData[[#This Row],[PRODUCT ID]],MasterData[],2,0)</calculatedColumnFormula>
    </tableColumn>
    <tableColumn id="9" name="CATEGORY" dataDxfId="35">
      <calculatedColumnFormula>VLOOKUP(InputData[[#This Row],[PRODUCT ID]],MasterData[],3,0)</calculatedColumnFormula>
    </tableColumn>
    <tableColumn id="10" name="UOM" dataDxfId="34">
      <calculatedColumnFormula>VLOOKUP(InputData[[#This Row],[PRODUCT ID]],MasterData[],4,0)</calculatedColumnFormula>
    </tableColumn>
    <tableColumn id="11" name="BUYING PRIZE" dataDxfId="33">
      <calculatedColumnFormula>VLOOKUP(InputData[[#This Row],[PRODUCT ID]],MasterData[],5,0)</calculatedColumnFormula>
    </tableColumn>
    <tableColumn id="12" name="SELLING PRICE" dataDxfId="32">
      <calculatedColumnFormula>VLOOKUP(InputData[[#This Row],[PRODUCT ID]],MasterData[],6,0)</calculatedColumnFormula>
    </tableColumn>
    <tableColumn id="13" name="Total Buying Value" dataDxfId="31">
      <calculatedColumnFormula>InputData[[#This Row],[BUYING PRIZE]]*InputData[[#This Row],[QUANTITY]]</calculatedColumnFormula>
    </tableColumn>
    <tableColumn id="14" name="Total Selling Values" dataDxfId="30">
      <calculatedColumnFormula>InputData[[#This Row],[SELLING PRICE]]*InputData[[#This Row],[QUANTITY]]*(1-InputData[[#This Row],[DISCOUNT %]])</calculatedColumnFormula>
    </tableColumn>
    <tableColumn id="15" name="Day " dataDxfId="29">
      <calculatedColumnFormula>DAY(InputData[[#This Row],[DATE]])</calculatedColumnFormula>
    </tableColumn>
    <tableColumn id="16" name="Month" dataDxfId="28">
      <calculatedColumnFormula>TEXT(InputData[[#This Row],[DATE]],"mmm")</calculatedColumnFormula>
    </tableColumn>
    <tableColumn id="17" name="Year" dataDxfId="27">
      <calculatedColumnFormula>TEXT(InputData[[#This Row],[DATE]],"yyyy")</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26" dataDxfId="24" headerRowBorderDxfId="25">
  <autoFilter ref="A1:F46"/>
  <tableColumns count="6">
    <tableColumn id="1" name="PRODUCT ID" dataDxfId="23"/>
    <tableColumn id="2" name="PRODUCT" dataDxfId="22"/>
    <tableColumn id="3" name="CATEGORY" dataDxfId="21"/>
    <tableColumn id="4" name="UOM" dataDxfId="20"/>
    <tableColumn id="5" name="BUYING PRIZE" dataDxfId="19"/>
    <tableColumn id="6" name="SELLING PRICE" dataDxfId="18"/>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10" Type="http://schemas.microsoft.com/office/2007/relationships/slicer" Target="../slicers/slicer2.xml"/><Relationship Id="rId4" Type="http://schemas.openxmlformats.org/officeDocument/2006/relationships/pivotTable" Target="../pivotTables/pivotTable11.xml"/><Relationship Id="rId9"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92"/>
  <sheetViews>
    <sheetView topLeftCell="A58" workbookViewId="0">
      <selection activeCell="D68" sqref="D68"/>
    </sheetView>
  </sheetViews>
  <sheetFormatPr defaultRowHeight="15" x14ac:dyDescent="0.25"/>
  <cols>
    <col min="1" max="1" width="13.140625" bestFit="1" customWidth="1"/>
    <col min="2" max="2" width="20.42578125" bestFit="1" customWidth="1"/>
    <col min="4" max="4" width="20.28515625" customWidth="1"/>
    <col min="5" max="6" width="20.42578125" customWidth="1"/>
    <col min="7" max="7" width="13.140625" customWidth="1"/>
    <col min="8" max="9" width="20.42578125" customWidth="1"/>
    <col min="10" max="10" width="13.140625" customWidth="1"/>
    <col min="11" max="11" width="20.42578125" customWidth="1"/>
    <col min="12" max="12" width="9" customWidth="1"/>
    <col min="13" max="13" width="13.140625" customWidth="1"/>
    <col min="14" max="14" width="20.42578125" customWidth="1"/>
    <col min="15" max="15" width="6" customWidth="1"/>
    <col min="16" max="16" width="5" customWidth="1"/>
    <col min="17" max="17" width="13.140625" customWidth="1"/>
    <col min="18" max="18" width="20.42578125" customWidth="1"/>
    <col min="19" max="19" width="25.28515625" customWidth="1"/>
    <col min="20" max="20" width="13.140625" customWidth="1"/>
    <col min="21" max="21" width="20.42578125" customWidth="1"/>
    <col min="22" max="25" width="6" customWidth="1"/>
    <col min="26" max="26" width="5" customWidth="1"/>
    <col min="27" max="29" width="6" customWidth="1"/>
    <col min="30" max="30" width="3" customWidth="1"/>
    <col min="31" max="31" width="6" customWidth="1"/>
    <col min="32" max="32" width="5" customWidth="1"/>
    <col min="33" max="34" width="6" customWidth="1"/>
    <col min="35" max="35" width="5" customWidth="1"/>
    <col min="36" max="36" width="6" customWidth="1"/>
    <col min="37" max="37" width="5" customWidth="1"/>
    <col min="38" max="38" width="6" customWidth="1"/>
    <col min="39" max="39" width="5" customWidth="1"/>
    <col min="40" max="42" width="6" customWidth="1"/>
    <col min="43" max="43" width="5" customWidth="1"/>
    <col min="44" max="49" width="6" customWidth="1"/>
    <col min="50" max="55" width="7" customWidth="1"/>
    <col min="56" max="56" width="6" customWidth="1"/>
    <col min="57" max="57" width="7" customWidth="1"/>
    <col min="58" max="59" width="6" customWidth="1"/>
    <col min="60" max="62" width="7" customWidth="1"/>
    <col min="63" max="63" width="6" customWidth="1"/>
    <col min="64" max="64" width="7" customWidth="1"/>
    <col min="65" max="65" width="6" customWidth="1"/>
    <col min="66" max="72" width="7" customWidth="1"/>
    <col min="73" max="73" width="6" customWidth="1"/>
    <col min="74" max="76" width="7" customWidth="1"/>
    <col min="77" max="77" width="4" customWidth="1"/>
    <col min="78" max="79" width="7" customWidth="1"/>
    <col min="80" max="81" width="6" customWidth="1"/>
    <col min="82" max="82" width="7" customWidth="1"/>
    <col min="83" max="83" width="6" customWidth="1"/>
    <col min="84" max="89" width="7" customWidth="1"/>
    <col min="90" max="90" width="4" customWidth="1"/>
    <col min="91" max="94" width="7" customWidth="1"/>
    <col min="95" max="95" width="6" customWidth="1"/>
    <col min="96" max="96" width="7" customWidth="1"/>
    <col min="97" max="97" width="6" customWidth="1"/>
    <col min="98" max="98" width="7" customWidth="1"/>
    <col min="99" max="99" width="6" customWidth="1"/>
    <col min="100" max="100" width="7" customWidth="1"/>
    <col min="101" max="101" width="4" customWidth="1"/>
    <col min="102" max="102" width="7" customWidth="1"/>
    <col min="103" max="105" width="6" customWidth="1"/>
    <col min="106" max="107" width="7" customWidth="1"/>
    <col min="108" max="110" width="6" customWidth="1"/>
    <col min="111" max="114" width="7" customWidth="1"/>
    <col min="115" max="115" width="4" customWidth="1"/>
    <col min="116" max="119" width="7" customWidth="1"/>
    <col min="120" max="120" width="4" customWidth="1"/>
    <col min="121" max="125" width="7" customWidth="1"/>
    <col min="126" max="126" width="6" customWidth="1"/>
    <col min="127" max="127" width="4" customWidth="1"/>
    <col min="128" max="132" width="7" customWidth="1"/>
    <col min="133" max="133" width="6" customWidth="1"/>
    <col min="134" max="134" width="7" customWidth="1"/>
    <col min="135" max="135" width="6" customWidth="1"/>
    <col min="136" max="139" width="7" customWidth="1"/>
    <col min="140" max="140" width="6" customWidth="1"/>
    <col min="141" max="141" width="7" customWidth="1"/>
    <col min="142" max="142" width="6" customWidth="1"/>
    <col min="143" max="143" width="7" customWidth="1"/>
    <col min="144" max="145" width="6" customWidth="1"/>
    <col min="146" max="146" width="7" customWidth="1"/>
    <col min="147" max="147" width="6" customWidth="1"/>
    <col min="148" max="148" width="4" customWidth="1"/>
    <col min="149" max="149" width="7" customWidth="1"/>
    <col min="150" max="151" width="6" customWidth="1"/>
    <col min="152" max="154" width="7" customWidth="1"/>
    <col min="155" max="155" width="6" customWidth="1"/>
    <col min="156" max="156" width="7" customWidth="1"/>
    <col min="157" max="158" width="6" customWidth="1"/>
    <col min="159" max="162" width="7" customWidth="1"/>
    <col min="163" max="163" width="6" customWidth="1"/>
    <col min="164" max="165" width="4" customWidth="1"/>
    <col min="166" max="166" width="7" customWidth="1"/>
    <col min="167" max="167" width="6" customWidth="1"/>
    <col min="168" max="171" width="7" customWidth="1"/>
    <col min="172" max="172" width="6" customWidth="1"/>
    <col min="173" max="173" width="4" customWidth="1"/>
    <col min="174" max="174" width="7" customWidth="1"/>
    <col min="175" max="175" width="6" customWidth="1"/>
    <col min="176" max="181" width="7" customWidth="1"/>
    <col min="182" max="182" width="6" customWidth="1"/>
    <col min="183" max="187" width="7" customWidth="1"/>
    <col min="188" max="188" width="6" customWidth="1"/>
    <col min="189" max="190" width="7" customWidth="1"/>
    <col min="191" max="191" width="6" customWidth="1"/>
    <col min="192" max="192" width="7" customWidth="1"/>
    <col min="193" max="193" width="4" customWidth="1"/>
    <col min="194" max="194" width="6" customWidth="1"/>
    <col min="195" max="196" width="7" customWidth="1"/>
    <col min="197" max="197" width="6" customWidth="1"/>
    <col min="198" max="200" width="7" customWidth="1"/>
    <col min="201" max="201" width="4" customWidth="1"/>
    <col min="202" max="203" width="7" customWidth="1"/>
    <col min="204" max="205" width="6" customWidth="1"/>
    <col min="206" max="207" width="7" customWidth="1"/>
    <col min="208" max="208" width="6" customWidth="1"/>
    <col min="209" max="209" width="4" customWidth="1"/>
    <col min="210" max="210" width="7" customWidth="1"/>
    <col min="211" max="211" width="6" customWidth="1"/>
    <col min="212" max="212" width="7" customWidth="1"/>
    <col min="213" max="213" width="4" customWidth="1"/>
    <col min="214" max="216" width="7" customWidth="1"/>
    <col min="217" max="217" width="6" customWidth="1"/>
    <col min="218" max="222" width="7" customWidth="1"/>
    <col min="223" max="225" width="6" customWidth="1"/>
    <col min="226" max="228" width="7" customWidth="1"/>
    <col min="229" max="232" width="6" customWidth="1"/>
    <col min="233" max="235" width="7" customWidth="1"/>
    <col min="236" max="236" width="4" customWidth="1"/>
    <col min="237" max="239" width="6" customWidth="1"/>
    <col min="240" max="242" width="7" customWidth="1"/>
    <col min="243" max="243" width="4" customWidth="1"/>
    <col min="244" max="246" width="7" customWidth="1"/>
    <col min="247" max="248" width="6" customWidth="1"/>
    <col min="249" max="249" width="7" customWidth="1"/>
    <col min="250" max="251" width="4" customWidth="1"/>
    <col min="252" max="257" width="7" customWidth="1"/>
    <col min="258" max="258" width="6" customWidth="1"/>
    <col min="259" max="259" width="8" customWidth="1"/>
    <col min="260" max="260" width="7" customWidth="1"/>
    <col min="261" max="262" width="8" customWidth="1"/>
    <col min="263" max="263" width="5" customWidth="1"/>
    <col min="264" max="265" width="8" customWidth="1"/>
    <col min="266" max="266" width="7" customWidth="1"/>
    <col min="267" max="267" width="8" customWidth="1"/>
    <col min="268" max="269" width="7" customWidth="1"/>
    <col min="270" max="276" width="8" customWidth="1"/>
    <col min="277" max="277" width="7" customWidth="1"/>
    <col min="278" max="281" width="8" customWidth="1"/>
    <col min="282" max="282" width="5" customWidth="1"/>
    <col min="283" max="283" width="7" customWidth="1"/>
    <col min="284" max="285" width="8" customWidth="1"/>
    <col min="286" max="286" width="5" customWidth="1"/>
    <col min="287" max="287" width="7" customWidth="1"/>
    <col min="288" max="289" width="8" customWidth="1"/>
    <col min="290" max="290" width="7" customWidth="1"/>
    <col min="291" max="291" width="8" customWidth="1"/>
    <col min="292" max="292" width="5" customWidth="1"/>
    <col min="293" max="295" width="7" customWidth="1"/>
    <col min="296" max="296" width="8" customWidth="1"/>
    <col min="297" max="297" width="5" customWidth="1"/>
    <col min="298" max="303" width="8" customWidth="1"/>
    <col min="304" max="304" width="7" customWidth="1"/>
    <col min="305" max="310" width="8" customWidth="1"/>
    <col min="311" max="313" width="7" customWidth="1"/>
    <col min="314" max="316" width="8" customWidth="1"/>
    <col min="317" max="317" width="7" customWidth="1"/>
    <col min="318" max="318" width="8" customWidth="1"/>
    <col min="319" max="321" width="7" customWidth="1"/>
    <col min="322" max="324" width="8" customWidth="1"/>
    <col min="325" max="325" width="5" customWidth="1"/>
    <col min="326" max="326" width="7" customWidth="1"/>
    <col min="327" max="327" width="8" customWidth="1"/>
    <col min="328" max="328" width="7" customWidth="1"/>
    <col min="329" max="329" width="5" customWidth="1"/>
    <col min="330" max="330" width="8" customWidth="1"/>
    <col min="331" max="331" width="7" customWidth="1"/>
    <col min="332" max="333" width="8" customWidth="1"/>
    <col min="334" max="334" width="7" customWidth="1"/>
    <col min="335" max="337" width="8" customWidth="1"/>
    <col min="338" max="338" width="7" customWidth="1"/>
    <col min="339" max="340" width="8" customWidth="1"/>
    <col min="341" max="341" width="5" customWidth="1"/>
    <col min="342" max="346" width="8" customWidth="1"/>
    <col min="347" max="348" width="5" customWidth="1"/>
    <col min="349" max="351" width="8" customWidth="1"/>
    <col min="352" max="352" width="5" customWidth="1"/>
    <col min="353" max="354" width="8" customWidth="1"/>
    <col min="355" max="355" width="7" customWidth="1"/>
    <col min="356" max="356" width="8" customWidth="1"/>
    <col min="357" max="357" width="7" customWidth="1"/>
    <col min="358" max="358" width="5" customWidth="1"/>
    <col min="359" max="359" width="8" customWidth="1"/>
    <col min="360" max="360" width="5" customWidth="1"/>
    <col min="361" max="361" width="8" customWidth="1"/>
    <col min="362" max="362" width="7" customWidth="1"/>
    <col min="363" max="363" width="5" customWidth="1"/>
    <col min="364" max="364" width="8" customWidth="1"/>
    <col min="365" max="365" width="7" customWidth="1"/>
    <col min="366" max="366" width="5" customWidth="1"/>
    <col min="367" max="367" width="11.28515625" bestFit="1" customWidth="1"/>
  </cols>
  <sheetData>
    <row r="3" spans="1:21" x14ac:dyDescent="0.25">
      <c r="A3" s="7" t="s">
        <v>119</v>
      </c>
      <c r="B3" t="s">
        <v>143</v>
      </c>
      <c r="D3" t="s">
        <v>144</v>
      </c>
      <c r="E3" t="s">
        <v>143</v>
      </c>
      <c r="G3" s="7" t="s">
        <v>119</v>
      </c>
      <c r="H3" t="s">
        <v>143</v>
      </c>
      <c r="J3" s="7" t="s">
        <v>119</v>
      </c>
      <c r="K3" t="s">
        <v>143</v>
      </c>
      <c r="M3" s="7" t="s">
        <v>119</v>
      </c>
      <c r="N3" t="s">
        <v>143</v>
      </c>
      <c r="Q3" s="7" t="s">
        <v>119</v>
      </c>
      <c r="R3" t="s">
        <v>143</v>
      </c>
      <c r="T3" s="7" t="s">
        <v>119</v>
      </c>
      <c r="U3" t="s">
        <v>143</v>
      </c>
    </row>
    <row r="4" spans="1:21" x14ac:dyDescent="0.25">
      <c r="A4" s="8">
        <v>13</v>
      </c>
      <c r="B4" s="15">
        <v>41.81</v>
      </c>
      <c r="D4" s="15">
        <v>40867</v>
      </c>
      <c r="E4" s="15">
        <v>49569.610000000081</v>
      </c>
      <c r="G4" s="8" t="s">
        <v>124</v>
      </c>
      <c r="H4" s="15">
        <v>5741.6100000000006</v>
      </c>
      <c r="J4" s="8" t="s">
        <v>7</v>
      </c>
      <c r="K4" s="15">
        <v>1350.44</v>
      </c>
      <c r="M4" s="8" t="s">
        <v>8</v>
      </c>
      <c r="N4" s="15">
        <v>9335.9900000000016</v>
      </c>
      <c r="Q4" s="8" t="s">
        <v>108</v>
      </c>
      <c r="R4" s="15">
        <v>26121.079999999991</v>
      </c>
      <c r="T4" s="8" t="s">
        <v>107</v>
      </c>
      <c r="U4" s="15">
        <v>25626.2</v>
      </c>
    </row>
    <row r="5" spans="1:21" x14ac:dyDescent="0.25">
      <c r="A5" s="8" t="s">
        <v>120</v>
      </c>
      <c r="B5" s="15">
        <v>41.81</v>
      </c>
      <c r="G5" s="8" t="s">
        <v>125</v>
      </c>
      <c r="H5" s="15">
        <v>4082.0400000000013</v>
      </c>
      <c r="J5" s="18" t="s">
        <v>9</v>
      </c>
      <c r="K5" s="15">
        <v>1350.44</v>
      </c>
      <c r="M5" s="8" t="s">
        <v>28</v>
      </c>
      <c r="N5" s="15">
        <v>11185.13999999999</v>
      </c>
      <c r="Q5" s="8" t="s">
        <v>106</v>
      </c>
      <c r="R5" s="15">
        <v>15624.489999999994</v>
      </c>
      <c r="T5" s="8" t="s">
        <v>106</v>
      </c>
      <c r="U5" s="15">
        <v>23943.409999999982</v>
      </c>
    </row>
    <row r="6" spans="1:21" x14ac:dyDescent="0.25">
      <c r="D6" t="s">
        <v>137</v>
      </c>
      <c r="E6">
        <f>GETPIVOTDATA("Sum of SELLING PRICE",$D$3)</f>
        <v>49569.610000000081</v>
      </c>
      <c r="G6" s="8" t="s">
        <v>126</v>
      </c>
      <c r="H6" s="15">
        <v>4178.91</v>
      </c>
      <c r="J6" s="8" t="s">
        <v>11</v>
      </c>
      <c r="K6" s="15">
        <v>2141.9999999999995</v>
      </c>
      <c r="M6" s="8" t="s">
        <v>49</v>
      </c>
      <c r="N6" s="15">
        <v>5953.829999999999</v>
      </c>
      <c r="Q6" s="8" t="s">
        <v>105</v>
      </c>
      <c r="R6" s="15">
        <v>7824.0400000000009</v>
      </c>
      <c r="T6" s="8" t="s">
        <v>120</v>
      </c>
      <c r="U6" s="15">
        <v>49569.609999999986</v>
      </c>
    </row>
    <row r="7" spans="1:21" x14ac:dyDescent="0.25">
      <c r="D7" t="s">
        <v>138</v>
      </c>
      <c r="E7">
        <f>GETPIVOTDATA("Sum of SELLING PRICE",$D$3)-GETPIVOTDATA("Sum of BUYING PRIZE",$D$3)</f>
        <v>8702.6100000000806</v>
      </c>
      <c r="G7" s="8" t="s">
        <v>127</v>
      </c>
      <c r="H7" s="15">
        <v>3799.6500000000005</v>
      </c>
      <c r="J7" s="18" t="s">
        <v>9</v>
      </c>
      <c r="K7" s="15">
        <v>2141.9999999999995</v>
      </c>
      <c r="M7" s="8" t="s">
        <v>62</v>
      </c>
      <c r="N7" s="15">
        <v>11596.619999999997</v>
      </c>
      <c r="Q7" s="8" t="s">
        <v>120</v>
      </c>
      <c r="R7" s="15">
        <v>49569.609999999986</v>
      </c>
    </row>
    <row r="8" spans="1:21" x14ac:dyDescent="0.25">
      <c r="D8" t="s">
        <v>145</v>
      </c>
      <c r="E8" s="14">
        <f>E7/GETPIVOTDATA("Sum of BUYING PRIZE",$D$3)</f>
        <v>0.21294956811119192</v>
      </c>
      <c r="G8" s="8" t="s">
        <v>128</v>
      </c>
      <c r="H8" s="15">
        <v>4119.6500000000005</v>
      </c>
      <c r="J8" s="8" t="s">
        <v>13</v>
      </c>
      <c r="K8" s="15">
        <v>890.34000000000015</v>
      </c>
      <c r="M8" s="8" t="s">
        <v>85</v>
      </c>
      <c r="N8" s="15">
        <v>11498.029999999997</v>
      </c>
    </row>
    <row r="9" spans="1:21" x14ac:dyDescent="0.25">
      <c r="G9" s="8" t="s">
        <v>129</v>
      </c>
      <c r="H9" s="15">
        <v>3522.3700000000008</v>
      </c>
      <c r="J9" s="18" t="s">
        <v>9</v>
      </c>
      <c r="K9" s="15">
        <v>890.34000000000015</v>
      </c>
      <c r="M9" s="8" t="s">
        <v>120</v>
      </c>
      <c r="N9" s="15">
        <v>49569.609999999986</v>
      </c>
    </row>
    <row r="10" spans="1:21" x14ac:dyDescent="0.25">
      <c r="G10" s="8" t="s">
        <v>130</v>
      </c>
      <c r="H10" s="15">
        <v>3964.94</v>
      </c>
      <c r="J10" s="8" t="s">
        <v>15</v>
      </c>
      <c r="K10" s="15">
        <v>732.60000000000025</v>
      </c>
    </row>
    <row r="11" spans="1:21" x14ac:dyDescent="0.25">
      <c r="D11" s="20">
        <v>0.21</v>
      </c>
      <c r="E11" s="15">
        <v>49569.61</v>
      </c>
      <c r="G11" s="8" t="s">
        <v>131</v>
      </c>
      <c r="H11" s="15">
        <v>4047.6400000000008</v>
      </c>
      <c r="J11" s="18" t="s">
        <v>109</v>
      </c>
      <c r="K11" s="15">
        <v>732.60000000000025</v>
      </c>
      <c r="Q11" s="19">
        <f>ROUND(49569.61,0)</f>
        <v>49570</v>
      </c>
    </row>
    <row r="12" spans="1:21" x14ac:dyDescent="0.25">
      <c r="D12" s="15">
        <f>GETPIVOTDATA("Sum of SELLING PRICE",$D$3)-GETPIVOTDATA("Sum of BUYING PRIZE",$D$3)</f>
        <v>8702.6100000000806</v>
      </c>
      <c r="G12" s="8" t="s">
        <v>132</v>
      </c>
      <c r="H12" s="15">
        <v>4730.0499999999993</v>
      </c>
      <c r="J12" s="8" t="s">
        <v>17</v>
      </c>
      <c r="K12" s="15">
        <v>2178.5400000000009</v>
      </c>
    </row>
    <row r="13" spans="1:21" x14ac:dyDescent="0.25">
      <c r="E13">
        <v>8702.61</v>
      </c>
      <c r="G13" s="8" t="s">
        <v>133</v>
      </c>
      <c r="H13" s="15">
        <v>3304.8799999999997</v>
      </c>
      <c r="J13" s="18" t="s">
        <v>110</v>
      </c>
      <c r="K13" s="15">
        <v>2178.5400000000009</v>
      </c>
    </row>
    <row r="14" spans="1:21" x14ac:dyDescent="0.25">
      <c r="G14" s="8" t="s">
        <v>134</v>
      </c>
      <c r="H14" s="15">
        <v>3858.2400000000007</v>
      </c>
      <c r="J14" s="8" t="s">
        <v>19</v>
      </c>
      <c r="K14" s="15">
        <v>684</v>
      </c>
    </row>
    <row r="15" spans="1:21" x14ac:dyDescent="0.25">
      <c r="G15" s="8" t="s">
        <v>135</v>
      </c>
      <c r="H15" s="15">
        <v>4219.6299999999992</v>
      </c>
      <c r="J15" s="18" t="s">
        <v>9</v>
      </c>
      <c r="K15" s="15">
        <v>684</v>
      </c>
    </row>
    <row r="16" spans="1:21" x14ac:dyDescent="0.25">
      <c r="G16" s="8" t="s">
        <v>120</v>
      </c>
      <c r="H16" s="15">
        <v>49569.609999999993</v>
      </c>
      <c r="J16" s="8" t="s">
        <v>21</v>
      </c>
      <c r="K16" s="15">
        <v>238.65000000000003</v>
      </c>
    </row>
    <row r="17" spans="10:11" x14ac:dyDescent="0.25">
      <c r="J17" s="18" t="s">
        <v>109</v>
      </c>
      <c r="K17" s="15">
        <v>238.65000000000003</v>
      </c>
    </row>
    <row r="18" spans="10:11" x14ac:dyDescent="0.25">
      <c r="J18" s="8" t="s">
        <v>23</v>
      </c>
      <c r="K18" s="15">
        <v>1040.8200000000002</v>
      </c>
    </row>
    <row r="19" spans="10:11" x14ac:dyDescent="0.25">
      <c r="J19" s="18" t="s">
        <v>9</v>
      </c>
      <c r="K19" s="15">
        <v>1040.8200000000002</v>
      </c>
    </row>
    <row r="20" spans="10:11" x14ac:dyDescent="0.25">
      <c r="J20" s="8" t="s">
        <v>25</v>
      </c>
      <c r="K20" s="15">
        <v>78.599999999999994</v>
      </c>
    </row>
    <row r="21" spans="10:11" x14ac:dyDescent="0.25">
      <c r="J21" s="18" t="s">
        <v>111</v>
      </c>
      <c r="K21" s="15">
        <v>78.599999999999994</v>
      </c>
    </row>
    <row r="22" spans="10:11" x14ac:dyDescent="0.25">
      <c r="J22" s="8" t="s">
        <v>27</v>
      </c>
      <c r="K22" s="15">
        <v>1971.36</v>
      </c>
    </row>
    <row r="23" spans="10:11" x14ac:dyDescent="0.25">
      <c r="J23" s="18" t="s">
        <v>110</v>
      </c>
      <c r="K23" s="15">
        <v>1971.36</v>
      </c>
    </row>
    <row r="24" spans="10:11" x14ac:dyDescent="0.25">
      <c r="J24" s="8" t="s">
        <v>30</v>
      </c>
      <c r="K24" s="15">
        <v>677.5999999999998</v>
      </c>
    </row>
    <row r="25" spans="10:11" x14ac:dyDescent="0.25">
      <c r="J25" s="18" t="s">
        <v>109</v>
      </c>
      <c r="K25" s="15">
        <v>677.5999999999998</v>
      </c>
    </row>
    <row r="26" spans="10:11" x14ac:dyDescent="0.25">
      <c r="J26" s="8" t="s">
        <v>32</v>
      </c>
      <c r="K26" s="15">
        <v>1318.38</v>
      </c>
    </row>
    <row r="27" spans="10:11" x14ac:dyDescent="0.25">
      <c r="J27" s="18" t="s">
        <v>9</v>
      </c>
      <c r="K27" s="15">
        <v>1318.38</v>
      </c>
    </row>
    <row r="28" spans="10:11" x14ac:dyDescent="0.25">
      <c r="J28" s="8" t="s">
        <v>34</v>
      </c>
      <c r="K28" s="15">
        <v>1098.72</v>
      </c>
    </row>
    <row r="29" spans="10:11" x14ac:dyDescent="0.25">
      <c r="J29" s="18" t="s">
        <v>9</v>
      </c>
      <c r="K29" s="15">
        <v>1098.72</v>
      </c>
    </row>
    <row r="30" spans="10:11" x14ac:dyDescent="0.25">
      <c r="J30" s="8" t="s">
        <v>36</v>
      </c>
      <c r="K30" s="15">
        <v>1613.92</v>
      </c>
    </row>
    <row r="31" spans="10:11" x14ac:dyDescent="0.25">
      <c r="J31" s="18" t="s">
        <v>9</v>
      </c>
      <c r="K31" s="15">
        <v>1613.92</v>
      </c>
    </row>
    <row r="32" spans="10:11" x14ac:dyDescent="0.25">
      <c r="J32" s="8" t="s">
        <v>38</v>
      </c>
      <c r="K32" s="15">
        <v>204.35999999999999</v>
      </c>
    </row>
    <row r="33" spans="10:11" x14ac:dyDescent="0.25">
      <c r="J33" s="18" t="s">
        <v>111</v>
      </c>
      <c r="K33" s="15">
        <v>204.35999999999999</v>
      </c>
    </row>
    <row r="34" spans="10:11" x14ac:dyDescent="0.25">
      <c r="J34" s="8" t="s">
        <v>40</v>
      </c>
      <c r="K34" s="15">
        <v>249.59999999999991</v>
      </c>
    </row>
    <row r="35" spans="10:11" x14ac:dyDescent="0.25">
      <c r="J35" s="18" t="s">
        <v>111</v>
      </c>
      <c r="K35" s="15">
        <v>249.59999999999991</v>
      </c>
    </row>
    <row r="36" spans="10:11" x14ac:dyDescent="0.25">
      <c r="J36" s="8" t="s">
        <v>42</v>
      </c>
      <c r="K36" s="15">
        <v>940.68</v>
      </c>
    </row>
    <row r="37" spans="10:11" x14ac:dyDescent="0.25">
      <c r="J37" s="18" t="s">
        <v>110</v>
      </c>
      <c r="K37" s="15">
        <v>940.68</v>
      </c>
    </row>
    <row r="38" spans="10:11" x14ac:dyDescent="0.25">
      <c r="J38" s="8" t="s">
        <v>44</v>
      </c>
      <c r="K38" s="15">
        <v>590.52</v>
      </c>
    </row>
    <row r="39" spans="10:11" x14ac:dyDescent="0.25">
      <c r="J39" s="18" t="s">
        <v>111</v>
      </c>
      <c r="K39" s="15">
        <v>590.52</v>
      </c>
    </row>
    <row r="40" spans="10:11" x14ac:dyDescent="0.25">
      <c r="J40" s="8" t="s">
        <v>46</v>
      </c>
      <c r="K40" s="15">
        <v>2520</v>
      </c>
    </row>
    <row r="41" spans="10:11" x14ac:dyDescent="0.25">
      <c r="J41" s="18" t="s">
        <v>110</v>
      </c>
      <c r="K41" s="15">
        <v>2520</v>
      </c>
    </row>
    <row r="42" spans="10:11" x14ac:dyDescent="0.25">
      <c r="J42" s="8" t="s">
        <v>48</v>
      </c>
      <c r="K42" s="15">
        <v>838.75</v>
      </c>
    </row>
    <row r="43" spans="10:11" x14ac:dyDescent="0.25">
      <c r="J43" s="18" t="s">
        <v>109</v>
      </c>
      <c r="K43" s="15">
        <v>838.75</v>
      </c>
    </row>
    <row r="44" spans="10:11" x14ac:dyDescent="0.25">
      <c r="J44" s="8" t="s">
        <v>51</v>
      </c>
      <c r="K44" s="15">
        <v>1462.86</v>
      </c>
    </row>
    <row r="45" spans="10:11" x14ac:dyDescent="0.25">
      <c r="J45" s="18" t="s">
        <v>110</v>
      </c>
      <c r="K45" s="15">
        <v>1462.86</v>
      </c>
    </row>
    <row r="46" spans="10:11" x14ac:dyDescent="0.25">
      <c r="J46" s="8" t="s">
        <v>53</v>
      </c>
      <c r="K46" s="15">
        <v>1132.5599999999997</v>
      </c>
    </row>
    <row r="47" spans="10:11" x14ac:dyDescent="0.25">
      <c r="J47" s="18" t="s">
        <v>110</v>
      </c>
      <c r="K47" s="15">
        <v>1132.5599999999997</v>
      </c>
    </row>
    <row r="48" spans="10:11" x14ac:dyDescent="0.25">
      <c r="J48" s="8" t="s">
        <v>55</v>
      </c>
      <c r="K48" s="15">
        <v>1494.6000000000001</v>
      </c>
    </row>
    <row r="49" spans="10:11" x14ac:dyDescent="0.25">
      <c r="J49" s="18" t="s">
        <v>110</v>
      </c>
      <c r="K49" s="15">
        <v>1494.6000000000001</v>
      </c>
    </row>
    <row r="50" spans="10:11" x14ac:dyDescent="0.25">
      <c r="J50" s="8" t="s">
        <v>57</v>
      </c>
      <c r="K50" s="15">
        <v>941.7600000000001</v>
      </c>
    </row>
    <row r="51" spans="10:11" x14ac:dyDescent="0.25">
      <c r="J51" s="18" t="s">
        <v>110</v>
      </c>
      <c r="K51" s="15">
        <v>941.7600000000001</v>
      </c>
    </row>
    <row r="52" spans="10:11" x14ac:dyDescent="0.25">
      <c r="J52" s="8" t="s">
        <v>59</v>
      </c>
      <c r="K52" s="15">
        <v>83.3</v>
      </c>
    </row>
    <row r="53" spans="10:11" x14ac:dyDescent="0.25">
      <c r="J53" s="18" t="s">
        <v>111</v>
      </c>
      <c r="K53" s="15">
        <v>83.3</v>
      </c>
    </row>
    <row r="54" spans="10:11" x14ac:dyDescent="0.25">
      <c r="J54" s="8" t="s">
        <v>61</v>
      </c>
      <c r="K54" s="15">
        <v>345.24000000000007</v>
      </c>
    </row>
    <row r="55" spans="10:11" x14ac:dyDescent="0.25">
      <c r="J55" s="18" t="s">
        <v>111</v>
      </c>
      <c r="K55" s="15">
        <v>345.24000000000007</v>
      </c>
    </row>
    <row r="56" spans="10:11" x14ac:dyDescent="0.25">
      <c r="J56" s="8" t="s">
        <v>64</v>
      </c>
      <c r="K56" s="15">
        <v>971.04000000000008</v>
      </c>
    </row>
    <row r="57" spans="10:11" x14ac:dyDescent="0.25">
      <c r="J57" s="18" t="s">
        <v>109</v>
      </c>
      <c r="K57" s="15">
        <v>971.04000000000008</v>
      </c>
    </row>
    <row r="58" spans="10:11" x14ac:dyDescent="0.25">
      <c r="J58" s="8" t="s">
        <v>66</v>
      </c>
      <c r="K58" s="15">
        <v>543.53</v>
      </c>
    </row>
    <row r="59" spans="10:11" x14ac:dyDescent="0.25">
      <c r="J59" s="18" t="s">
        <v>111</v>
      </c>
      <c r="K59" s="15">
        <v>543.53</v>
      </c>
    </row>
    <row r="60" spans="10:11" x14ac:dyDescent="0.25">
      <c r="J60" s="8" t="s">
        <v>68</v>
      </c>
      <c r="K60" s="15">
        <v>796.65000000000009</v>
      </c>
    </row>
    <row r="61" spans="10:11" x14ac:dyDescent="0.25">
      <c r="J61" s="18" t="s">
        <v>109</v>
      </c>
      <c r="K61" s="15">
        <v>796.65000000000009</v>
      </c>
    </row>
    <row r="62" spans="10:11" x14ac:dyDescent="0.25">
      <c r="J62" s="8" t="s">
        <v>70</v>
      </c>
      <c r="K62" s="15">
        <v>2817.9200000000005</v>
      </c>
    </row>
    <row r="63" spans="10:11" x14ac:dyDescent="0.25">
      <c r="J63" s="18" t="s">
        <v>110</v>
      </c>
      <c r="K63" s="15">
        <v>2817.9200000000005</v>
      </c>
    </row>
    <row r="64" spans="10:11" x14ac:dyDescent="0.25">
      <c r="J64" s="8" t="s">
        <v>72</v>
      </c>
      <c r="K64" s="15">
        <v>624.95999999999992</v>
      </c>
    </row>
    <row r="65" spans="4:11" x14ac:dyDescent="0.25">
      <c r="J65" s="18" t="s">
        <v>9</v>
      </c>
      <c r="K65" s="15">
        <v>624.95999999999992</v>
      </c>
    </row>
    <row r="66" spans="4:11" x14ac:dyDescent="0.25">
      <c r="J66" s="8" t="s">
        <v>74</v>
      </c>
      <c r="K66" s="15">
        <v>1879.68</v>
      </c>
    </row>
    <row r="67" spans="4:11" x14ac:dyDescent="0.25">
      <c r="J67" s="18" t="s">
        <v>9</v>
      </c>
      <c r="K67" s="15">
        <v>1879.68</v>
      </c>
    </row>
    <row r="68" spans="4:11" x14ac:dyDescent="0.25">
      <c r="D68" t="s">
        <v>146</v>
      </c>
      <c r="J68" s="8" t="s">
        <v>76</v>
      </c>
      <c r="K68" s="15">
        <v>1556.1000000000004</v>
      </c>
    </row>
    <row r="69" spans="4:11" x14ac:dyDescent="0.25">
      <c r="J69" s="18" t="s">
        <v>9</v>
      </c>
      <c r="K69" s="15">
        <v>1556.1000000000004</v>
      </c>
    </row>
    <row r="70" spans="4:11" x14ac:dyDescent="0.25">
      <c r="J70" s="8" t="s">
        <v>78</v>
      </c>
      <c r="K70" s="15">
        <v>1107.6999999999996</v>
      </c>
    </row>
    <row r="71" spans="4:11" x14ac:dyDescent="0.25">
      <c r="J71" s="18" t="s">
        <v>109</v>
      </c>
      <c r="K71" s="15">
        <v>1107.6999999999996</v>
      </c>
    </row>
    <row r="72" spans="4:11" x14ac:dyDescent="0.25">
      <c r="J72" s="8" t="s">
        <v>80</v>
      </c>
      <c r="K72" s="15">
        <v>87.100000000000023</v>
      </c>
    </row>
    <row r="73" spans="4:11" x14ac:dyDescent="0.25">
      <c r="J73" s="18" t="s">
        <v>111</v>
      </c>
      <c r="K73" s="15">
        <v>87.100000000000023</v>
      </c>
    </row>
    <row r="74" spans="4:11" x14ac:dyDescent="0.25">
      <c r="J74" s="8" t="s">
        <v>82</v>
      </c>
      <c r="K74" s="15">
        <v>866.69999999999982</v>
      </c>
    </row>
    <row r="75" spans="4:11" x14ac:dyDescent="0.25">
      <c r="J75" s="18" t="s">
        <v>9</v>
      </c>
      <c r="K75" s="15">
        <v>866.69999999999982</v>
      </c>
    </row>
    <row r="76" spans="4:11" x14ac:dyDescent="0.25">
      <c r="J76" s="8" t="s">
        <v>84</v>
      </c>
      <c r="K76" s="15">
        <v>771.84</v>
      </c>
    </row>
    <row r="77" spans="4:11" x14ac:dyDescent="0.25">
      <c r="J77" s="18" t="s">
        <v>9</v>
      </c>
      <c r="K77" s="15">
        <v>771.84</v>
      </c>
    </row>
    <row r="78" spans="4:11" x14ac:dyDescent="0.25">
      <c r="J78" s="8" t="s">
        <v>87</v>
      </c>
      <c r="K78" s="15">
        <v>1118.8799999999999</v>
      </c>
    </row>
    <row r="79" spans="4:11" x14ac:dyDescent="0.25">
      <c r="J79" s="18" t="s">
        <v>9</v>
      </c>
      <c r="K79" s="15">
        <v>1118.8799999999999</v>
      </c>
    </row>
    <row r="80" spans="4:11" x14ac:dyDescent="0.25">
      <c r="J80" s="8" t="s">
        <v>89</v>
      </c>
      <c r="K80" s="15">
        <v>382.95000000000005</v>
      </c>
    </row>
    <row r="81" spans="10:11" x14ac:dyDescent="0.25">
      <c r="J81" s="18" t="s">
        <v>111</v>
      </c>
      <c r="K81" s="15">
        <v>382.95000000000005</v>
      </c>
    </row>
    <row r="82" spans="10:11" x14ac:dyDescent="0.25">
      <c r="J82" s="8" t="s">
        <v>91</v>
      </c>
      <c r="K82" s="15">
        <v>1152.0000000000002</v>
      </c>
    </row>
    <row r="83" spans="10:11" x14ac:dyDescent="0.25">
      <c r="J83" s="18" t="s">
        <v>9</v>
      </c>
      <c r="K83" s="15">
        <v>1152.0000000000002</v>
      </c>
    </row>
    <row r="84" spans="10:11" x14ac:dyDescent="0.25">
      <c r="J84" s="8" t="s">
        <v>93</v>
      </c>
      <c r="K84" s="15">
        <v>2608.2000000000007</v>
      </c>
    </row>
    <row r="85" spans="10:11" x14ac:dyDescent="0.25">
      <c r="J85" s="18" t="s">
        <v>110</v>
      </c>
      <c r="K85" s="15">
        <v>2608.2000000000007</v>
      </c>
    </row>
    <row r="86" spans="10:11" x14ac:dyDescent="0.25">
      <c r="J86" s="8" t="s">
        <v>95</v>
      </c>
      <c r="K86" s="15">
        <v>3240</v>
      </c>
    </row>
    <row r="87" spans="10:11" x14ac:dyDescent="0.25">
      <c r="J87" s="18" t="s">
        <v>110</v>
      </c>
      <c r="K87" s="15">
        <v>3240</v>
      </c>
    </row>
    <row r="88" spans="10:11" x14ac:dyDescent="0.25">
      <c r="J88" s="8" t="s">
        <v>97</v>
      </c>
      <c r="K88" s="15">
        <v>664.64</v>
      </c>
    </row>
    <row r="89" spans="10:11" x14ac:dyDescent="0.25">
      <c r="J89" s="18" t="s">
        <v>9</v>
      </c>
      <c r="K89" s="15">
        <v>664.64</v>
      </c>
    </row>
    <row r="90" spans="10:11" x14ac:dyDescent="0.25">
      <c r="J90" s="8" t="s">
        <v>99</v>
      </c>
      <c r="K90" s="15">
        <v>1559.5199999999998</v>
      </c>
    </row>
    <row r="91" spans="10:11" x14ac:dyDescent="0.25">
      <c r="J91" s="18" t="s">
        <v>9</v>
      </c>
      <c r="K91" s="15">
        <v>1559.5199999999998</v>
      </c>
    </row>
    <row r="92" spans="10:11" x14ac:dyDescent="0.25">
      <c r="J92" s="8" t="s">
        <v>120</v>
      </c>
      <c r="K92" s="15">
        <v>49569.609999999979</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A2" workbookViewId="0">
      <selection activeCell="D19" sqref="D19"/>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9.140625" customWidth="1"/>
    <col min="9" max="9" width="17.28515625" bestFit="1" customWidth="1"/>
    <col min="10" max="10" width="17.7109375" bestFit="1" customWidth="1"/>
    <col min="11" max="11" width="24.28515625" bestFit="1" customWidth="1"/>
    <col min="12" max="12" width="24.5703125" bestFit="1" customWidth="1"/>
    <col min="13" max="13" width="23.14062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f>VLOOKUP(InputData[[#This Row],[PRODUCT ID]],MasterData[],5,0)</f>
        <v>144</v>
      </c>
      <c r="K2">
        <f>VLOOKUP(InputData[[#This Row],[PRODUCT ID]],MasterData[],6,0)</f>
        <v>156.96</v>
      </c>
      <c r="L2">
        <f>InputData[[#This Row],[BUYING PRIZE]]*InputData[[#This Row],[QUANTITY]]</f>
        <v>1296</v>
      </c>
      <c r="M2">
        <f>InputData[[#This Row],[SELLING PRICE]]*InputData[[#This Row],[QUANTITY]]*(1-InputData[[#This Row],[DISCOUNT %]])</f>
        <v>1412.64</v>
      </c>
      <c r="N2">
        <f>DAY(InputData[[#This Row],[DATE]])</f>
        <v>1</v>
      </c>
      <c r="O2" t="str">
        <f>TEXT(InputData[[#This Row],[DATE]],"mmm")</f>
        <v>Jan</v>
      </c>
      <c r="P2" t="str">
        <f>TEXT(InputData[[#This Row],[DATE]],"yyyy")</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f>VLOOKUP(InputData[[#This Row],[PRODUCT ID]],MasterData[],5,0)</f>
        <v>72</v>
      </c>
      <c r="K3">
        <f>VLOOKUP(InputData[[#This Row],[PRODUCT ID]],MasterData[],6,0)</f>
        <v>79.92</v>
      </c>
      <c r="L3">
        <f>InputData[[#This Row],[BUYING PRIZE]]*InputData[[#This Row],[QUANTITY]]</f>
        <v>1080</v>
      </c>
      <c r="M3">
        <f>InputData[[#This Row],[SELLING PRICE]]*InputData[[#This Row],[QUANTITY]]*(1-InputData[[#This Row],[DISCOUNT %]])</f>
        <v>1198.8</v>
      </c>
      <c r="N3">
        <f>DAY(InputData[[#This Row],[DATE]])</f>
        <v>2</v>
      </c>
      <c r="O3" t="str">
        <f>TEXT(InputData[[#This Row],[DATE]],"mmm")</f>
        <v>Jan</v>
      </c>
      <c r="P3" t="str">
        <f>TEXT(InputData[[#This Row],[DATE]],"yyyy")</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f>VLOOKUP(InputData[[#This Row],[PRODUCT ID]],MasterData[],5,0)</f>
        <v>112</v>
      </c>
      <c r="K4">
        <f>VLOOKUP(InputData[[#This Row],[PRODUCT ID]],MasterData[],6,0)</f>
        <v>122.08</v>
      </c>
      <c r="L4">
        <f>InputData[[#This Row],[BUYING PRIZE]]*InputData[[#This Row],[QUANTITY]]</f>
        <v>672</v>
      </c>
      <c r="M4">
        <f>InputData[[#This Row],[SELLING PRICE]]*InputData[[#This Row],[QUANTITY]]*(1-InputData[[#This Row],[DISCOUNT %]])</f>
        <v>732.48</v>
      </c>
      <c r="N4">
        <f>DAY(InputData[[#This Row],[DATE]])</f>
        <v>2</v>
      </c>
      <c r="O4" t="str">
        <f>TEXT(InputData[[#This Row],[DATE]],"mmm")</f>
        <v>Jan</v>
      </c>
      <c r="P4" t="str">
        <f>TEXT(InputData[[#This Row],[DATE]],"yyyy")</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f>VLOOKUP(InputData[[#This Row],[PRODUCT ID]],MasterData[],5,0)</f>
        <v>44</v>
      </c>
      <c r="K5">
        <f>VLOOKUP(InputData[[#This Row],[PRODUCT ID]],MasterData[],6,0)</f>
        <v>48.84</v>
      </c>
      <c r="L5">
        <f>InputData[[#This Row],[BUYING PRIZE]]*InputData[[#This Row],[QUANTITY]]</f>
        <v>220</v>
      </c>
      <c r="M5">
        <f>InputData[[#This Row],[SELLING PRICE]]*InputData[[#This Row],[QUANTITY]]*(1-InputData[[#This Row],[DISCOUNT %]])</f>
        <v>244.20000000000002</v>
      </c>
      <c r="N5">
        <f>DAY(InputData[[#This Row],[DATE]])</f>
        <v>3</v>
      </c>
      <c r="O5" t="str">
        <f>TEXT(InputData[[#This Row],[DATE]],"mmm")</f>
        <v>Jan</v>
      </c>
      <c r="P5" t="str">
        <f>TEXT(InputData[[#This Row],[DATE]],"yyyy")</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f>VLOOKUP(InputData[[#This Row],[PRODUCT ID]],MasterData[],5,0)</f>
        <v>5</v>
      </c>
      <c r="K6">
        <f>VLOOKUP(InputData[[#This Row],[PRODUCT ID]],MasterData[],6,0)</f>
        <v>6.7</v>
      </c>
      <c r="L6">
        <f>InputData[[#This Row],[BUYING PRIZE]]*InputData[[#This Row],[QUANTITY]]</f>
        <v>60</v>
      </c>
      <c r="M6">
        <f>InputData[[#This Row],[SELLING PRICE]]*InputData[[#This Row],[QUANTITY]]*(1-InputData[[#This Row],[DISCOUNT %]])</f>
        <v>80.400000000000006</v>
      </c>
      <c r="N6">
        <f>DAY(InputData[[#This Row],[DATE]])</f>
        <v>4</v>
      </c>
      <c r="O6" t="str">
        <f>TEXT(InputData[[#This Row],[DATE]],"mmm")</f>
        <v>Jan</v>
      </c>
      <c r="P6" t="str">
        <f>TEXT(InputData[[#This Row],[DATE]],"yyyy")</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f>VLOOKUP(InputData[[#This Row],[PRODUCT ID]],MasterData[],5,0)</f>
        <v>93</v>
      </c>
      <c r="K7">
        <f>VLOOKUP(InputData[[#This Row],[PRODUCT ID]],MasterData[],6,0)</f>
        <v>104.16</v>
      </c>
      <c r="L7">
        <f>InputData[[#This Row],[BUYING PRIZE]]*InputData[[#This Row],[QUANTITY]]</f>
        <v>93</v>
      </c>
      <c r="M7">
        <f>InputData[[#This Row],[SELLING PRICE]]*InputData[[#This Row],[QUANTITY]]*(1-InputData[[#This Row],[DISCOUNT %]])</f>
        <v>104.16</v>
      </c>
      <c r="N7">
        <f>DAY(InputData[[#This Row],[DATE]])</f>
        <v>9</v>
      </c>
      <c r="O7" t="str">
        <f>TEXT(InputData[[#This Row],[DATE]],"mmm")</f>
        <v>Jan</v>
      </c>
      <c r="P7" t="str">
        <f>TEXT(InputData[[#This Row],[DATE]],"yyyy")</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f>VLOOKUP(InputData[[#This Row],[PRODUCT ID]],MasterData[],5,0)</f>
        <v>71</v>
      </c>
      <c r="K8">
        <f>VLOOKUP(InputData[[#This Row],[PRODUCT ID]],MasterData[],6,0)</f>
        <v>80.94</v>
      </c>
      <c r="L8">
        <f>InputData[[#This Row],[BUYING PRIZE]]*InputData[[#This Row],[QUANTITY]]</f>
        <v>568</v>
      </c>
      <c r="M8">
        <f>InputData[[#This Row],[SELLING PRICE]]*InputData[[#This Row],[QUANTITY]]*(1-InputData[[#This Row],[DISCOUNT %]])</f>
        <v>647.52</v>
      </c>
      <c r="N8">
        <f>DAY(InputData[[#This Row],[DATE]])</f>
        <v>9</v>
      </c>
      <c r="O8" t="str">
        <f>TEXT(InputData[[#This Row],[DATE]],"mmm")</f>
        <v>Jan</v>
      </c>
      <c r="P8" t="str">
        <f>TEXT(InputData[[#This Row],[DATE]],"yyyy")</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f>VLOOKUP(InputData[[#This Row],[PRODUCT ID]],MasterData[],5,0)</f>
        <v>7</v>
      </c>
      <c r="K9">
        <f>VLOOKUP(InputData[[#This Row],[PRODUCT ID]],MasterData[],6,0)</f>
        <v>8.33</v>
      </c>
      <c r="L9">
        <f>InputData[[#This Row],[BUYING PRIZE]]*InputData[[#This Row],[QUANTITY]]</f>
        <v>28</v>
      </c>
      <c r="M9">
        <f>InputData[[#This Row],[SELLING PRICE]]*InputData[[#This Row],[QUANTITY]]*(1-InputData[[#This Row],[DISCOUNT %]])</f>
        <v>33.32</v>
      </c>
      <c r="N9">
        <f>DAY(InputData[[#This Row],[DATE]])</f>
        <v>9</v>
      </c>
      <c r="O9" t="str">
        <f>TEXT(InputData[[#This Row],[DATE]],"mmm")</f>
        <v>Jan</v>
      </c>
      <c r="P9" t="str">
        <f>TEXT(InputData[[#This Row],[DATE]],"yyyy")</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f>VLOOKUP(InputData[[#This Row],[PRODUCT ID]],MasterData[],5,0)</f>
        <v>67</v>
      </c>
      <c r="K10">
        <f>VLOOKUP(InputData[[#This Row],[PRODUCT ID]],MasterData[],6,0)</f>
        <v>85.76</v>
      </c>
      <c r="L10">
        <f>InputData[[#This Row],[BUYING PRIZE]]*InputData[[#This Row],[QUANTITY]]</f>
        <v>201</v>
      </c>
      <c r="M10">
        <f>InputData[[#This Row],[SELLING PRICE]]*InputData[[#This Row],[QUANTITY]]*(1-InputData[[#This Row],[DISCOUNT %]])</f>
        <v>257.28000000000003</v>
      </c>
      <c r="N10">
        <f>DAY(InputData[[#This Row],[DATE]])</f>
        <v>11</v>
      </c>
      <c r="O10" t="str">
        <f>TEXT(InputData[[#This Row],[DATE]],"mmm")</f>
        <v>Jan</v>
      </c>
      <c r="P10" t="str">
        <f>TEXT(InputData[[#This Row],[DATE]],"yyyy")</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f>VLOOKUP(InputData[[#This Row],[PRODUCT ID]],MasterData[],5,0)</f>
        <v>112</v>
      </c>
      <c r="K11">
        <f>VLOOKUP(InputData[[#This Row],[PRODUCT ID]],MasterData[],6,0)</f>
        <v>146.72</v>
      </c>
      <c r="L11">
        <f>InputData[[#This Row],[BUYING PRIZE]]*InputData[[#This Row],[QUANTITY]]</f>
        <v>448</v>
      </c>
      <c r="M11">
        <f>InputData[[#This Row],[SELLING PRICE]]*InputData[[#This Row],[QUANTITY]]*(1-InputData[[#This Row],[DISCOUNT %]])</f>
        <v>586.88</v>
      </c>
      <c r="N11">
        <f>DAY(InputData[[#This Row],[DATE]])</f>
        <v>11</v>
      </c>
      <c r="O11" t="str">
        <f>TEXT(InputData[[#This Row],[DATE]],"mmm")</f>
        <v>Jan</v>
      </c>
      <c r="P11" t="str">
        <f>TEXT(InputData[[#This Row],[DATE]],"yyyy")</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f>VLOOKUP(InputData[[#This Row],[PRODUCT ID]],MasterData[],5,0)</f>
        <v>120</v>
      </c>
      <c r="K12">
        <f>VLOOKUP(InputData[[#This Row],[PRODUCT ID]],MasterData[],6,0)</f>
        <v>162</v>
      </c>
      <c r="L12">
        <f>InputData[[#This Row],[BUYING PRIZE]]*InputData[[#This Row],[QUANTITY]]</f>
        <v>480</v>
      </c>
      <c r="M12">
        <f>InputData[[#This Row],[SELLING PRICE]]*InputData[[#This Row],[QUANTITY]]*(1-InputData[[#This Row],[DISCOUNT %]])</f>
        <v>648</v>
      </c>
      <c r="N12">
        <f>DAY(InputData[[#This Row],[DATE]])</f>
        <v>11</v>
      </c>
      <c r="O12" t="str">
        <f>TEXT(InputData[[#This Row],[DATE]],"mmm")</f>
        <v>Jan</v>
      </c>
      <c r="P12" t="str">
        <f>TEXT(InputData[[#This Row],[DATE]],"yyyy")</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f>VLOOKUP(InputData[[#This Row],[PRODUCT ID]],MasterData[],5,0)</f>
        <v>120</v>
      </c>
      <c r="K13">
        <f>VLOOKUP(InputData[[#This Row],[PRODUCT ID]],MasterData[],6,0)</f>
        <v>162</v>
      </c>
      <c r="L13">
        <f>InputData[[#This Row],[BUYING PRIZE]]*InputData[[#This Row],[QUANTITY]]</f>
        <v>1200</v>
      </c>
      <c r="M13">
        <f>InputData[[#This Row],[SELLING PRICE]]*InputData[[#This Row],[QUANTITY]]*(1-InputData[[#This Row],[DISCOUNT %]])</f>
        <v>1620</v>
      </c>
      <c r="N13">
        <f>DAY(InputData[[#This Row],[DATE]])</f>
        <v>12</v>
      </c>
      <c r="O13" t="str">
        <f>TEXT(InputData[[#This Row],[DATE]],"mmm")</f>
        <v>Jan</v>
      </c>
      <c r="P13" t="str">
        <f>TEXT(InputData[[#This Row],[DATE]],"yyyy")</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f>VLOOKUP(InputData[[#This Row],[PRODUCT ID]],MasterData[],5,0)</f>
        <v>76</v>
      </c>
      <c r="K14">
        <f>VLOOKUP(InputData[[#This Row],[PRODUCT ID]],MasterData[],6,0)</f>
        <v>82.08</v>
      </c>
      <c r="L14">
        <f>InputData[[#This Row],[BUYING PRIZE]]*InputData[[#This Row],[QUANTITY]]</f>
        <v>988</v>
      </c>
      <c r="M14">
        <f>InputData[[#This Row],[SELLING PRICE]]*InputData[[#This Row],[QUANTITY]]*(1-InputData[[#This Row],[DISCOUNT %]])</f>
        <v>1067.04</v>
      </c>
      <c r="N14">
        <f>DAY(InputData[[#This Row],[DATE]])</f>
        <v>18</v>
      </c>
      <c r="O14" t="str">
        <f>TEXT(InputData[[#This Row],[DATE]],"mmm")</f>
        <v>Jan</v>
      </c>
      <c r="P14" t="str">
        <f>TEXT(InputData[[#This Row],[DATE]],"yyyy")</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f>VLOOKUP(InputData[[#This Row],[PRODUCT ID]],MasterData[],5,0)</f>
        <v>141</v>
      </c>
      <c r="K15">
        <f>VLOOKUP(InputData[[#This Row],[PRODUCT ID]],MasterData[],6,0)</f>
        <v>149.46</v>
      </c>
      <c r="L15">
        <f>InputData[[#This Row],[BUYING PRIZE]]*InputData[[#This Row],[QUANTITY]]</f>
        <v>423</v>
      </c>
      <c r="M15">
        <f>InputData[[#This Row],[SELLING PRICE]]*InputData[[#This Row],[QUANTITY]]*(1-InputData[[#This Row],[DISCOUNT %]])</f>
        <v>448.38</v>
      </c>
      <c r="N15">
        <f>DAY(InputData[[#This Row],[DATE]])</f>
        <v>18</v>
      </c>
      <c r="O15" t="str">
        <f>TEXT(InputData[[#This Row],[DATE]],"mmm")</f>
        <v>Jan</v>
      </c>
      <c r="P15" t="str">
        <f>TEXT(InputData[[#This Row],[DATE]],"yyyy")</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f>VLOOKUP(InputData[[#This Row],[PRODUCT ID]],MasterData[],5,0)</f>
        <v>5</v>
      </c>
      <c r="K16">
        <f>VLOOKUP(InputData[[#This Row],[PRODUCT ID]],MasterData[],6,0)</f>
        <v>6.7</v>
      </c>
      <c r="L16">
        <f>InputData[[#This Row],[BUYING PRIZE]]*InputData[[#This Row],[QUANTITY]]</f>
        <v>30</v>
      </c>
      <c r="M16">
        <f>InputData[[#This Row],[SELLING PRICE]]*InputData[[#This Row],[QUANTITY]]*(1-InputData[[#This Row],[DISCOUNT %]])</f>
        <v>40.200000000000003</v>
      </c>
      <c r="N16">
        <f>DAY(InputData[[#This Row],[DATE]])</f>
        <v>19</v>
      </c>
      <c r="O16" t="str">
        <f>TEXT(InputData[[#This Row],[DATE]],"mmm")</f>
        <v>Jan</v>
      </c>
      <c r="P16" t="str">
        <f>TEXT(InputData[[#This Row],[DATE]],"yyyy")</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f>VLOOKUP(InputData[[#This Row],[PRODUCT ID]],MasterData[],5,0)</f>
        <v>55</v>
      </c>
      <c r="K17">
        <f>VLOOKUP(InputData[[#This Row],[PRODUCT ID]],MasterData[],6,0)</f>
        <v>58.3</v>
      </c>
      <c r="L17">
        <f>InputData[[#This Row],[BUYING PRIZE]]*InputData[[#This Row],[QUANTITY]]</f>
        <v>220</v>
      </c>
      <c r="M17">
        <f>InputData[[#This Row],[SELLING PRICE]]*InputData[[#This Row],[QUANTITY]]*(1-InputData[[#This Row],[DISCOUNT %]])</f>
        <v>233.2</v>
      </c>
      <c r="N17">
        <f>DAY(InputData[[#This Row],[DATE]])</f>
        <v>20</v>
      </c>
      <c r="O17" t="str">
        <f>TEXT(InputData[[#This Row],[DATE]],"mmm")</f>
        <v>Jan</v>
      </c>
      <c r="P17" t="str">
        <f>TEXT(InputData[[#This Row],[DATE]],"yyyy")</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f>VLOOKUP(InputData[[#This Row],[PRODUCT ID]],MasterData[],5,0)</f>
        <v>61</v>
      </c>
      <c r="K18">
        <f>VLOOKUP(InputData[[#This Row],[PRODUCT ID]],MasterData[],6,0)</f>
        <v>76.25</v>
      </c>
      <c r="L18">
        <f>InputData[[#This Row],[BUYING PRIZE]]*InputData[[#This Row],[QUANTITY]]</f>
        <v>244</v>
      </c>
      <c r="M18">
        <f>InputData[[#This Row],[SELLING PRICE]]*InputData[[#This Row],[QUANTITY]]*(1-InputData[[#This Row],[DISCOUNT %]])</f>
        <v>305</v>
      </c>
      <c r="N18">
        <f>DAY(InputData[[#This Row],[DATE]])</f>
        <v>20</v>
      </c>
      <c r="O18" t="str">
        <f>TEXT(InputData[[#This Row],[DATE]],"mmm")</f>
        <v>Jan</v>
      </c>
      <c r="P18" t="str">
        <f>TEXT(InputData[[#This Row],[DATE]],"yyyy")</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f>VLOOKUP(InputData[[#This Row],[PRODUCT ID]],MasterData[],5,0)</f>
        <v>44</v>
      </c>
      <c r="K19">
        <f>VLOOKUP(InputData[[#This Row],[PRODUCT ID]],MasterData[],6,0)</f>
        <v>48.84</v>
      </c>
      <c r="L19">
        <f>InputData[[#This Row],[BUYING PRIZE]]*InputData[[#This Row],[QUANTITY]]</f>
        <v>660</v>
      </c>
      <c r="M19">
        <f>InputData[[#This Row],[SELLING PRICE]]*InputData[[#This Row],[QUANTITY]]*(1-InputData[[#This Row],[DISCOUNT %]])</f>
        <v>732.6</v>
      </c>
      <c r="N19">
        <f>DAY(InputData[[#This Row],[DATE]])</f>
        <v>21</v>
      </c>
      <c r="O19" t="str">
        <f>TEXT(InputData[[#This Row],[DATE]],"mmm")</f>
        <v>Jan</v>
      </c>
      <c r="P19" t="str">
        <f>TEXT(InputData[[#This Row],[DATE]],"yyyy")</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f>VLOOKUP(InputData[[#This Row],[PRODUCT ID]],MasterData[],5,0)</f>
        <v>71</v>
      </c>
      <c r="K20">
        <f>VLOOKUP(InputData[[#This Row],[PRODUCT ID]],MasterData[],6,0)</f>
        <v>80.94</v>
      </c>
      <c r="L20">
        <f>InputData[[#This Row],[BUYING PRIZE]]*InputData[[#This Row],[QUANTITY]]</f>
        <v>639</v>
      </c>
      <c r="M20">
        <f>InputData[[#This Row],[SELLING PRICE]]*InputData[[#This Row],[QUANTITY]]*(1-InputData[[#This Row],[DISCOUNT %]])</f>
        <v>728.46</v>
      </c>
      <c r="N20">
        <f>DAY(InputData[[#This Row],[DATE]])</f>
        <v>21</v>
      </c>
      <c r="O20" t="str">
        <f>TEXT(InputData[[#This Row],[DATE]],"mmm")</f>
        <v>Jan</v>
      </c>
      <c r="P20" t="str">
        <f>TEXT(InputData[[#This Row],[DATE]],"yyyy")</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f>VLOOKUP(InputData[[#This Row],[PRODUCT ID]],MasterData[],5,0)</f>
        <v>120</v>
      </c>
      <c r="K21">
        <f>VLOOKUP(InputData[[#This Row],[PRODUCT ID]],MasterData[],6,0)</f>
        <v>162</v>
      </c>
      <c r="L21">
        <f>InputData[[#This Row],[BUYING PRIZE]]*InputData[[#This Row],[QUANTITY]]</f>
        <v>720</v>
      </c>
      <c r="M21">
        <f>InputData[[#This Row],[SELLING PRICE]]*InputData[[#This Row],[QUANTITY]]*(1-InputData[[#This Row],[DISCOUNT %]])</f>
        <v>972</v>
      </c>
      <c r="N21">
        <f>DAY(InputData[[#This Row],[DATE]])</f>
        <v>21</v>
      </c>
      <c r="O21" t="str">
        <f>TEXT(InputData[[#This Row],[DATE]],"mmm")</f>
        <v>Jan</v>
      </c>
      <c r="P21" t="str">
        <f>TEXT(InputData[[#This Row],[DATE]],"yyyy")</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f>VLOOKUP(InputData[[#This Row],[PRODUCT ID]],MasterData[],5,0)</f>
        <v>55</v>
      </c>
      <c r="K22">
        <f>VLOOKUP(InputData[[#This Row],[PRODUCT ID]],MasterData[],6,0)</f>
        <v>58.3</v>
      </c>
      <c r="L22">
        <f>InputData[[#This Row],[BUYING PRIZE]]*InputData[[#This Row],[QUANTITY]]</f>
        <v>330</v>
      </c>
      <c r="M22">
        <f>InputData[[#This Row],[SELLING PRICE]]*InputData[[#This Row],[QUANTITY]]*(1-InputData[[#This Row],[DISCOUNT %]])</f>
        <v>349.79999999999995</v>
      </c>
      <c r="N22">
        <f>DAY(InputData[[#This Row],[DATE]])</f>
        <v>25</v>
      </c>
      <c r="O22" t="str">
        <f>TEXT(InputData[[#This Row],[DATE]],"mmm")</f>
        <v>Jan</v>
      </c>
      <c r="P22" t="str">
        <f>TEXT(InputData[[#This Row],[DATE]],"yyyy")</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f>VLOOKUP(InputData[[#This Row],[PRODUCT ID]],MasterData[],5,0)</f>
        <v>5</v>
      </c>
      <c r="K23">
        <f>VLOOKUP(InputData[[#This Row],[PRODUCT ID]],MasterData[],6,0)</f>
        <v>6.7</v>
      </c>
      <c r="L23">
        <f>InputData[[#This Row],[BUYING PRIZE]]*InputData[[#This Row],[QUANTITY]]</f>
        <v>35</v>
      </c>
      <c r="M23">
        <f>InputData[[#This Row],[SELLING PRICE]]*InputData[[#This Row],[QUANTITY]]*(1-InputData[[#This Row],[DISCOUNT %]])</f>
        <v>46.9</v>
      </c>
      <c r="N23">
        <f>DAY(InputData[[#This Row],[DATE]])</f>
        <v>25</v>
      </c>
      <c r="O23" t="str">
        <f>TEXT(InputData[[#This Row],[DATE]],"mmm")</f>
        <v>Jan</v>
      </c>
      <c r="P23" t="str">
        <f>TEXT(InputData[[#This Row],[DATE]],"yyyy")</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f>VLOOKUP(InputData[[#This Row],[PRODUCT ID]],MasterData[],5,0)</f>
        <v>93</v>
      </c>
      <c r="K24">
        <f>VLOOKUP(InputData[[#This Row],[PRODUCT ID]],MasterData[],6,0)</f>
        <v>104.16</v>
      </c>
      <c r="L24">
        <f>InputData[[#This Row],[BUYING PRIZE]]*InputData[[#This Row],[QUANTITY]]</f>
        <v>1302</v>
      </c>
      <c r="M24">
        <f>InputData[[#This Row],[SELLING PRICE]]*InputData[[#This Row],[QUANTITY]]*(1-InputData[[#This Row],[DISCOUNT %]])</f>
        <v>1458.24</v>
      </c>
      <c r="N24">
        <f>DAY(InputData[[#This Row],[DATE]])</f>
        <v>25</v>
      </c>
      <c r="O24" t="str">
        <f>TEXT(InputData[[#This Row],[DATE]],"mmm")</f>
        <v>Jan</v>
      </c>
      <c r="P24" t="str">
        <f>TEXT(InputData[[#This Row],[DATE]],"yyyy")</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f>VLOOKUP(InputData[[#This Row],[PRODUCT ID]],MasterData[],5,0)</f>
        <v>76</v>
      </c>
      <c r="K25">
        <f>VLOOKUP(InputData[[#This Row],[PRODUCT ID]],MasterData[],6,0)</f>
        <v>82.08</v>
      </c>
      <c r="L25">
        <f>InputData[[#This Row],[BUYING PRIZE]]*InputData[[#This Row],[QUANTITY]]</f>
        <v>684</v>
      </c>
      <c r="M25">
        <f>InputData[[#This Row],[SELLING PRICE]]*InputData[[#This Row],[QUANTITY]]*(1-InputData[[#This Row],[DISCOUNT %]])</f>
        <v>738.72</v>
      </c>
      <c r="N25">
        <f>DAY(InputData[[#This Row],[DATE]])</f>
        <v>26</v>
      </c>
      <c r="O25" t="str">
        <f>TEXT(InputData[[#This Row],[DATE]],"mmm")</f>
        <v>Jan</v>
      </c>
      <c r="P25" t="str">
        <f>TEXT(InputData[[#This Row],[DATE]],"yyyy")</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f>VLOOKUP(InputData[[#This Row],[PRODUCT ID]],MasterData[],5,0)</f>
        <v>75</v>
      </c>
      <c r="K26">
        <f>VLOOKUP(InputData[[#This Row],[PRODUCT ID]],MasterData[],6,0)</f>
        <v>85.5</v>
      </c>
      <c r="L26">
        <f>InputData[[#This Row],[BUYING PRIZE]]*InputData[[#This Row],[QUANTITY]]</f>
        <v>525</v>
      </c>
      <c r="M26">
        <f>InputData[[#This Row],[SELLING PRICE]]*InputData[[#This Row],[QUANTITY]]*(1-InputData[[#This Row],[DISCOUNT %]])</f>
        <v>598.5</v>
      </c>
      <c r="N26">
        <f>DAY(InputData[[#This Row],[DATE]])</f>
        <v>26</v>
      </c>
      <c r="O26" t="str">
        <f>TEXT(InputData[[#This Row],[DATE]],"mmm")</f>
        <v>Jan</v>
      </c>
      <c r="P26" t="str">
        <f>TEXT(InputData[[#This Row],[DATE]],"yyyy")</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f>VLOOKUP(InputData[[#This Row],[PRODUCT ID]],MasterData[],5,0)</f>
        <v>98</v>
      </c>
      <c r="K27">
        <f>VLOOKUP(InputData[[#This Row],[PRODUCT ID]],MasterData[],6,0)</f>
        <v>103.88</v>
      </c>
      <c r="L27">
        <f>InputData[[#This Row],[BUYING PRIZE]]*InputData[[#This Row],[QUANTITY]]</f>
        <v>686</v>
      </c>
      <c r="M27">
        <f>InputData[[#This Row],[SELLING PRICE]]*InputData[[#This Row],[QUANTITY]]*(1-InputData[[#This Row],[DISCOUNT %]])</f>
        <v>727.16</v>
      </c>
      <c r="N27">
        <f>DAY(InputData[[#This Row],[DATE]])</f>
        <v>26</v>
      </c>
      <c r="O27" t="str">
        <f>TEXT(InputData[[#This Row],[DATE]],"mmm")</f>
        <v>Jan</v>
      </c>
      <c r="P27" t="str">
        <f>TEXT(InputData[[#This Row],[DATE]],"yyyy")</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f>VLOOKUP(InputData[[#This Row],[PRODUCT ID]],MasterData[],5,0)</f>
        <v>90</v>
      </c>
      <c r="K28">
        <f>VLOOKUP(InputData[[#This Row],[PRODUCT ID]],MasterData[],6,0)</f>
        <v>115.2</v>
      </c>
      <c r="L28">
        <f>InputData[[#This Row],[BUYING PRIZE]]*InputData[[#This Row],[QUANTITY]]</f>
        <v>630</v>
      </c>
      <c r="M28">
        <f>InputData[[#This Row],[SELLING PRICE]]*InputData[[#This Row],[QUANTITY]]*(1-InputData[[#This Row],[DISCOUNT %]])</f>
        <v>806.4</v>
      </c>
      <c r="N28">
        <f>DAY(InputData[[#This Row],[DATE]])</f>
        <v>27</v>
      </c>
      <c r="O28" t="str">
        <f>TEXT(InputData[[#This Row],[DATE]],"mmm")</f>
        <v>Jan</v>
      </c>
      <c r="P28" t="str">
        <f>TEXT(InputData[[#This Row],[DATE]],"yyyy")</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f>VLOOKUP(InputData[[#This Row],[PRODUCT ID]],MasterData[],5,0)</f>
        <v>89</v>
      </c>
      <c r="K29">
        <f>VLOOKUP(InputData[[#This Row],[PRODUCT ID]],MasterData[],6,0)</f>
        <v>117.48</v>
      </c>
      <c r="L29">
        <f>InputData[[#This Row],[BUYING PRIZE]]*InputData[[#This Row],[QUANTITY]]</f>
        <v>267</v>
      </c>
      <c r="M29">
        <f>InputData[[#This Row],[SELLING PRICE]]*InputData[[#This Row],[QUANTITY]]*(1-InputData[[#This Row],[DISCOUNT %]])</f>
        <v>352.44</v>
      </c>
      <c r="N29">
        <f>DAY(InputData[[#This Row],[DATE]])</f>
        <v>27</v>
      </c>
      <c r="O29" t="str">
        <f>TEXT(InputData[[#This Row],[DATE]],"mmm")</f>
        <v>Jan</v>
      </c>
      <c r="P29" t="str">
        <f>TEXT(InputData[[#This Row],[DATE]],"yyyy")</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f>VLOOKUP(InputData[[#This Row],[PRODUCT ID]],MasterData[],5,0)</f>
        <v>44</v>
      </c>
      <c r="K30">
        <f>VLOOKUP(InputData[[#This Row],[PRODUCT ID]],MasterData[],6,0)</f>
        <v>48.84</v>
      </c>
      <c r="L30">
        <f>InputData[[#This Row],[BUYING PRIZE]]*InputData[[#This Row],[QUANTITY]]</f>
        <v>440</v>
      </c>
      <c r="M30">
        <f>InputData[[#This Row],[SELLING PRICE]]*InputData[[#This Row],[QUANTITY]]*(1-InputData[[#This Row],[DISCOUNT %]])</f>
        <v>488.40000000000003</v>
      </c>
      <c r="N30">
        <f>DAY(InputData[[#This Row],[DATE]])</f>
        <v>28</v>
      </c>
      <c r="O30" t="str">
        <f>TEXT(InputData[[#This Row],[DATE]],"mmm")</f>
        <v>Jan</v>
      </c>
      <c r="P30" t="str">
        <f>TEXT(InputData[[#This Row],[DATE]],"yyyy")</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f>VLOOKUP(InputData[[#This Row],[PRODUCT ID]],MasterData[],5,0)</f>
        <v>47</v>
      </c>
      <c r="K31">
        <f>VLOOKUP(InputData[[#This Row],[PRODUCT ID]],MasterData[],6,0)</f>
        <v>53.11</v>
      </c>
      <c r="L31">
        <f>InputData[[#This Row],[BUYING PRIZE]]*InputData[[#This Row],[QUANTITY]]</f>
        <v>94</v>
      </c>
      <c r="M31">
        <f>InputData[[#This Row],[SELLING PRICE]]*InputData[[#This Row],[QUANTITY]]*(1-InputData[[#This Row],[DISCOUNT %]])</f>
        <v>106.22</v>
      </c>
      <c r="N31">
        <f>DAY(InputData[[#This Row],[DATE]])</f>
        <v>28</v>
      </c>
      <c r="O31" t="str">
        <f>TEXT(InputData[[#This Row],[DATE]],"mmm")</f>
        <v>Jan</v>
      </c>
      <c r="P31" t="str">
        <f>TEXT(InputData[[#This Row],[DATE]],"yyyy")</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f>VLOOKUP(InputData[[#This Row],[PRODUCT ID]],MasterData[],5,0)</f>
        <v>148</v>
      </c>
      <c r="K32">
        <f>VLOOKUP(InputData[[#This Row],[PRODUCT ID]],MasterData[],6,0)</f>
        <v>164.28</v>
      </c>
      <c r="L32">
        <f>InputData[[#This Row],[BUYING PRIZE]]*InputData[[#This Row],[QUANTITY]]</f>
        <v>1036</v>
      </c>
      <c r="M32">
        <f>InputData[[#This Row],[SELLING PRICE]]*InputData[[#This Row],[QUANTITY]]*(1-InputData[[#This Row],[DISCOUNT %]])</f>
        <v>1149.96</v>
      </c>
      <c r="N32">
        <f>DAY(InputData[[#This Row],[DATE]])</f>
        <v>2</v>
      </c>
      <c r="O32" t="str">
        <f>TEXT(InputData[[#This Row],[DATE]],"mmm")</f>
        <v>Feb</v>
      </c>
      <c r="P32" t="str">
        <f>TEXT(InputData[[#This Row],[DATE]],"yyyy")</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f>VLOOKUP(InputData[[#This Row],[PRODUCT ID]],MasterData[],5,0)</f>
        <v>13</v>
      </c>
      <c r="K33">
        <f>VLOOKUP(InputData[[#This Row],[PRODUCT ID]],MasterData[],6,0)</f>
        <v>16.64</v>
      </c>
      <c r="L33">
        <f>InputData[[#This Row],[BUYING PRIZE]]*InputData[[#This Row],[QUANTITY]]</f>
        <v>169</v>
      </c>
      <c r="M33">
        <f>InputData[[#This Row],[SELLING PRICE]]*InputData[[#This Row],[QUANTITY]]*(1-InputData[[#This Row],[DISCOUNT %]])</f>
        <v>216.32</v>
      </c>
      <c r="N33">
        <f>DAY(InputData[[#This Row],[DATE]])</f>
        <v>3</v>
      </c>
      <c r="O33" t="str">
        <f>TEXT(InputData[[#This Row],[DATE]],"mmm")</f>
        <v>Feb</v>
      </c>
      <c r="P33" t="str">
        <f>TEXT(InputData[[#This Row],[DATE]],"yyyy")</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f>VLOOKUP(InputData[[#This Row],[PRODUCT ID]],MasterData[],5,0)</f>
        <v>121</v>
      </c>
      <c r="K34">
        <f>VLOOKUP(InputData[[#This Row],[PRODUCT ID]],MasterData[],6,0)</f>
        <v>141.57</v>
      </c>
      <c r="L34">
        <f>InputData[[#This Row],[BUYING PRIZE]]*InputData[[#This Row],[QUANTITY]]</f>
        <v>242</v>
      </c>
      <c r="M34">
        <f>InputData[[#This Row],[SELLING PRICE]]*InputData[[#This Row],[QUANTITY]]*(1-InputData[[#This Row],[DISCOUNT %]])</f>
        <v>283.14</v>
      </c>
      <c r="N34">
        <f>DAY(InputData[[#This Row],[DATE]])</f>
        <v>3</v>
      </c>
      <c r="O34" t="str">
        <f>TEXT(InputData[[#This Row],[DATE]],"mmm")</f>
        <v>Feb</v>
      </c>
      <c r="P34" t="str">
        <f>TEXT(InputData[[#This Row],[DATE]],"yyyy")</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f>VLOOKUP(InputData[[#This Row],[PRODUCT ID]],MasterData[],5,0)</f>
        <v>67</v>
      </c>
      <c r="K35">
        <f>VLOOKUP(InputData[[#This Row],[PRODUCT ID]],MasterData[],6,0)</f>
        <v>85.76</v>
      </c>
      <c r="L35">
        <f>InputData[[#This Row],[BUYING PRIZE]]*InputData[[#This Row],[QUANTITY]]</f>
        <v>268</v>
      </c>
      <c r="M35">
        <f>InputData[[#This Row],[SELLING PRICE]]*InputData[[#This Row],[QUANTITY]]*(1-InputData[[#This Row],[DISCOUNT %]])</f>
        <v>343.04</v>
      </c>
      <c r="N35">
        <f>DAY(InputData[[#This Row],[DATE]])</f>
        <v>4</v>
      </c>
      <c r="O35" t="str">
        <f>TEXT(InputData[[#This Row],[DATE]],"mmm")</f>
        <v>Feb</v>
      </c>
      <c r="P35" t="str">
        <f>TEXT(InputData[[#This Row],[DATE]],"yyyy")</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f>VLOOKUP(InputData[[#This Row],[PRODUCT ID]],MasterData[],5,0)</f>
        <v>67</v>
      </c>
      <c r="K36">
        <f>VLOOKUP(InputData[[#This Row],[PRODUCT ID]],MasterData[],6,0)</f>
        <v>83.08</v>
      </c>
      <c r="L36">
        <f>InputData[[#This Row],[BUYING PRIZE]]*InputData[[#This Row],[QUANTITY]]</f>
        <v>469</v>
      </c>
      <c r="M36">
        <f>InputData[[#This Row],[SELLING PRICE]]*InputData[[#This Row],[QUANTITY]]*(1-InputData[[#This Row],[DISCOUNT %]])</f>
        <v>581.55999999999995</v>
      </c>
      <c r="N36">
        <f>DAY(InputData[[#This Row],[DATE]])</f>
        <v>5</v>
      </c>
      <c r="O36" t="str">
        <f>TEXT(InputData[[#This Row],[DATE]],"mmm")</f>
        <v>Feb</v>
      </c>
      <c r="P36" t="str">
        <f>TEXT(InputData[[#This Row],[DATE]],"yyyy")</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f>VLOOKUP(InputData[[#This Row],[PRODUCT ID]],MasterData[],5,0)</f>
        <v>133</v>
      </c>
      <c r="K37">
        <f>VLOOKUP(InputData[[#This Row],[PRODUCT ID]],MasterData[],6,0)</f>
        <v>155.61000000000001</v>
      </c>
      <c r="L37">
        <f>InputData[[#This Row],[BUYING PRIZE]]*InputData[[#This Row],[QUANTITY]]</f>
        <v>133</v>
      </c>
      <c r="M37">
        <f>InputData[[#This Row],[SELLING PRICE]]*InputData[[#This Row],[QUANTITY]]*(1-InputData[[#This Row],[DISCOUNT %]])</f>
        <v>155.61000000000001</v>
      </c>
      <c r="N37">
        <f>DAY(InputData[[#This Row],[DATE]])</f>
        <v>5</v>
      </c>
      <c r="O37" t="str">
        <f>TEXT(InputData[[#This Row],[DATE]],"mmm")</f>
        <v>Feb</v>
      </c>
      <c r="P37" t="str">
        <f>TEXT(InputData[[#This Row],[DATE]],"yyyy")</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f>VLOOKUP(InputData[[#This Row],[PRODUCT ID]],MasterData[],5,0)</f>
        <v>67</v>
      </c>
      <c r="K38">
        <f>VLOOKUP(InputData[[#This Row],[PRODUCT ID]],MasterData[],6,0)</f>
        <v>83.08</v>
      </c>
      <c r="L38">
        <f>InputData[[#This Row],[BUYING PRIZE]]*InputData[[#This Row],[QUANTITY]]</f>
        <v>603</v>
      </c>
      <c r="M38">
        <f>InputData[[#This Row],[SELLING PRICE]]*InputData[[#This Row],[QUANTITY]]*(1-InputData[[#This Row],[DISCOUNT %]])</f>
        <v>747.72</v>
      </c>
      <c r="N38">
        <f>DAY(InputData[[#This Row],[DATE]])</f>
        <v>5</v>
      </c>
      <c r="O38" t="str">
        <f>TEXT(InputData[[#This Row],[DATE]],"mmm")</f>
        <v>Feb</v>
      </c>
      <c r="P38" t="str">
        <f>TEXT(InputData[[#This Row],[DATE]],"yyyy")</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f>VLOOKUP(InputData[[#This Row],[PRODUCT ID]],MasterData[],5,0)</f>
        <v>5</v>
      </c>
      <c r="K39">
        <f>VLOOKUP(InputData[[#This Row],[PRODUCT ID]],MasterData[],6,0)</f>
        <v>6.7</v>
      </c>
      <c r="L39">
        <f>InputData[[#This Row],[BUYING PRIZE]]*InputData[[#This Row],[QUANTITY]]</f>
        <v>5</v>
      </c>
      <c r="M39">
        <f>InputData[[#This Row],[SELLING PRICE]]*InputData[[#This Row],[QUANTITY]]*(1-InputData[[#This Row],[DISCOUNT %]])</f>
        <v>6.7</v>
      </c>
      <c r="N39">
        <f>DAY(InputData[[#This Row],[DATE]])</f>
        <v>6</v>
      </c>
      <c r="O39" t="str">
        <f>TEXT(InputData[[#This Row],[DATE]],"mmm")</f>
        <v>Feb</v>
      </c>
      <c r="P39" t="str">
        <f>TEXT(InputData[[#This Row],[DATE]],"yyyy")</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f>VLOOKUP(InputData[[#This Row],[PRODUCT ID]],MasterData[],5,0)</f>
        <v>55</v>
      </c>
      <c r="K40">
        <f>VLOOKUP(InputData[[#This Row],[PRODUCT ID]],MasterData[],6,0)</f>
        <v>58.3</v>
      </c>
      <c r="L40">
        <f>InputData[[#This Row],[BUYING PRIZE]]*InputData[[#This Row],[QUANTITY]]</f>
        <v>770</v>
      </c>
      <c r="M40">
        <f>InputData[[#This Row],[SELLING PRICE]]*InputData[[#This Row],[QUANTITY]]*(1-InputData[[#This Row],[DISCOUNT %]])</f>
        <v>816.19999999999993</v>
      </c>
      <c r="N40">
        <f>DAY(InputData[[#This Row],[DATE]])</f>
        <v>9</v>
      </c>
      <c r="O40" t="str">
        <f>TEXT(InputData[[#This Row],[DATE]],"mmm")</f>
        <v>Feb</v>
      </c>
      <c r="P40" t="str">
        <f>TEXT(InputData[[#This Row],[DATE]],"yyyy")</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f>VLOOKUP(InputData[[#This Row],[PRODUCT ID]],MasterData[],5,0)</f>
        <v>83</v>
      </c>
      <c r="K41">
        <f>VLOOKUP(InputData[[#This Row],[PRODUCT ID]],MasterData[],6,0)</f>
        <v>94.62</v>
      </c>
      <c r="L41">
        <f>InputData[[#This Row],[BUYING PRIZE]]*InputData[[#This Row],[QUANTITY]]</f>
        <v>581</v>
      </c>
      <c r="M41">
        <f>InputData[[#This Row],[SELLING PRICE]]*InputData[[#This Row],[QUANTITY]]*(1-InputData[[#This Row],[DISCOUNT %]])</f>
        <v>662.34</v>
      </c>
      <c r="N41">
        <f>DAY(InputData[[#This Row],[DATE]])</f>
        <v>12</v>
      </c>
      <c r="O41" t="str">
        <f>TEXT(InputData[[#This Row],[DATE]],"mmm")</f>
        <v>Feb</v>
      </c>
      <c r="P41" t="str">
        <f>TEXT(InputData[[#This Row],[DATE]],"yyyy")</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f>VLOOKUP(InputData[[#This Row],[PRODUCT ID]],MasterData[],5,0)</f>
        <v>141</v>
      </c>
      <c r="K42">
        <f>VLOOKUP(InputData[[#This Row],[PRODUCT ID]],MasterData[],6,0)</f>
        <v>149.46</v>
      </c>
      <c r="L42">
        <f>InputData[[#This Row],[BUYING PRIZE]]*InputData[[#This Row],[QUANTITY]]</f>
        <v>1269</v>
      </c>
      <c r="M42">
        <f>InputData[[#This Row],[SELLING PRICE]]*InputData[[#This Row],[QUANTITY]]*(1-InputData[[#This Row],[DISCOUNT %]])</f>
        <v>1345.14</v>
      </c>
      <c r="N42">
        <f>DAY(InputData[[#This Row],[DATE]])</f>
        <v>12</v>
      </c>
      <c r="O42" t="str">
        <f>TEXT(InputData[[#This Row],[DATE]],"mmm")</f>
        <v>Feb</v>
      </c>
      <c r="P42" t="str">
        <f>TEXT(InputData[[#This Row],[DATE]],"yyyy")</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f>VLOOKUP(InputData[[#This Row],[PRODUCT ID]],MasterData[],5,0)</f>
        <v>48</v>
      </c>
      <c r="K43">
        <f>VLOOKUP(InputData[[#This Row],[PRODUCT ID]],MasterData[],6,0)</f>
        <v>57.120000000000005</v>
      </c>
      <c r="L43">
        <f>InputData[[#This Row],[BUYING PRIZE]]*InputData[[#This Row],[QUANTITY]]</f>
        <v>192</v>
      </c>
      <c r="M43">
        <f>InputData[[#This Row],[SELLING PRICE]]*InputData[[#This Row],[QUANTITY]]*(1-InputData[[#This Row],[DISCOUNT %]])</f>
        <v>228.48000000000002</v>
      </c>
      <c r="N43">
        <f>DAY(InputData[[#This Row],[DATE]])</f>
        <v>15</v>
      </c>
      <c r="O43" t="str">
        <f>TEXT(InputData[[#This Row],[DATE]],"mmm")</f>
        <v>Feb</v>
      </c>
      <c r="P43" t="str">
        <f>TEXT(InputData[[#This Row],[DATE]],"yyyy")</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f>VLOOKUP(InputData[[#This Row],[PRODUCT ID]],MasterData[],5,0)</f>
        <v>12</v>
      </c>
      <c r="K44">
        <f>VLOOKUP(InputData[[#This Row],[PRODUCT ID]],MasterData[],6,0)</f>
        <v>15.719999999999999</v>
      </c>
      <c r="L44">
        <f>InputData[[#This Row],[BUYING PRIZE]]*InputData[[#This Row],[QUANTITY]]</f>
        <v>72</v>
      </c>
      <c r="M44">
        <f>InputData[[#This Row],[SELLING PRICE]]*InputData[[#This Row],[QUANTITY]]*(1-InputData[[#This Row],[DISCOUNT %]])</f>
        <v>94.32</v>
      </c>
      <c r="N44">
        <f>DAY(InputData[[#This Row],[DATE]])</f>
        <v>18</v>
      </c>
      <c r="O44" t="str">
        <f>TEXT(InputData[[#This Row],[DATE]],"mmm")</f>
        <v>Feb</v>
      </c>
      <c r="P44" t="str">
        <f>TEXT(InputData[[#This Row],[DATE]],"yyyy")</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f>VLOOKUP(InputData[[#This Row],[PRODUCT ID]],MasterData[],5,0)</f>
        <v>148</v>
      </c>
      <c r="K45">
        <f>VLOOKUP(InputData[[#This Row],[PRODUCT ID]],MasterData[],6,0)</f>
        <v>201.28</v>
      </c>
      <c r="L45">
        <f>InputData[[#This Row],[BUYING PRIZE]]*InputData[[#This Row],[QUANTITY]]</f>
        <v>1628</v>
      </c>
      <c r="M45">
        <f>InputData[[#This Row],[SELLING PRICE]]*InputData[[#This Row],[QUANTITY]]*(1-InputData[[#This Row],[DISCOUNT %]])</f>
        <v>2214.08</v>
      </c>
      <c r="N45">
        <f>DAY(InputData[[#This Row],[DATE]])</f>
        <v>20</v>
      </c>
      <c r="O45" t="str">
        <f>TEXT(InputData[[#This Row],[DATE]],"mmm")</f>
        <v>Feb</v>
      </c>
      <c r="P45" t="str">
        <f>TEXT(InputData[[#This Row],[DATE]],"yyyy")</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f>VLOOKUP(InputData[[#This Row],[PRODUCT ID]],MasterData[],5,0)</f>
        <v>112</v>
      </c>
      <c r="K46">
        <f>VLOOKUP(InputData[[#This Row],[PRODUCT ID]],MasterData[],6,0)</f>
        <v>122.08</v>
      </c>
      <c r="L46">
        <f>InputData[[#This Row],[BUYING PRIZE]]*InputData[[#This Row],[QUANTITY]]</f>
        <v>560</v>
      </c>
      <c r="M46">
        <f>InputData[[#This Row],[SELLING PRICE]]*InputData[[#This Row],[QUANTITY]]*(1-InputData[[#This Row],[DISCOUNT %]])</f>
        <v>610.4</v>
      </c>
      <c r="N46">
        <f>DAY(InputData[[#This Row],[DATE]])</f>
        <v>22</v>
      </c>
      <c r="O46" t="str">
        <f>TEXT(InputData[[#This Row],[DATE]],"mmm")</f>
        <v>Feb</v>
      </c>
      <c r="P46" t="str">
        <f>TEXT(InputData[[#This Row],[DATE]],"yyyy")</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f>VLOOKUP(InputData[[#This Row],[PRODUCT ID]],MasterData[],5,0)</f>
        <v>7</v>
      </c>
      <c r="K47">
        <f>VLOOKUP(InputData[[#This Row],[PRODUCT ID]],MasterData[],6,0)</f>
        <v>8.33</v>
      </c>
      <c r="L47">
        <f>InputData[[#This Row],[BUYING PRIZE]]*InputData[[#This Row],[QUANTITY]]</f>
        <v>21</v>
      </c>
      <c r="M47">
        <f>InputData[[#This Row],[SELLING PRICE]]*InputData[[#This Row],[QUANTITY]]*(1-InputData[[#This Row],[DISCOUNT %]])</f>
        <v>24.990000000000002</v>
      </c>
      <c r="N47">
        <f>DAY(InputData[[#This Row],[DATE]])</f>
        <v>23</v>
      </c>
      <c r="O47" t="str">
        <f>TEXT(InputData[[#This Row],[DATE]],"mmm")</f>
        <v>Feb</v>
      </c>
      <c r="P47" t="str">
        <f>TEXT(InputData[[#This Row],[DATE]],"yyyy")</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f>VLOOKUP(InputData[[#This Row],[PRODUCT ID]],MasterData[],5,0)</f>
        <v>133</v>
      </c>
      <c r="K48">
        <f>VLOOKUP(InputData[[#This Row],[PRODUCT ID]],MasterData[],6,0)</f>
        <v>155.61000000000001</v>
      </c>
      <c r="L48">
        <f>InputData[[#This Row],[BUYING PRIZE]]*InputData[[#This Row],[QUANTITY]]</f>
        <v>266</v>
      </c>
      <c r="M48">
        <f>InputData[[#This Row],[SELLING PRICE]]*InputData[[#This Row],[QUANTITY]]*(1-InputData[[#This Row],[DISCOUNT %]])</f>
        <v>311.22000000000003</v>
      </c>
      <c r="N48">
        <f>DAY(InputData[[#This Row],[DATE]])</f>
        <v>23</v>
      </c>
      <c r="O48" t="str">
        <f>TEXT(InputData[[#This Row],[DATE]],"mmm")</f>
        <v>Feb</v>
      </c>
      <c r="P48" t="str">
        <f>TEXT(InputData[[#This Row],[DATE]],"yyyy")</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f>VLOOKUP(InputData[[#This Row],[PRODUCT ID]],MasterData[],5,0)</f>
        <v>105</v>
      </c>
      <c r="K49">
        <f>VLOOKUP(InputData[[#This Row],[PRODUCT ID]],MasterData[],6,0)</f>
        <v>142.80000000000001</v>
      </c>
      <c r="L49">
        <f>InputData[[#This Row],[BUYING PRIZE]]*InputData[[#This Row],[QUANTITY]]</f>
        <v>420</v>
      </c>
      <c r="M49">
        <f>InputData[[#This Row],[SELLING PRICE]]*InputData[[#This Row],[QUANTITY]]*(1-InputData[[#This Row],[DISCOUNT %]])</f>
        <v>571.20000000000005</v>
      </c>
      <c r="N49">
        <f>DAY(InputData[[#This Row],[DATE]])</f>
        <v>25</v>
      </c>
      <c r="O49" t="str">
        <f>TEXT(InputData[[#This Row],[DATE]],"mmm")</f>
        <v>Feb</v>
      </c>
      <c r="P49" t="str">
        <f>TEXT(InputData[[#This Row],[DATE]],"yyyy")</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f>VLOOKUP(InputData[[#This Row],[PRODUCT ID]],MasterData[],5,0)</f>
        <v>89</v>
      </c>
      <c r="K50">
        <f>VLOOKUP(InputData[[#This Row],[PRODUCT ID]],MasterData[],6,0)</f>
        <v>117.48</v>
      </c>
      <c r="L50">
        <f>InputData[[#This Row],[BUYING PRIZE]]*InputData[[#This Row],[QUANTITY]]</f>
        <v>979</v>
      </c>
      <c r="M50">
        <f>InputData[[#This Row],[SELLING PRICE]]*InputData[[#This Row],[QUANTITY]]*(1-InputData[[#This Row],[DISCOUNT %]])</f>
        <v>1292.28</v>
      </c>
      <c r="N50">
        <f>DAY(InputData[[#This Row],[DATE]])</f>
        <v>25</v>
      </c>
      <c r="O50" t="str">
        <f>TEXT(InputData[[#This Row],[DATE]],"mmm")</f>
        <v>Feb</v>
      </c>
      <c r="P50" t="str">
        <f>TEXT(InputData[[#This Row],[DATE]],"yyyy")</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f>VLOOKUP(InputData[[#This Row],[PRODUCT ID]],MasterData[],5,0)</f>
        <v>148</v>
      </c>
      <c r="K51">
        <f>VLOOKUP(InputData[[#This Row],[PRODUCT ID]],MasterData[],6,0)</f>
        <v>201.28</v>
      </c>
      <c r="L51">
        <f>InputData[[#This Row],[BUYING PRIZE]]*InputData[[#This Row],[QUANTITY]]</f>
        <v>296</v>
      </c>
      <c r="M51">
        <f>InputData[[#This Row],[SELLING PRICE]]*InputData[[#This Row],[QUANTITY]]*(1-InputData[[#This Row],[DISCOUNT %]])</f>
        <v>402.56</v>
      </c>
      <c r="N51">
        <f>DAY(InputData[[#This Row],[DATE]])</f>
        <v>25</v>
      </c>
      <c r="O51" t="str">
        <f>TEXT(InputData[[#This Row],[DATE]],"mmm")</f>
        <v>Feb</v>
      </c>
      <c r="P51" t="str">
        <f>TEXT(InputData[[#This Row],[DATE]],"yyyy")</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f>VLOOKUP(InputData[[#This Row],[PRODUCT ID]],MasterData[],5,0)</f>
        <v>37</v>
      </c>
      <c r="K52">
        <f>VLOOKUP(InputData[[#This Row],[PRODUCT ID]],MasterData[],6,0)</f>
        <v>49.21</v>
      </c>
      <c r="L52">
        <f>InputData[[#This Row],[BUYING PRIZE]]*InputData[[#This Row],[QUANTITY]]</f>
        <v>407</v>
      </c>
      <c r="M52">
        <f>InputData[[#This Row],[SELLING PRICE]]*InputData[[#This Row],[QUANTITY]]*(1-InputData[[#This Row],[DISCOUNT %]])</f>
        <v>541.31000000000006</v>
      </c>
      <c r="N52">
        <f>DAY(InputData[[#This Row],[DATE]])</f>
        <v>27</v>
      </c>
      <c r="O52" t="str">
        <f>TEXT(InputData[[#This Row],[DATE]],"mmm")</f>
        <v>Feb</v>
      </c>
      <c r="P52" t="str">
        <f>TEXT(InputData[[#This Row],[DATE]],"yyyy")</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f>VLOOKUP(InputData[[#This Row],[PRODUCT ID]],MasterData[],5,0)</f>
        <v>44</v>
      </c>
      <c r="K53">
        <f>VLOOKUP(InputData[[#This Row],[PRODUCT ID]],MasterData[],6,0)</f>
        <v>48.4</v>
      </c>
      <c r="L53">
        <f>InputData[[#This Row],[BUYING PRIZE]]*InputData[[#This Row],[QUANTITY]]</f>
        <v>44</v>
      </c>
      <c r="M53">
        <f>InputData[[#This Row],[SELLING PRICE]]*InputData[[#This Row],[QUANTITY]]*(1-InputData[[#This Row],[DISCOUNT %]])</f>
        <v>48.4</v>
      </c>
      <c r="N53">
        <f>DAY(InputData[[#This Row],[DATE]])</f>
        <v>3</v>
      </c>
      <c r="O53" t="str">
        <f>TEXT(InputData[[#This Row],[DATE]],"mmm")</f>
        <v>Mar</v>
      </c>
      <c r="P53" t="str">
        <f>TEXT(InputData[[#This Row],[DATE]],"yyyy")</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f>VLOOKUP(InputData[[#This Row],[PRODUCT ID]],MasterData[],5,0)</f>
        <v>126</v>
      </c>
      <c r="K54">
        <f>VLOOKUP(InputData[[#This Row],[PRODUCT ID]],MasterData[],6,0)</f>
        <v>162.54</v>
      </c>
      <c r="L54">
        <f>InputData[[#This Row],[BUYING PRIZE]]*InputData[[#This Row],[QUANTITY]]</f>
        <v>1134</v>
      </c>
      <c r="M54">
        <f>InputData[[#This Row],[SELLING PRICE]]*InputData[[#This Row],[QUANTITY]]*(1-InputData[[#This Row],[DISCOUNT %]])</f>
        <v>1462.86</v>
      </c>
      <c r="N54">
        <f>DAY(InputData[[#This Row],[DATE]])</f>
        <v>7</v>
      </c>
      <c r="O54" t="str">
        <f>TEXT(InputData[[#This Row],[DATE]],"mmm")</f>
        <v>Mar</v>
      </c>
      <c r="P54" t="str">
        <f>TEXT(InputData[[#This Row],[DATE]],"yyyy")</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f>VLOOKUP(InputData[[#This Row],[PRODUCT ID]],MasterData[],5,0)</f>
        <v>48</v>
      </c>
      <c r="K55">
        <f>VLOOKUP(InputData[[#This Row],[PRODUCT ID]],MasterData[],6,0)</f>
        <v>57.120000000000005</v>
      </c>
      <c r="L55">
        <f>InputData[[#This Row],[BUYING PRIZE]]*InputData[[#This Row],[QUANTITY]]</f>
        <v>288</v>
      </c>
      <c r="M55">
        <f>InputData[[#This Row],[SELLING PRICE]]*InputData[[#This Row],[QUANTITY]]*(1-InputData[[#This Row],[DISCOUNT %]])</f>
        <v>342.72</v>
      </c>
      <c r="N55">
        <f>DAY(InputData[[#This Row],[DATE]])</f>
        <v>8</v>
      </c>
      <c r="O55" t="str">
        <f>TEXT(InputData[[#This Row],[DATE]],"mmm")</f>
        <v>Mar</v>
      </c>
      <c r="P55" t="str">
        <f>TEXT(InputData[[#This Row],[DATE]],"yyyy")</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f>VLOOKUP(InputData[[#This Row],[PRODUCT ID]],MasterData[],5,0)</f>
        <v>76</v>
      </c>
      <c r="K56">
        <f>VLOOKUP(InputData[[#This Row],[PRODUCT ID]],MasterData[],6,0)</f>
        <v>82.08</v>
      </c>
      <c r="L56">
        <f>InputData[[#This Row],[BUYING PRIZE]]*InputData[[#This Row],[QUANTITY]]</f>
        <v>684</v>
      </c>
      <c r="M56">
        <f>InputData[[#This Row],[SELLING PRICE]]*InputData[[#This Row],[QUANTITY]]*(1-InputData[[#This Row],[DISCOUNT %]])</f>
        <v>738.72</v>
      </c>
      <c r="N56">
        <f>DAY(InputData[[#This Row],[DATE]])</f>
        <v>8</v>
      </c>
      <c r="O56" t="str">
        <f>TEXT(InputData[[#This Row],[DATE]],"mmm")</f>
        <v>Mar</v>
      </c>
      <c r="P56" t="str">
        <f>TEXT(InputData[[#This Row],[DATE]],"yyyy")</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f>VLOOKUP(InputData[[#This Row],[PRODUCT ID]],MasterData[],5,0)</f>
        <v>47</v>
      </c>
      <c r="K57">
        <f>VLOOKUP(InputData[[#This Row],[PRODUCT ID]],MasterData[],6,0)</f>
        <v>53.11</v>
      </c>
      <c r="L57">
        <f>InputData[[#This Row],[BUYING PRIZE]]*InputData[[#This Row],[QUANTITY]]</f>
        <v>282</v>
      </c>
      <c r="M57">
        <f>InputData[[#This Row],[SELLING PRICE]]*InputData[[#This Row],[QUANTITY]]*(1-InputData[[#This Row],[DISCOUNT %]])</f>
        <v>318.65999999999997</v>
      </c>
      <c r="N57">
        <f>DAY(InputData[[#This Row],[DATE]])</f>
        <v>9</v>
      </c>
      <c r="O57" t="str">
        <f>TEXT(InputData[[#This Row],[DATE]],"mmm")</f>
        <v>Mar</v>
      </c>
      <c r="P57" t="str">
        <f>TEXT(InputData[[#This Row],[DATE]],"yyyy")</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f>VLOOKUP(InputData[[#This Row],[PRODUCT ID]],MasterData[],5,0)</f>
        <v>7</v>
      </c>
      <c r="K58">
        <f>VLOOKUP(InputData[[#This Row],[PRODUCT ID]],MasterData[],6,0)</f>
        <v>8.33</v>
      </c>
      <c r="L58">
        <f>InputData[[#This Row],[BUYING PRIZE]]*InputData[[#This Row],[QUANTITY]]</f>
        <v>77</v>
      </c>
      <c r="M58">
        <f>InputData[[#This Row],[SELLING PRICE]]*InputData[[#This Row],[QUANTITY]]*(1-InputData[[#This Row],[DISCOUNT %]])</f>
        <v>91.63</v>
      </c>
      <c r="N58">
        <f>DAY(InputData[[#This Row],[DATE]])</f>
        <v>11</v>
      </c>
      <c r="O58" t="str">
        <f>TEXT(InputData[[#This Row],[DATE]],"mmm")</f>
        <v>Mar</v>
      </c>
      <c r="P58" t="str">
        <f>TEXT(InputData[[#This Row],[DATE]],"yyyy")</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f>VLOOKUP(InputData[[#This Row],[PRODUCT ID]],MasterData[],5,0)</f>
        <v>37</v>
      </c>
      <c r="K59">
        <f>VLOOKUP(InputData[[#This Row],[PRODUCT ID]],MasterData[],6,0)</f>
        <v>41.81</v>
      </c>
      <c r="L59">
        <f>InputData[[#This Row],[BUYING PRIZE]]*InputData[[#This Row],[QUANTITY]]</f>
        <v>370</v>
      </c>
      <c r="M59">
        <f>InputData[[#This Row],[SELLING PRICE]]*InputData[[#This Row],[QUANTITY]]*(1-InputData[[#This Row],[DISCOUNT %]])</f>
        <v>418.1</v>
      </c>
      <c r="N59">
        <f>DAY(InputData[[#This Row],[DATE]])</f>
        <v>13</v>
      </c>
      <c r="O59" t="str">
        <f>TEXT(InputData[[#This Row],[DATE]],"mmm")</f>
        <v>Mar</v>
      </c>
      <c r="P59" t="str">
        <f>TEXT(InputData[[#This Row],[DATE]],"yyyy")</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f>VLOOKUP(InputData[[#This Row],[PRODUCT ID]],MasterData[],5,0)</f>
        <v>37</v>
      </c>
      <c r="K60">
        <f>VLOOKUP(InputData[[#This Row],[PRODUCT ID]],MasterData[],6,0)</f>
        <v>42.55</v>
      </c>
      <c r="L60">
        <f>InputData[[#This Row],[BUYING PRIZE]]*InputData[[#This Row],[QUANTITY]]</f>
        <v>407</v>
      </c>
      <c r="M60">
        <f>InputData[[#This Row],[SELLING PRICE]]*InputData[[#This Row],[QUANTITY]]*(1-InputData[[#This Row],[DISCOUNT %]])</f>
        <v>468.04999999999995</v>
      </c>
      <c r="N60">
        <f>DAY(InputData[[#This Row],[DATE]])</f>
        <v>15</v>
      </c>
      <c r="O60" t="str">
        <f>TEXT(InputData[[#This Row],[DATE]],"mmm")</f>
        <v>Mar</v>
      </c>
      <c r="P60" t="str">
        <f>TEXT(InputData[[#This Row],[DATE]],"yyyy")</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f>VLOOKUP(InputData[[#This Row],[PRODUCT ID]],MasterData[],5,0)</f>
        <v>73</v>
      </c>
      <c r="K61">
        <f>VLOOKUP(InputData[[#This Row],[PRODUCT ID]],MasterData[],6,0)</f>
        <v>94.17</v>
      </c>
      <c r="L61">
        <f>InputData[[#This Row],[BUYING PRIZE]]*InputData[[#This Row],[QUANTITY]]</f>
        <v>1022</v>
      </c>
      <c r="M61">
        <f>InputData[[#This Row],[SELLING PRICE]]*InputData[[#This Row],[QUANTITY]]*(1-InputData[[#This Row],[DISCOUNT %]])</f>
        <v>1318.38</v>
      </c>
      <c r="N61">
        <f>DAY(InputData[[#This Row],[DATE]])</f>
        <v>16</v>
      </c>
      <c r="O61" t="str">
        <f>TEXT(InputData[[#This Row],[DATE]],"mmm")</f>
        <v>Mar</v>
      </c>
      <c r="P61" t="str">
        <f>TEXT(InputData[[#This Row],[DATE]],"yyyy")</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f>VLOOKUP(InputData[[#This Row],[PRODUCT ID]],MasterData[],5,0)</f>
        <v>120</v>
      </c>
      <c r="K62">
        <f>VLOOKUP(InputData[[#This Row],[PRODUCT ID]],MasterData[],6,0)</f>
        <v>162</v>
      </c>
      <c r="L62">
        <f>InputData[[#This Row],[BUYING PRIZE]]*InputData[[#This Row],[QUANTITY]]</f>
        <v>960</v>
      </c>
      <c r="M62">
        <f>InputData[[#This Row],[SELLING PRICE]]*InputData[[#This Row],[QUANTITY]]*(1-InputData[[#This Row],[DISCOUNT %]])</f>
        <v>1296</v>
      </c>
      <c r="N62">
        <f>DAY(InputData[[#This Row],[DATE]])</f>
        <v>18</v>
      </c>
      <c r="O62" t="str">
        <f>TEXT(InputData[[#This Row],[DATE]],"mmm")</f>
        <v>Mar</v>
      </c>
      <c r="P62" t="str">
        <f>TEXT(InputData[[#This Row],[DATE]],"yyyy")</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f>VLOOKUP(InputData[[#This Row],[PRODUCT ID]],MasterData[],5,0)</f>
        <v>37</v>
      </c>
      <c r="K63">
        <f>VLOOKUP(InputData[[#This Row],[PRODUCT ID]],MasterData[],6,0)</f>
        <v>41.81</v>
      </c>
      <c r="L63">
        <f>InputData[[#This Row],[BUYING PRIZE]]*InputData[[#This Row],[QUANTITY]]</f>
        <v>333</v>
      </c>
      <c r="M63">
        <f>InputData[[#This Row],[SELLING PRICE]]*InputData[[#This Row],[QUANTITY]]*(1-InputData[[#This Row],[DISCOUNT %]])</f>
        <v>376.29</v>
      </c>
      <c r="N63">
        <f>DAY(InputData[[#This Row],[DATE]])</f>
        <v>19</v>
      </c>
      <c r="O63" t="str">
        <f>TEXT(InputData[[#This Row],[DATE]],"mmm")</f>
        <v>Mar</v>
      </c>
      <c r="P63" t="str">
        <f>TEXT(InputData[[#This Row],[DATE]],"yyyy")</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f>VLOOKUP(InputData[[#This Row],[PRODUCT ID]],MasterData[],5,0)</f>
        <v>61</v>
      </c>
      <c r="K64">
        <f>VLOOKUP(InputData[[#This Row],[PRODUCT ID]],MasterData[],6,0)</f>
        <v>76.25</v>
      </c>
      <c r="L64">
        <f>InputData[[#This Row],[BUYING PRIZE]]*InputData[[#This Row],[QUANTITY]]</f>
        <v>793</v>
      </c>
      <c r="M64">
        <f>InputData[[#This Row],[SELLING PRICE]]*InputData[[#This Row],[QUANTITY]]*(1-InputData[[#This Row],[DISCOUNT %]])</f>
        <v>991.25</v>
      </c>
      <c r="N64">
        <f>DAY(InputData[[#This Row],[DATE]])</f>
        <v>21</v>
      </c>
      <c r="O64" t="str">
        <f>TEXT(InputData[[#This Row],[DATE]],"mmm")</f>
        <v>Mar</v>
      </c>
      <c r="P64" t="str">
        <f>TEXT(InputData[[#This Row],[DATE]],"yyyy")</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f>VLOOKUP(InputData[[#This Row],[PRODUCT ID]],MasterData[],5,0)</f>
        <v>37</v>
      </c>
      <c r="K65">
        <f>VLOOKUP(InputData[[#This Row],[PRODUCT ID]],MasterData[],6,0)</f>
        <v>42.55</v>
      </c>
      <c r="L65">
        <f>InputData[[#This Row],[BUYING PRIZE]]*InputData[[#This Row],[QUANTITY]]</f>
        <v>259</v>
      </c>
      <c r="M65">
        <f>InputData[[#This Row],[SELLING PRICE]]*InputData[[#This Row],[QUANTITY]]*(1-InputData[[#This Row],[DISCOUNT %]])</f>
        <v>297.84999999999997</v>
      </c>
      <c r="N65">
        <f>DAY(InputData[[#This Row],[DATE]])</f>
        <v>21</v>
      </c>
      <c r="O65" t="str">
        <f>TEXT(InputData[[#This Row],[DATE]],"mmm")</f>
        <v>Mar</v>
      </c>
      <c r="P65" t="str">
        <f>TEXT(InputData[[#This Row],[DATE]],"yyyy")</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f>VLOOKUP(InputData[[#This Row],[PRODUCT ID]],MasterData[],5,0)</f>
        <v>105</v>
      </c>
      <c r="K66">
        <f>VLOOKUP(InputData[[#This Row],[PRODUCT ID]],MasterData[],6,0)</f>
        <v>142.80000000000001</v>
      </c>
      <c r="L66">
        <f>InputData[[#This Row],[BUYING PRIZE]]*InputData[[#This Row],[QUANTITY]]</f>
        <v>840</v>
      </c>
      <c r="M66">
        <f>InputData[[#This Row],[SELLING PRICE]]*InputData[[#This Row],[QUANTITY]]*(1-InputData[[#This Row],[DISCOUNT %]])</f>
        <v>1142.4000000000001</v>
      </c>
      <c r="N66">
        <f>DAY(InputData[[#This Row],[DATE]])</f>
        <v>22</v>
      </c>
      <c r="O66" t="str">
        <f>TEXT(InputData[[#This Row],[DATE]],"mmm")</f>
        <v>Mar</v>
      </c>
      <c r="P66" t="str">
        <f>TEXT(InputData[[#This Row],[DATE]],"yyyy")</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f>VLOOKUP(InputData[[#This Row],[PRODUCT ID]],MasterData[],5,0)</f>
        <v>73</v>
      </c>
      <c r="K67">
        <f>VLOOKUP(InputData[[#This Row],[PRODUCT ID]],MasterData[],6,0)</f>
        <v>94.17</v>
      </c>
      <c r="L67">
        <f>InputData[[#This Row],[BUYING PRIZE]]*InputData[[#This Row],[QUANTITY]]</f>
        <v>292</v>
      </c>
      <c r="M67">
        <f>InputData[[#This Row],[SELLING PRICE]]*InputData[[#This Row],[QUANTITY]]*(1-InputData[[#This Row],[DISCOUNT %]])</f>
        <v>376.68</v>
      </c>
      <c r="N67">
        <f>DAY(InputData[[#This Row],[DATE]])</f>
        <v>22</v>
      </c>
      <c r="O67" t="str">
        <f>TEXT(InputData[[#This Row],[DATE]],"mmm")</f>
        <v>Mar</v>
      </c>
      <c r="P67" t="str">
        <f>TEXT(InputData[[#This Row],[DATE]],"yyyy")</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f>VLOOKUP(InputData[[#This Row],[PRODUCT ID]],MasterData[],5,0)</f>
        <v>144</v>
      </c>
      <c r="K68">
        <f>VLOOKUP(InputData[[#This Row],[PRODUCT ID]],MasterData[],6,0)</f>
        <v>156.96</v>
      </c>
      <c r="L68">
        <f>InputData[[#This Row],[BUYING PRIZE]]*InputData[[#This Row],[QUANTITY]]</f>
        <v>2016</v>
      </c>
      <c r="M68">
        <f>InputData[[#This Row],[SELLING PRICE]]*InputData[[#This Row],[QUANTITY]]*(1-InputData[[#This Row],[DISCOUNT %]])</f>
        <v>2197.44</v>
      </c>
      <c r="N68">
        <f>DAY(InputData[[#This Row],[DATE]])</f>
        <v>25</v>
      </c>
      <c r="O68" t="str">
        <f>TEXT(InputData[[#This Row],[DATE]],"mmm")</f>
        <v>Mar</v>
      </c>
      <c r="P68" t="str">
        <f>TEXT(InputData[[#This Row],[DATE]],"yyyy")</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f>VLOOKUP(InputData[[#This Row],[PRODUCT ID]],MasterData[],5,0)</f>
        <v>75</v>
      </c>
      <c r="K69">
        <f>VLOOKUP(InputData[[#This Row],[PRODUCT ID]],MasterData[],6,0)</f>
        <v>85.5</v>
      </c>
      <c r="L69">
        <f>InputData[[#This Row],[BUYING PRIZE]]*InputData[[#This Row],[QUANTITY]]</f>
        <v>300</v>
      </c>
      <c r="M69">
        <f>InputData[[#This Row],[SELLING PRICE]]*InputData[[#This Row],[QUANTITY]]*(1-InputData[[#This Row],[DISCOUNT %]])</f>
        <v>342</v>
      </c>
      <c r="N69">
        <f>DAY(InputData[[#This Row],[DATE]])</f>
        <v>25</v>
      </c>
      <c r="O69" t="str">
        <f>TEXT(InputData[[#This Row],[DATE]],"mmm")</f>
        <v>Mar</v>
      </c>
      <c r="P69" t="str">
        <f>TEXT(InputData[[#This Row],[DATE]],"yyyy")</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f>VLOOKUP(InputData[[#This Row],[PRODUCT ID]],MasterData[],5,0)</f>
        <v>47</v>
      </c>
      <c r="K70">
        <f>VLOOKUP(InputData[[#This Row],[PRODUCT ID]],MasterData[],6,0)</f>
        <v>53.11</v>
      </c>
      <c r="L70">
        <f>InputData[[#This Row],[BUYING PRIZE]]*InputData[[#This Row],[QUANTITY]]</f>
        <v>376</v>
      </c>
      <c r="M70">
        <f>InputData[[#This Row],[SELLING PRICE]]*InputData[[#This Row],[QUANTITY]]*(1-InputData[[#This Row],[DISCOUNT %]])</f>
        <v>424.88</v>
      </c>
      <c r="N70">
        <f>DAY(InputData[[#This Row],[DATE]])</f>
        <v>25</v>
      </c>
      <c r="O70" t="str">
        <f>TEXT(InputData[[#This Row],[DATE]],"mmm")</f>
        <v>Mar</v>
      </c>
      <c r="P70" t="str">
        <f>TEXT(InputData[[#This Row],[DATE]],"yyyy")</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f>VLOOKUP(InputData[[#This Row],[PRODUCT ID]],MasterData[],5,0)</f>
        <v>72</v>
      </c>
      <c r="K71">
        <f>VLOOKUP(InputData[[#This Row],[PRODUCT ID]],MasterData[],6,0)</f>
        <v>79.92</v>
      </c>
      <c r="L71">
        <f>InputData[[#This Row],[BUYING PRIZE]]*InputData[[#This Row],[QUANTITY]]</f>
        <v>144</v>
      </c>
      <c r="M71">
        <f>InputData[[#This Row],[SELLING PRICE]]*InputData[[#This Row],[QUANTITY]]*(1-InputData[[#This Row],[DISCOUNT %]])</f>
        <v>159.84</v>
      </c>
      <c r="N71">
        <f>DAY(InputData[[#This Row],[DATE]])</f>
        <v>25</v>
      </c>
      <c r="O71" t="str">
        <f>TEXT(InputData[[#This Row],[DATE]],"mmm")</f>
        <v>Mar</v>
      </c>
      <c r="P71" t="str">
        <f>TEXT(InputData[[#This Row],[DATE]],"yyyy")</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f>VLOOKUP(InputData[[#This Row],[PRODUCT ID]],MasterData[],5,0)</f>
        <v>98</v>
      </c>
      <c r="K72">
        <f>VLOOKUP(InputData[[#This Row],[PRODUCT ID]],MasterData[],6,0)</f>
        <v>103.88</v>
      </c>
      <c r="L72">
        <f>InputData[[#This Row],[BUYING PRIZE]]*InputData[[#This Row],[QUANTITY]]</f>
        <v>392</v>
      </c>
      <c r="M72">
        <f>InputData[[#This Row],[SELLING PRICE]]*InputData[[#This Row],[QUANTITY]]*(1-InputData[[#This Row],[DISCOUNT %]])</f>
        <v>415.52</v>
      </c>
      <c r="N72">
        <f>DAY(InputData[[#This Row],[DATE]])</f>
        <v>26</v>
      </c>
      <c r="O72" t="str">
        <f>TEXT(InputData[[#This Row],[DATE]],"mmm")</f>
        <v>Mar</v>
      </c>
      <c r="P72" t="str">
        <f>TEXT(InputData[[#This Row],[DATE]],"yyyy")</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f>VLOOKUP(InputData[[#This Row],[PRODUCT ID]],MasterData[],5,0)</f>
        <v>120</v>
      </c>
      <c r="K73">
        <f>VLOOKUP(InputData[[#This Row],[PRODUCT ID]],MasterData[],6,0)</f>
        <v>162</v>
      </c>
      <c r="L73">
        <f>InputData[[#This Row],[BUYING PRIZE]]*InputData[[#This Row],[QUANTITY]]</f>
        <v>120</v>
      </c>
      <c r="M73">
        <f>InputData[[#This Row],[SELLING PRICE]]*InputData[[#This Row],[QUANTITY]]*(1-InputData[[#This Row],[DISCOUNT %]])</f>
        <v>162</v>
      </c>
      <c r="N73">
        <f>DAY(InputData[[#This Row],[DATE]])</f>
        <v>26</v>
      </c>
      <c r="O73" t="str">
        <f>TEXT(InputData[[#This Row],[DATE]],"mmm")</f>
        <v>Mar</v>
      </c>
      <c r="P73" t="str">
        <f>TEXT(InputData[[#This Row],[DATE]],"yyyy")</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f>VLOOKUP(InputData[[#This Row],[PRODUCT ID]],MasterData[],5,0)</f>
        <v>148</v>
      </c>
      <c r="K74">
        <f>VLOOKUP(InputData[[#This Row],[PRODUCT ID]],MasterData[],6,0)</f>
        <v>164.28</v>
      </c>
      <c r="L74">
        <f>InputData[[#This Row],[BUYING PRIZE]]*InputData[[#This Row],[QUANTITY]]</f>
        <v>1332</v>
      </c>
      <c r="M74">
        <f>InputData[[#This Row],[SELLING PRICE]]*InputData[[#This Row],[QUANTITY]]*(1-InputData[[#This Row],[DISCOUNT %]])</f>
        <v>1478.52</v>
      </c>
      <c r="N74">
        <f>DAY(InputData[[#This Row],[DATE]])</f>
        <v>26</v>
      </c>
      <c r="O74" t="str">
        <f>TEXT(InputData[[#This Row],[DATE]],"mmm")</f>
        <v>Mar</v>
      </c>
      <c r="P74" t="str">
        <f>TEXT(InputData[[#This Row],[DATE]],"yyyy")</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f>VLOOKUP(InputData[[#This Row],[PRODUCT ID]],MasterData[],5,0)</f>
        <v>148</v>
      </c>
      <c r="K75">
        <f>VLOOKUP(InputData[[#This Row],[PRODUCT ID]],MasterData[],6,0)</f>
        <v>201.28</v>
      </c>
      <c r="L75">
        <f>InputData[[#This Row],[BUYING PRIZE]]*InputData[[#This Row],[QUANTITY]]</f>
        <v>444</v>
      </c>
      <c r="M75">
        <f>InputData[[#This Row],[SELLING PRICE]]*InputData[[#This Row],[QUANTITY]]*(1-InputData[[#This Row],[DISCOUNT %]])</f>
        <v>603.84</v>
      </c>
      <c r="N75">
        <f>DAY(InputData[[#This Row],[DATE]])</f>
        <v>27</v>
      </c>
      <c r="O75" t="str">
        <f>TEXT(InputData[[#This Row],[DATE]],"mmm")</f>
        <v>Mar</v>
      </c>
      <c r="P75" t="str">
        <f>TEXT(InputData[[#This Row],[DATE]],"yyyy")</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f>VLOOKUP(InputData[[#This Row],[PRODUCT ID]],MasterData[],5,0)</f>
        <v>43</v>
      </c>
      <c r="K76">
        <f>VLOOKUP(InputData[[#This Row],[PRODUCT ID]],MasterData[],6,0)</f>
        <v>47.730000000000004</v>
      </c>
      <c r="L76">
        <f>InputData[[#This Row],[BUYING PRIZE]]*InputData[[#This Row],[QUANTITY]]</f>
        <v>344</v>
      </c>
      <c r="M76">
        <f>InputData[[#This Row],[SELLING PRICE]]*InputData[[#This Row],[QUANTITY]]*(1-InputData[[#This Row],[DISCOUNT %]])</f>
        <v>381.84000000000003</v>
      </c>
      <c r="N76">
        <f>DAY(InputData[[#This Row],[DATE]])</f>
        <v>28</v>
      </c>
      <c r="O76" t="str">
        <f>TEXT(InputData[[#This Row],[DATE]],"mmm")</f>
        <v>Mar</v>
      </c>
      <c r="P76" t="str">
        <f>TEXT(InputData[[#This Row],[DATE]],"yyyy")</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f>VLOOKUP(InputData[[#This Row],[PRODUCT ID]],MasterData[],5,0)</f>
        <v>72</v>
      </c>
      <c r="K77">
        <f>VLOOKUP(InputData[[#This Row],[PRODUCT ID]],MasterData[],6,0)</f>
        <v>79.92</v>
      </c>
      <c r="L77">
        <f>InputData[[#This Row],[BUYING PRIZE]]*InputData[[#This Row],[QUANTITY]]</f>
        <v>72</v>
      </c>
      <c r="M77">
        <f>InputData[[#This Row],[SELLING PRICE]]*InputData[[#This Row],[QUANTITY]]*(1-InputData[[#This Row],[DISCOUNT %]])</f>
        <v>79.92</v>
      </c>
      <c r="N77">
        <f>DAY(InputData[[#This Row],[DATE]])</f>
        <v>30</v>
      </c>
      <c r="O77" t="str">
        <f>TEXT(InputData[[#This Row],[DATE]],"mmm")</f>
        <v>Mar</v>
      </c>
      <c r="P77" t="str">
        <f>TEXT(InputData[[#This Row],[DATE]],"yyyy")</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f>VLOOKUP(InputData[[#This Row],[PRODUCT ID]],MasterData[],5,0)</f>
        <v>120</v>
      </c>
      <c r="K78">
        <f>VLOOKUP(InputData[[#This Row],[PRODUCT ID]],MasterData[],6,0)</f>
        <v>162</v>
      </c>
      <c r="L78">
        <f>InputData[[#This Row],[BUYING PRIZE]]*InputData[[#This Row],[QUANTITY]]</f>
        <v>360</v>
      </c>
      <c r="M78">
        <f>InputData[[#This Row],[SELLING PRICE]]*InputData[[#This Row],[QUANTITY]]*(1-InputData[[#This Row],[DISCOUNT %]])</f>
        <v>486</v>
      </c>
      <c r="N78">
        <f>DAY(InputData[[#This Row],[DATE]])</f>
        <v>31</v>
      </c>
      <c r="O78" t="str">
        <f>TEXT(InputData[[#This Row],[DATE]],"mmm")</f>
        <v>Mar</v>
      </c>
      <c r="P78" t="str">
        <f>TEXT(InputData[[#This Row],[DATE]],"yyyy")</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f>VLOOKUP(InputData[[#This Row],[PRODUCT ID]],MasterData[],5,0)</f>
        <v>90</v>
      </c>
      <c r="K79">
        <f>VLOOKUP(InputData[[#This Row],[PRODUCT ID]],MasterData[],6,0)</f>
        <v>115.2</v>
      </c>
      <c r="L79">
        <f>InputData[[#This Row],[BUYING PRIZE]]*InputData[[#This Row],[QUANTITY]]</f>
        <v>360</v>
      </c>
      <c r="M79">
        <f>InputData[[#This Row],[SELLING PRICE]]*InputData[[#This Row],[QUANTITY]]*(1-InputData[[#This Row],[DISCOUNT %]])</f>
        <v>460.8</v>
      </c>
      <c r="N79">
        <f>DAY(InputData[[#This Row],[DATE]])</f>
        <v>4</v>
      </c>
      <c r="O79" t="str">
        <f>TEXT(InputData[[#This Row],[DATE]],"mmm")</f>
        <v>Apr</v>
      </c>
      <c r="P79" t="str">
        <f>TEXT(InputData[[#This Row],[DATE]],"yyyy")</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f>VLOOKUP(InputData[[#This Row],[PRODUCT ID]],MasterData[],5,0)</f>
        <v>6</v>
      </c>
      <c r="K80">
        <f>VLOOKUP(InputData[[#This Row],[PRODUCT ID]],MasterData[],6,0)</f>
        <v>7.8599999999999994</v>
      </c>
      <c r="L80">
        <f>InputData[[#This Row],[BUYING PRIZE]]*InputData[[#This Row],[QUANTITY]]</f>
        <v>54</v>
      </c>
      <c r="M80">
        <f>InputData[[#This Row],[SELLING PRICE]]*InputData[[#This Row],[QUANTITY]]*(1-InputData[[#This Row],[DISCOUNT %]])</f>
        <v>70.739999999999995</v>
      </c>
      <c r="N80">
        <f>DAY(InputData[[#This Row],[DATE]])</f>
        <v>4</v>
      </c>
      <c r="O80" t="str">
        <f>TEXT(InputData[[#This Row],[DATE]],"mmm")</f>
        <v>Apr</v>
      </c>
      <c r="P80" t="str">
        <f>TEXT(InputData[[#This Row],[DATE]],"yyyy")</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f>VLOOKUP(InputData[[#This Row],[PRODUCT ID]],MasterData[],5,0)</f>
        <v>93</v>
      </c>
      <c r="K81">
        <f>VLOOKUP(InputData[[#This Row],[PRODUCT ID]],MasterData[],6,0)</f>
        <v>104.16</v>
      </c>
      <c r="L81">
        <f>InputData[[#This Row],[BUYING PRIZE]]*InputData[[#This Row],[QUANTITY]]</f>
        <v>1395</v>
      </c>
      <c r="M81">
        <f>InputData[[#This Row],[SELLING PRICE]]*InputData[[#This Row],[QUANTITY]]*(1-InputData[[#This Row],[DISCOUNT %]])</f>
        <v>1562.3999999999999</v>
      </c>
      <c r="N81">
        <f>DAY(InputData[[#This Row],[DATE]])</f>
        <v>5</v>
      </c>
      <c r="O81" t="str">
        <f>TEXT(InputData[[#This Row],[DATE]],"mmm")</f>
        <v>Apr</v>
      </c>
      <c r="P81" t="str">
        <f>TEXT(InputData[[#This Row],[DATE]],"yyyy")</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f>VLOOKUP(InputData[[#This Row],[PRODUCT ID]],MasterData[],5,0)</f>
        <v>133</v>
      </c>
      <c r="K82">
        <f>VLOOKUP(InputData[[#This Row],[PRODUCT ID]],MasterData[],6,0)</f>
        <v>155.61000000000001</v>
      </c>
      <c r="L82">
        <f>InputData[[#This Row],[BUYING PRIZE]]*InputData[[#This Row],[QUANTITY]]</f>
        <v>399</v>
      </c>
      <c r="M82">
        <f>InputData[[#This Row],[SELLING PRICE]]*InputData[[#This Row],[QUANTITY]]*(1-InputData[[#This Row],[DISCOUNT %]])</f>
        <v>466.83000000000004</v>
      </c>
      <c r="N82">
        <f>DAY(InputData[[#This Row],[DATE]])</f>
        <v>9</v>
      </c>
      <c r="O82" t="str">
        <f>TEXT(InputData[[#This Row],[DATE]],"mmm")</f>
        <v>Apr</v>
      </c>
      <c r="P82" t="str">
        <f>TEXT(InputData[[#This Row],[DATE]],"yyyy")</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f>VLOOKUP(InputData[[#This Row],[PRODUCT ID]],MasterData[],5,0)</f>
        <v>121</v>
      </c>
      <c r="K83">
        <f>VLOOKUP(InputData[[#This Row],[PRODUCT ID]],MasterData[],6,0)</f>
        <v>141.57</v>
      </c>
      <c r="L83">
        <f>InputData[[#This Row],[BUYING PRIZE]]*InputData[[#This Row],[QUANTITY]]</f>
        <v>1694</v>
      </c>
      <c r="M83">
        <f>InputData[[#This Row],[SELLING PRICE]]*InputData[[#This Row],[QUANTITY]]*(1-InputData[[#This Row],[DISCOUNT %]])</f>
        <v>1981.98</v>
      </c>
      <c r="N83">
        <f>DAY(InputData[[#This Row],[DATE]])</f>
        <v>10</v>
      </c>
      <c r="O83" t="str">
        <f>TEXT(InputData[[#This Row],[DATE]],"mmm")</f>
        <v>Apr</v>
      </c>
      <c r="P83" t="str">
        <f>TEXT(InputData[[#This Row],[DATE]],"yyyy")</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f>VLOOKUP(InputData[[#This Row],[PRODUCT ID]],MasterData[],5,0)</f>
        <v>67</v>
      </c>
      <c r="K84">
        <f>VLOOKUP(InputData[[#This Row],[PRODUCT ID]],MasterData[],6,0)</f>
        <v>85.76</v>
      </c>
      <c r="L84">
        <f>InputData[[#This Row],[BUYING PRIZE]]*InputData[[#This Row],[QUANTITY]]</f>
        <v>201</v>
      </c>
      <c r="M84">
        <f>InputData[[#This Row],[SELLING PRICE]]*InputData[[#This Row],[QUANTITY]]*(1-InputData[[#This Row],[DISCOUNT %]])</f>
        <v>257.28000000000003</v>
      </c>
      <c r="N84">
        <f>DAY(InputData[[#This Row],[DATE]])</f>
        <v>12</v>
      </c>
      <c r="O84" t="str">
        <f>TEXT(InputData[[#This Row],[DATE]],"mmm")</f>
        <v>Apr</v>
      </c>
      <c r="P84" t="str">
        <f>TEXT(InputData[[#This Row],[DATE]],"yyyy")</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f>VLOOKUP(InputData[[#This Row],[PRODUCT ID]],MasterData[],5,0)</f>
        <v>47</v>
      </c>
      <c r="K85">
        <f>VLOOKUP(InputData[[#This Row],[PRODUCT ID]],MasterData[],6,0)</f>
        <v>53.11</v>
      </c>
      <c r="L85">
        <f>InputData[[#This Row],[BUYING PRIZE]]*InputData[[#This Row],[QUANTITY]]</f>
        <v>188</v>
      </c>
      <c r="M85">
        <f>InputData[[#This Row],[SELLING PRICE]]*InputData[[#This Row],[QUANTITY]]*(1-InputData[[#This Row],[DISCOUNT %]])</f>
        <v>212.44</v>
      </c>
      <c r="N85">
        <f>DAY(InputData[[#This Row],[DATE]])</f>
        <v>12</v>
      </c>
      <c r="O85" t="str">
        <f>TEXT(InputData[[#This Row],[DATE]],"mmm")</f>
        <v>Apr</v>
      </c>
      <c r="P85" t="str">
        <f>TEXT(InputData[[#This Row],[DATE]],"yyyy")</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f>VLOOKUP(InputData[[#This Row],[PRODUCT ID]],MasterData[],5,0)</f>
        <v>48</v>
      </c>
      <c r="K86">
        <f>VLOOKUP(InputData[[#This Row],[PRODUCT ID]],MasterData[],6,0)</f>
        <v>57.120000000000005</v>
      </c>
      <c r="L86">
        <f>InputData[[#This Row],[BUYING PRIZE]]*InputData[[#This Row],[QUANTITY]]</f>
        <v>432</v>
      </c>
      <c r="M86">
        <f>InputData[[#This Row],[SELLING PRICE]]*InputData[[#This Row],[QUANTITY]]*(1-InputData[[#This Row],[DISCOUNT %]])</f>
        <v>514.08000000000004</v>
      </c>
      <c r="N86">
        <f>DAY(InputData[[#This Row],[DATE]])</f>
        <v>12</v>
      </c>
      <c r="O86" t="str">
        <f>TEXT(InputData[[#This Row],[DATE]],"mmm")</f>
        <v>Apr</v>
      </c>
      <c r="P86" t="str">
        <f>TEXT(InputData[[#This Row],[DATE]],"yyyy")</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f>VLOOKUP(InputData[[#This Row],[PRODUCT ID]],MasterData[],5,0)</f>
        <v>95</v>
      </c>
      <c r="K87">
        <f>VLOOKUP(InputData[[#This Row],[PRODUCT ID]],MasterData[],6,0)</f>
        <v>119.7</v>
      </c>
      <c r="L87">
        <f>InputData[[#This Row],[BUYING PRIZE]]*InputData[[#This Row],[QUANTITY]]</f>
        <v>1235</v>
      </c>
      <c r="M87">
        <f>InputData[[#This Row],[SELLING PRICE]]*InputData[[#This Row],[QUANTITY]]*(1-InputData[[#This Row],[DISCOUNT %]])</f>
        <v>1556.1000000000001</v>
      </c>
      <c r="N87">
        <f>DAY(InputData[[#This Row],[DATE]])</f>
        <v>12</v>
      </c>
      <c r="O87" t="str">
        <f>TEXT(InputData[[#This Row],[DATE]],"mmm")</f>
        <v>Apr</v>
      </c>
      <c r="P87" t="str">
        <f>TEXT(InputData[[#This Row],[DATE]],"yyyy")</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f>VLOOKUP(InputData[[#This Row],[PRODUCT ID]],MasterData[],5,0)</f>
        <v>134</v>
      </c>
      <c r="K88">
        <f>VLOOKUP(InputData[[#This Row],[PRODUCT ID]],MasterData[],6,0)</f>
        <v>156.78</v>
      </c>
      <c r="L88">
        <f>InputData[[#This Row],[BUYING PRIZE]]*InputData[[#This Row],[QUANTITY]]</f>
        <v>402</v>
      </c>
      <c r="M88">
        <f>InputData[[#This Row],[SELLING PRICE]]*InputData[[#This Row],[QUANTITY]]*(1-InputData[[#This Row],[DISCOUNT %]])</f>
        <v>470.34000000000003</v>
      </c>
      <c r="N88">
        <f>DAY(InputData[[#This Row],[DATE]])</f>
        <v>15</v>
      </c>
      <c r="O88" t="str">
        <f>TEXT(InputData[[#This Row],[DATE]],"mmm")</f>
        <v>Apr</v>
      </c>
      <c r="P88" t="str">
        <f>TEXT(InputData[[#This Row],[DATE]],"yyyy")</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f>VLOOKUP(InputData[[#This Row],[PRODUCT ID]],MasterData[],5,0)</f>
        <v>37</v>
      </c>
      <c r="K89">
        <f>VLOOKUP(InputData[[#This Row],[PRODUCT ID]],MasterData[],6,0)</f>
        <v>49.21</v>
      </c>
      <c r="L89">
        <f>InputData[[#This Row],[BUYING PRIZE]]*InputData[[#This Row],[QUANTITY]]</f>
        <v>555</v>
      </c>
      <c r="M89">
        <f>InputData[[#This Row],[SELLING PRICE]]*InputData[[#This Row],[QUANTITY]]*(1-InputData[[#This Row],[DISCOUNT %]])</f>
        <v>738.15</v>
      </c>
      <c r="N89">
        <f>DAY(InputData[[#This Row],[DATE]])</f>
        <v>16</v>
      </c>
      <c r="O89" t="str">
        <f>TEXT(InputData[[#This Row],[DATE]],"mmm")</f>
        <v>Apr</v>
      </c>
      <c r="P89" t="str">
        <f>TEXT(InputData[[#This Row],[DATE]],"yyyy")</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f>VLOOKUP(InputData[[#This Row],[PRODUCT ID]],MasterData[],5,0)</f>
        <v>72</v>
      </c>
      <c r="K90">
        <f>VLOOKUP(InputData[[#This Row],[PRODUCT ID]],MasterData[],6,0)</f>
        <v>79.92</v>
      </c>
      <c r="L90">
        <f>InputData[[#This Row],[BUYING PRIZE]]*InputData[[#This Row],[QUANTITY]]</f>
        <v>648</v>
      </c>
      <c r="M90">
        <f>InputData[[#This Row],[SELLING PRICE]]*InputData[[#This Row],[QUANTITY]]*(1-InputData[[#This Row],[DISCOUNT %]])</f>
        <v>719.28</v>
      </c>
      <c r="N90">
        <f>DAY(InputData[[#This Row],[DATE]])</f>
        <v>18</v>
      </c>
      <c r="O90" t="str">
        <f>TEXT(InputData[[#This Row],[DATE]],"mmm")</f>
        <v>Apr</v>
      </c>
      <c r="P90" t="str">
        <f>TEXT(InputData[[#This Row],[DATE]],"yyyy")</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f>VLOOKUP(InputData[[#This Row],[PRODUCT ID]],MasterData[],5,0)</f>
        <v>150</v>
      </c>
      <c r="K91">
        <f>VLOOKUP(InputData[[#This Row],[PRODUCT ID]],MasterData[],6,0)</f>
        <v>210</v>
      </c>
      <c r="L91">
        <f>InputData[[#This Row],[BUYING PRIZE]]*InputData[[#This Row],[QUANTITY]]</f>
        <v>1950</v>
      </c>
      <c r="M91">
        <f>InputData[[#This Row],[SELLING PRICE]]*InputData[[#This Row],[QUANTITY]]*(1-InputData[[#This Row],[DISCOUNT %]])</f>
        <v>2730</v>
      </c>
      <c r="N91">
        <f>DAY(InputData[[#This Row],[DATE]])</f>
        <v>18</v>
      </c>
      <c r="O91" t="str">
        <f>TEXT(InputData[[#This Row],[DATE]],"mmm")</f>
        <v>Apr</v>
      </c>
      <c r="P91" t="str">
        <f>TEXT(InputData[[#This Row],[DATE]],"yyyy")</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f>VLOOKUP(InputData[[#This Row],[PRODUCT ID]],MasterData[],5,0)</f>
        <v>120</v>
      </c>
      <c r="K92">
        <f>VLOOKUP(InputData[[#This Row],[PRODUCT ID]],MasterData[],6,0)</f>
        <v>162</v>
      </c>
      <c r="L92">
        <f>InputData[[#This Row],[BUYING PRIZE]]*InputData[[#This Row],[QUANTITY]]</f>
        <v>720</v>
      </c>
      <c r="M92">
        <f>InputData[[#This Row],[SELLING PRICE]]*InputData[[#This Row],[QUANTITY]]*(1-InputData[[#This Row],[DISCOUNT %]])</f>
        <v>972</v>
      </c>
      <c r="N92">
        <f>DAY(InputData[[#This Row],[DATE]])</f>
        <v>23</v>
      </c>
      <c r="O92" t="str">
        <f>TEXT(InputData[[#This Row],[DATE]],"mmm")</f>
        <v>Apr</v>
      </c>
      <c r="P92" t="str">
        <f>TEXT(InputData[[#This Row],[DATE]],"yyyy")</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f>VLOOKUP(InputData[[#This Row],[PRODUCT ID]],MasterData[],5,0)</f>
        <v>37</v>
      </c>
      <c r="K93">
        <f>VLOOKUP(InputData[[#This Row],[PRODUCT ID]],MasterData[],6,0)</f>
        <v>41.81</v>
      </c>
      <c r="L93">
        <f>InputData[[#This Row],[BUYING PRIZE]]*InputData[[#This Row],[QUANTITY]]</f>
        <v>370</v>
      </c>
      <c r="M93">
        <f>InputData[[#This Row],[SELLING PRICE]]*InputData[[#This Row],[QUANTITY]]*(1-InputData[[#This Row],[DISCOUNT %]])</f>
        <v>418.1</v>
      </c>
      <c r="N93">
        <f>DAY(InputData[[#This Row],[DATE]])</f>
        <v>23</v>
      </c>
      <c r="O93" t="str">
        <f>TEXT(InputData[[#This Row],[DATE]],"mmm")</f>
        <v>Apr</v>
      </c>
      <c r="P93" t="str">
        <f>TEXT(InputData[[#This Row],[DATE]],"yyyy")</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f>VLOOKUP(InputData[[#This Row],[PRODUCT ID]],MasterData[],5,0)</f>
        <v>148</v>
      </c>
      <c r="K94">
        <f>VLOOKUP(InputData[[#This Row],[PRODUCT ID]],MasterData[],6,0)</f>
        <v>201.28</v>
      </c>
      <c r="L94">
        <f>InputData[[#This Row],[BUYING PRIZE]]*InputData[[#This Row],[QUANTITY]]</f>
        <v>296</v>
      </c>
      <c r="M94">
        <f>InputData[[#This Row],[SELLING PRICE]]*InputData[[#This Row],[QUANTITY]]*(1-InputData[[#This Row],[DISCOUNT %]])</f>
        <v>402.56</v>
      </c>
      <c r="N94">
        <f>DAY(InputData[[#This Row],[DATE]])</f>
        <v>24</v>
      </c>
      <c r="O94" t="str">
        <f>TEXT(InputData[[#This Row],[DATE]],"mmm")</f>
        <v>Apr</v>
      </c>
      <c r="P94" t="str">
        <f>TEXT(InputData[[#This Row],[DATE]],"yyyy")</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f>VLOOKUP(InputData[[#This Row],[PRODUCT ID]],MasterData[],5,0)</f>
        <v>67</v>
      </c>
      <c r="K95">
        <f>VLOOKUP(InputData[[#This Row],[PRODUCT ID]],MasterData[],6,0)</f>
        <v>85.76</v>
      </c>
      <c r="L95">
        <f>InputData[[#This Row],[BUYING PRIZE]]*InputData[[#This Row],[QUANTITY]]</f>
        <v>201</v>
      </c>
      <c r="M95">
        <f>InputData[[#This Row],[SELLING PRICE]]*InputData[[#This Row],[QUANTITY]]*(1-InputData[[#This Row],[DISCOUNT %]])</f>
        <v>257.28000000000003</v>
      </c>
      <c r="N95">
        <f>DAY(InputData[[#This Row],[DATE]])</f>
        <v>26</v>
      </c>
      <c r="O95" t="str">
        <f>TEXT(InputData[[#This Row],[DATE]],"mmm")</f>
        <v>Apr</v>
      </c>
      <c r="P95" t="str">
        <f>TEXT(InputData[[#This Row],[DATE]],"yyyy")</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f>VLOOKUP(InputData[[#This Row],[PRODUCT ID]],MasterData[],5,0)</f>
        <v>148</v>
      </c>
      <c r="K96">
        <f>VLOOKUP(InputData[[#This Row],[PRODUCT ID]],MasterData[],6,0)</f>
        <v>201.28</v>
      </c>
      <c r="L96">
        <f>InputData[[#This Row],[BUYING PRIZE]]*InputData[[#This Row],[QUANTITY]]</f>
        <v>1036</v>
      </c>
      <c r="M96">
        <f>InputData[[#This Row],[SELLING PRICE]]*InputData[[#This Row],[QUANTITY]]*(1-InputData[[#This Row],[DISCOUNT %]])</f>
        <v>1408.96</v>
      </c>
      <c r="N96">
        <f>DAY(InputData[[#This Row],[DATE]])</f>
        <v>29</v>
      </c>
      <c r="O96" t="str">
        <f>TEXT(InputData[[#This Row],[DATE]],"mmm")</f>
        <v>Apr</v>
      </c>
      <c r="P96" t="str">
        <f>TEXT(InputData[[#This Row],[DATE]],"yyyy")</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f>VLOOKUP(InputData[[#This Row],[PRODUCT ID]],MasterData[],5,0)</f>
        <v>47</v>
      </c>
      <c r="K97">
        <f>VLOOKUP(InputData[[#This Row],[PRODUCT ID]],MasterData[],6,0)</f>
        <v>53.11</v>
      </c>
      <c r="L97">
        <f>InputData[[#This Row],[BUYING PRIZE]]*InputData[[#This Row],[QUANTITY]]</f>
        <v>47</v>
      </c>
      <c r="M97">
        <f>InputData[[#This Row],[SELLING PRICE]]*InputData[[#This Row],[QUANTITY]]*(1-InputData[[#This Row],[DISCOUNT %]])</f>
        <v>53.11</v>
      </c>
      <c r="N97">
        <f>DAY(InputData[[#This Row],[DATE]])</f>
        <v>30</v>
      </c>
      <c r="O97" t="str">
        <f>TEXT(InputData[[#This Row],[DATE]],"mmm")</f>
        <v>Apr</v>
      </c>
      <c r="P97" t="str">
        <f>TEXT(InputData[[#This Row],[DATE]],"yyyy")</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f>VLOOKUP(InputData[[#This Row],[PRODUCT ID]],MasterData[],5,0)</f>
        <v>37</v>
      </c>
      <c r="K98">
        <f>VLOOKUP(InputData[[#This Row],[PRODUCT ID]],MasterData[],6,0)</f>
        <v>49.21</v>
      </c>
      <c r="L98">
        <f>InputData[[#This Row],[BUYING PRIZE]]*InputData[[#This Row],[QUANTITY]]</f>
        <v>111</v>
      </c>
      <c r="M98">
        <f>InputData[[#This Row],[SELLING PRICE]]*InputData[[#This Row],[QUANTITY]]*(1-InputData[[#This Row],[DISCOUNT %]])</f>
        <v>147.63</v>
      </c>
      <c r="N98">
        <f>DAY(InputData[[#This Row],[DATE]])</f>
        <v>1</v>
      </c>
      <c r="O98" t="str">
        <f>TEXT(InputData[[#This Row],[DATE]],"mmm")</f>
        <v>May</v>
      </c>
      <c r="P98" t="str">
        <f>TEXT(InputData[[#This Row],[DATE]],"yyyy")</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f>VLOOKUP(InputData[[#This Row],[PRODUCT ID]],MasterData[],5,0)</f>
        <v>120</v>
      </c>
      <c r="K99">
        <f>VLOOKUP(InputData[[#This Row],[PRODUCT ID]],MasterData[],6,0)</f>
        <v>162</v>
      </c>
      <c r="L99">
        <f>InputData[[#This Row],[BUYING PRIZE]]*InputData[[#This Row],[QUANTITY]]</f>
        <v>120</v>
      </c>
      <c r="M99">
        <f>InputData[[#This Row],[SELLING PRICE]]*InputData[[#This Row],[QUANTITY]]*(1-InputData[[#This Row],[DISCOUNT %]])</f>
        <v>162</v>
      </c>
      <c r="N99">
        <f>DAY(InputData[[#This Row],[DATE]])</f>
        <v>1</v>
      </c>
      <c r="O99" t="str">
        <f>TEXT(InputData[[#This Row],[DATE]],"mmm")</f>
        <v>May</v>
      </c>
      <c r="P99" t="str">
        <f>TEXT(InputData[[#This Row],[DATE]],"yyyy")</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f>VLOOKUP(InputData[[#This Row],[PRODUCT ID]],MasterData[],5,0)</f>
        <v>55</v>
      </c>
      <c r="K100">
        <f>VLOOKUP(InputData[[#This Row],[PRODUCT ID]],MasterData[],6,0)</f>
        <v>58.3</v>
      </c>
      <c r="L100">
        <f>InputData[[#This Row],[BUYING PRIZE]]*InputData[[#This Row],[QUANTITY]]</f>
        <v>165</v>
      </c>
      <c r="M100">
        <f>InputData[[#This Row],[SELLING PRICE]]*InputData[[#This Row],[QUANTITY]]*(1-InputData[[#This Row],[DISCOUNT %]])</f>
        <v>174.89999999999998</v>
      </c>
      <c r="N100">
        <f>DAY(InputData[[#This Row],[DATE]])</f>
        <v>3</v>
      </c>
      <c r="O100" t="str">
        <f>TEXT(InputData[[#This Row],[DATE]],"mmm")</f>
        <v>May</v>
      </c>
      <c r="P100" t="str">
        <f>TEXT(InputData[[#This Row],[DATE]],"yyyy")</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f>VLOOKUP(InputData[[#This Row],[PRODUCT ID]],MasterData[],5,0)</f>
        <v>12</v>
      </c>
      <c r="K101">
        <f>VLOOKUP(InputData[[#This Row],[PRODUCT ID]],MasterData[],6,0)</f>
        <v>15.719999999999999</v>
      </c>
      <c r="L101">
        <f>InputData[[#This Row],[BUYING PRIZE]]*InputData[[#This Row],[QUANTITY]]</f>
        <v>156</v>
      </c>
      <c r="M101">
        <f>InputData[[#This Row],[SELLING PRICE]]*InputData[[#This Row],[QUANTITY]]*(1-InputData[[#This Row],[DISCOUNT %]])</f>
        <v>204.35999999999999</v>
      </c>
      <c r="N101">
        <f>DAY(InputData[[#This Row],[DATE]])</f>
        <v>4</v>
      </c>
      <c r="O101" t="str">
        <f>TEXT(InputData[[#This Row],[DATE]],"mmm")</f>
        <v>May</v>
      </c>
      <c r="P101" t="str">
        <f>TEXT(InputData[[#This Row],[DATE]],"yyyy")</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f>VLOOKUP(InputData[[#This Row],[PRODUCT ID]],MasterData[],5,0)</f>
        <v>112</v>
      </c>
      <c r="K102">
        <f>VLOOKUP(InputData[[#This Row],[PRODUCT ID]],MasterData[],6,0)</f>
        <v>146.72</v>
      </c>
      <c r="L102">
        <f>InputData[[#This Row],[BUYING PRIZE]]*InputData[[#This Row],[QUANTITY]]</f>
        <v>448</v>
      </c>
      <c r="M102">
        <f>InputData[[#This Row],[SELLING PRICE]]*InputData[[#This Row],[QUANTITY]]*(1-InputData[[#This Row],[DISCOUNT %]])</f>
        <v>586.88</v>
      </c>
      <c r="N102">
        <f>DAY(InputData[[#This Row],[DATE]])</f>
        <v>4</v>
      </c>
      <c r="O102" t="str">
        <f>TEXT(InputData[[#This Row],[DATE]],"mmm")</f>
        <v>May</v>
      </c>
      <c r="P102" t="str">
        <f>TEXT(InputData[[#This Row],[DATE]],"yyyy")</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f>VLOOKUP(InputData[[#This Row],[PRODUCT ID]],MasterData[],5,0)</f>
        <v>6</v>
      </c>
      <c r="K103">
        <f>VLOOKUP(InputData[[#This Row],[PRODUCT ID]],MasterData[],6,0)</f>
        <v>7.8599999999999994</v>
      </c>
      <c r="L103">
        <f>InputData[[#This Row],[BUYING PRIZE]]*InputData[[#This Row],[QUANTITY]]</f>
        <v>78</v>
      </c>
      <c r="M103">
        <f>InputData[[#This Row],[SELLING PRICE]]*InputData[[#This Row],[QUANTITY]]*(1-InputData[[#This Row],[DISCOUNT %]])</f>
        <v>102.17999999999999</v>
      </c>
      <c r="N103">
        <f>DAY(InputData[[#This Row],[DATE]])</f>
        <v>5</v>
      </c>
      <c r="O103" t="str">
        <f>TEXT(InputData[[#This Row],[DATE]],"mmm")</f>
        <v>May</v>
      </c>
      <c r="P103" t="str">
        <f>TEXT(InputData[[#This Row],[DATE]],"yyyy")</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f>VLOOKUP(InputData[[#This Row],[PRODUCT ID]],MasterData[],5,0)</f>
        <v>83</v>
      </c>
      <c r="K104">
        <f>VLOOKUP(InputData[[#This Row],[PRODUCT ID]],MasterData[],6,0)</f>
        <v>94.62</v>
      </c>
      <c r="L104">
        <f>InputData[[#This Row],[BUYING PRIZE]]*InputData[[#This Row],[QUANTITY]]</f>
        <v>1245</v>
      </c>
      <c r="M104">
        <f>InputData[[#This Row],[SELLING PRICE]]*InputData[[#This Row],[QUANTITY]]*(1-InputData[[#This Row],[DISCOUNT %]])</f>
        <v>1419.3000000000002</v>
      </c>
      <c r="N104">
        <f>DAY(InputData[[#This Row],[DATE]])</f>
        <v>6</v>
      </c>
      <c r="O104" t="str">
        <f>TEXT(InputData[[#This Row],[DATE]],"mmm")</f>
        <v>May</v>
      </c>
      <c r="P104" t="str">
        <f>TEXT(InputData[[#This Row],[DATE]],"yyyy")</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f>VLOOKUP(InputData[[#This Row],[PRODUCT ID]],MasterData[],5,0)</f>
        <v>6</v>
      </c>
      <c r="K105">
        <f>VLOOKUP(InputData[[#This Row],[PRODUCT ID]],MasterData[],6,0)</f>
        <v>7.8599999999999994</v>
      </c>
      <c r="L105">
        <f>InputData[[#This Row],[BUYING PRIZE]]*InputData[[#This Row],[QUANTITY]]</f>
        <v>36</v>
      </c>
      <c r="M105">
        <f>InputData[[#This Row],[SELLING PRICE]]*InputData[[#This Row],[QUANTITY]]*(1-InputData[[#This Row],[DISCOUNT %]])</f>
        <v>47.16</v>
      </c>
      <c r="N105">
        <f>DAY(InputData[[#This Row],[DATE]])</f>
        <v>6</v>
      </c>
      <c r="O105" t="str">
        <f>TEXT(InputData[[#This Row],[DATE]],"mmm")</f>
        <v>May</v>
      </c>
      <c r="P105" t="str">
        <f>TEXT(InputData[[#This Row],[DATE]],"yyyy")</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f>VLOOKUP(InputData[[#This Row],[PRODUCT ID]],MasterData[],5,0)</f>
        <v>37</v>
      </c>
      <c r="K106">
        <f>VLOOKUP(InputData[[#This Row],[PRODUCT ID]],MasterData[],6,0)</f>
        <v>49.21</v>
      </c>
      <c r="L106">
        <f>InputData[[#This Row],[BUYING PRIZE]]*InputData[[#This Row],[QUANTITY]]</f>
        <v>37</v>
      </c>
      <c r="M106">
        <f>InputData[[#This Row],[SELLING PRICE]]*InputData[[#This Row],[QUANTITY]]*(1-InputData[[#This Row],[DISCOUNT %]])</f>
        <v>49.21</v>
      </c>
      <c r="N106">
        <f>DAY(InputData[[#This Row],[DATE]])</f>
        <v>7</v>
      </c>
      <c r="O106" t="str">
        <f>TEXT(InputData[[#This Row],[DATE]],"mmm")</f>
        <v>May</v>
      </c>
      <c r="P106" t="str">
        <f>TEXT(InputData[[#This Row],[DATE]],"yyyy")</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f>VLOOKUP(InputData[[#This Row],[PRODUCT ID]],MasterData[],5,0)</f>
        <v>13</v>
      </c>
      <c r="K107">
        <f>VLOOKUP(InputData[[#This Row],[PRODUCT ID]],MasterData[],6,0)</f>
        <v>16.64</v>
      </c>
      <c r="L107">
        <f>InputData[[#This Row],[BUYING PRIZE]]*InputData[[#This Row],[QUANTITY]]</f>
        <v>78</v>
      </c>
      <c r="M107">
        <f>InputData[[#This Row],[SELLING PRICE]]*InputData[[#This Row],[QUANTITY]]*(1-InputData[[#This Row],[DISCOUNT %]])</f>
        <v>99.84</v>
      </c>
      <c r="N107">
        <f>DAY(InputData[[#This Row],[DATE]])</f>
        <v>9</v>
      </c>
      <c r="O107" t="str">
        <f>TEXT(InputData[[#This Row],[DATE]],"mmm")</f>
        <v>May</v>
      </c>
      <c r="P107" t="str">
        <f>TEXT(InputData[[#This Row],[DATE]],"yyyy")</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f>VLOOKUP(InputData[[#This Row],[PRODUCT ID]],MasterData[],5,0)</f>
        <v>37</v>
      </c>
      <c r="K108">
        <f>VLOOKUP(InputData[[#This Row],[PRODUCT ID]],MasterData[],6,0)</f>
        <v>41.81</v>
      </c>
      <c r="L108">
        <f>InputData[[#This Row],[BUYING PRIZE]]*InputData[[#This Row],[QUANTITY]]</f>
        <v>296</v>
      </c>
      <c r="M108">
        <f>InputData[[#This Row],[SELLING PRICE]]*InputData[[#This Row],[QUANTITY]]*(1-InputData[[#This Row],[DISCOUNT %]])</f>
        <v>334.48</v>
      </c>
      <c r="N108">
        <f>DAY(InputData[[#This Row],[DATE]])</f>
        <v>9</v>
      </c>
      <c r="O108" t="str">
        <f>TEXT(InputData[[#This Row],[DATE]],"mmm")</f>
        <v>May</v>
      </c>
      <c r="P108" t="str">
        <f>TEXT(InputData[[#This Row],[DATE]],"yyyy")</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f>VLOOKUP(InputData[[#This Row],[PRODUCT ID]],MasterData[],5,0)</f>
        <v>13</v>
      </c>
      <c r="K109">
        <f>VLOOKUP(InputData[[#This Row],[PRODUCT ID]],MasterData[],6,0)</f>
        <v>16.64</v>
      </c>
      <c r="L109">
        <f>InputData[[#This Row],[BUYING PRIZE]]*InputData[[#This Row],[QUANTITY]]</f>
        <v>39</v>
      </c>
      <c r="M109">
        <f>InputData[[#This Row],[SELLING PRICE]]*InputData[[#This Row],[QUANTITY]]*(1-InputData[[#This Row],[DISCOUNT %]])</f>
        <v>49.92</v>
      </c>
      <c r="N109">
        <f>DAY(InputData[[#This Row],[DATE]])</f>
        <v>12</v>
      </c>
      <c r="O109" t="str">
        <f>TEXT(InputData[[#This Row],[DATE]],"mmm")</f>
        <v>May</v>
      </c>
      <c r="P109" t="str">
        <f>TEXT(InputData[[#This Row],[DATE]],"yyyy")</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f>VLOOKUP(InputData[[#This Row],[PRODUCT ID]],MasterData[],5,0)</f>
        <v>5</v>
      </c>
      <c r="K110">
        <f>VLOOKUP(InputData[[#This Row],[PRODUCT ID]],MasterData[],6,0)</f>
        <v>6.7</v>
      </c>
      <c r="L110">
        <f>InputData[[#This Row],[BUYING PRIZE]]*InputData[[#This Row],[QUANTITY]]</f>
        <v>75</v>
      </c>
      <c r="M110">
        <f>InputData[[#This Row],[SELLING PRICE]]*InputData[[#This Row],[QUANTITY]]*(1-InputData[[#This Row],[DISCOUNT %]])</f>
        <v>100.5</v>
      </c>
      <c r="N110">
        <f>DAY(InputData[[#This Row],[DATE]])</f>
        <v>12</v>
      </c>
      <c r="O110" t="str">
        <f>TEXT(InputData[[#This Row],[DATE]],"mmm")</f>
        <v>May</v>
      </c>
      <c r="P110" t="str">
        <f>TEXT(InputData[[#This Row],[DATE]],"yyyy")</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f>VLOOKUP(InputData[[#This Row],[PRODUCT ID]],MasterData[],5,0)</f>
        <v>47</v>
      </c>
      <c r="K111">
        <f>VLOOKUP(InputData[[#This Row],[PRODUCT ID]],MasterData[],6,0)</f>
        <v>53.11</v>
      </c>
      <c r="L111">
        <f>InputData[[#This Row],[BUYING PRIZE]]*InputData[[#This Row],[QUANTITY]]</f>
        <v>188</v>
      </c>
      <c r="M111">
        <f>InputData[[#This Row],[SELLING PRICE]]*InputData[[#This Row],[QUANTITY]]*(1-InputData[[#This Row],[DISCOUNT %]])</f>
        <v>212.44</v>
      </c>
      <c r="N111">
        <f>DAY(InputData[[#This Row],[DATE]])</f>
        <v>13</v>
      </c>
      <c r="O111" t="str">
        <f>TEXT(InputData[[#This Row],[DATE]],"mmm")</f>
        <v>May</v>
      </c>
      <c r="P111" t="str">
        <f>TEXT(InputData[[#This Row],[DATE]],"yyyy")</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f>VLOOKUP(InputData[[#This Row],[PRODUCT ID]],MasterData[],5,0)</f>
        <v>120</v>
      </c>
      <c r="K112">
        <f>VLOOKUP(InputData[[#This Row],[PRODUCT ID]],MasterData[],6,0)</f>
        <v>162</v>
      </c>
      <c r="L112">
        <f>InputData[[#This Row],[BUYING PRIZE]]*InputData[[#This Row],[QUANTITY]]</f>
        <v>240</v>
      </c>
      <c r="M112">
        <f>InputData[[#This Row],[SELLING PRICE]]*InputData[[#This Row],[QUANTITY]]*(1-InputData[[#This Row],[DISCOUNT %]])</f>
        <v>324</v>
      </c>
      <c r="N112">
        <f>DAY(InputData[[#This Row],[DATE]])</f>
        <v>20</v>
      </c>
      <c r="O112" t="str">
        <f>TEXT(InputData[[#This Row],[DATE]],"mmm")</f>
        <v>May</v>
      </c>
      <c r="P112" t="str">
        <f>TEXT(InputData[[#This Row],[DATE]],"yyyy")</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f>VLOOKUP(InputData[[#This Row],[PRODUCT ID]],MasterData[],5,0)</f>
        <v>90</v>
      </c>
      <c r="K113">
        <f>VLOOKUP(InputData[[#This Row],[PRODUCT ID]],MasterData[],6,0)</f>
        <v>115.2</v>
      </c>
      <c r="L113">
        <f>InputData[[#This Row],[BUYING PRIZE]]*InputData[[#This Row],[QUANTITY]]</f>
        <v>990</v>
      </c>
      <c r="M113">
        <f>InputData[[#This Row],[SELLING PRICE]]*InputData[[#This Row],[QUANTITY]]*(1-InputData[[#This Row],[DISCOUNT %]])</f>
        <v>1267.2</v>
      </c>
      <c r="N113">
        <f>DAY(InputData[[#This Row],[DATE]])</f>
        <v>23</v>
      </c>
      <c r="O113" t="str">
        <f>TEXT(InputData[[#This Row],[DATE]],"mmm")</f>
        <v>May</v>
      </c>
      <c r="P113" t="str">
        <f>TEXT(InputData[[#This Row],[DATE]],"yyyy")</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f>VLOOKUP(InputData[[#This Row],[PRODUCT ID]],MasterData[],5,0)</f>
        <v>141</v>
      </c>
      <c r="K114">
        <f>VLOOKUP(InputData[[#This Row],[PRODUCT ID]],MasterData[],6,0)</f>
        <v>149.46</v>
      </c>
      <c r="L114">
        <f>InputData[[#This Row],[BUYING PRIZE]]*InputData[[#This Row],[QUANTITY]]</f>
        <v>1833</v>
      </c>
      <c r="M114">
        <f>InputData[[#This Row],[SELLING PRICE]]*InputData[[#This Row],[QUANTITY]]*(1-InputData[[#This Row],[DISCOUNT %]])</f>
        <v>1942.98</v>
      </c>
      <c r="N114">
        <f>DAY(InputData[[#This Row],[DATE]])</f>
        <v>30</v>
      </c>
      <c r="O114" t="str">
        <f>TEXT(InputData[[#This Row],[DATE]],"mmm")</f>
        <v>May</v>
      </c>
      <c r="P114" t="str">
        <f>TEXT(InputData[[#This Row],[DATE]],"yyyy")</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f>VLOOKUP(InputData[[#This Row],[PRODUCT ID]],MasterData[],5,0)</f>
        <v>112</v>
      </c>
      <c r="K115">
        <f>VLOOKUP(InputData[[#This Row],[PRODUCT ID]],MasterData[],6,0)</f>
        <v>122.08</v>
      </c>
      <c r="L115">
        <f>InputData[[#This Row],[BUYING PRIZE]]*InputData[[#This Row],[QUANTITY]]</f>
        <v>672</v>
      </c>
      <c r="M115">
        <f>InputData[[#This Row],[SELLING PRICE]]*InputData[[#This Row],[QUANTITY]]*(1-InputData[[#This Row],[DISCOUNT %]])</f>
        <v>732.48</v>
      </c>
      <c r="N115">
        <f>DAY(InputData[[#This Row],[DATE]])</f>
        <v>30</v>
      </c>
      <c r="O115" t="str">
        <f>TEXT(InputData[[#This Row],[DATE]],"mmm")</f>
        <v>May</v>
      </c>
      <c r="P115" t="str">
        <f>TEXT(InputData[[#This Row],[DATE]],"yyyy")</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f>VLOOKUP(InputData[[#This Row],[PRODUCT ID]],MasterData[],5,0)</f>
        <v>126</v>
      </c>
      <c r="K116">
        <f>VLOOKUP(InputData[[#This Row],[PRODUCT ID]],MasterData[],6,0)</f>
        <v>162.54</v>
      </c>
      <c r="L116">
        <f>InputData[[#This Row],[BUYING PRIZE]]*InputData[[#This Row],[QUANTITY]]</f>
        <v>1260</v>
      </c>
      <c r="M116">
        <f>InputData[[#This Row],[SELLING PRICE]]*InputData[[#This Row],[QUANTITY]]*(1-InputData[[#This Row],[DISCOUNT %]])</f>
        <v>1625.3999999999999</v>
      </c>
      <c r="N116">
        <f>DAY(InputData[[#This Row],[DATE]])</f>
        <v>3</v>
      </c>
      <c r="O116" t="str">
        <f>TEXT(InputData[[#This Row],[DATE]],"mmm")</f>
        <v>Jun</v>
      </c>
      <c r="P116" t="str">
        <f>TEXT(InputData[[#This Row],[DATE]],"yyyy")</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f>VLOOKUP(InputData[[#This Row],[PRODUCT ID]],MasterData[],5,0)</f>
        <v>61</v>
      </c>
      <c r="K117">
        <f>VLOOKUP(InputData[[#This Row],[PRODUCT ID]],MasterData[],6,0)</f>
        <v>76.25</v>
      </c>
      <c r="L117">
        <f>InputData[[#This Row],[BUYING PRIZE]]*InputData[[#This Row],[QUANTITY]]</f>
        <v>488</v>
      </c>
      <c r="M117">
        <f>InputData[[#This Row],[SELLING PRICE]]*InputData[[#This Row],[QUANTITY]]*(1-InputData[[#This Row],[DISCOUNT %]])</f>
        <v>610</v>
      </c>
      <c r="N117">
        <f>DAY(InputData[[#This Row],[DATE]])</f>
        <v>4</v>
      </c>
      <c r="O117" t="str">
        <f>TEXT(InputData[[#This Row],[DATE]],"mmm")</f>
        <v>Jun</v>
      </c>
      <c r="P117" t="str">
        <f>TEXT(InputData[[#This Row],[DATE]],"yyyy")</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f>VLOOKUP(InputData[[#This Row],[PRODUCT ID]],MasterData[],5,0)</f>
        <v>61</v>
      </c>
      <c r="K118">
        <f>VLOOKUP(InputData[[#This Row],[PRODUCT ID]],MasterData[],6,0)</f>
        <v>76.25</v>
      </c>
      <c r="L118">
        <f>InputData[[#This Row],[BUYING PRIZE]]*InputData[[#This Row],[QUANTITY]]</f>
        <v>732</v>
      </c>
      <c r="M118">
        <f>InputData[[#This Row],[SELLING PRICE]]*InputData[[#This Row],[QUANTITY]]*(1-InputData[[#This Row],[DISCOUNT %]])</f>
        <v>915</v>
      </c>
      <c r="N118">
        <f>DAY(InputData[[#This Row],[DATE]])</f>
        <v>4</v>
      </c>
      <c r="O118" t="str">
        <f>TEXT(InputData[[#This Row],[DATE]],"mmm")</f>
        <v>Jun</v>
      </c>
      <c r="P118" t="str">
        <f>TEXT(InputData[[#This Row],[DATE]],"yyyy")</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f>VLOOKUP(InputData[[#This Row],[PRODUCT ID]],MasterData[],5,0)</f>
        <v>121</v>
      </c>
      <c r="K119">
        <f>VLOOKUP(InputData[[#This Row],[PRODUCT ID]],MasterData[],6,0)</f>
        <v>141.57</v>
      </c>
      <c r="L119">
        <f>InputData[[#This Row],[BUYING PRIZE]]*InputData[[#This Row],[QUANTITY]]</f>
        <v>1815</v>
      </c>
      <c r="M119">
        <f>InputData[[#This Row],[SELLING PRICE]]*InputData[[#This Row],[QUANTITY]]*(1-InputData[[#This Row],[DISCOUNT %]])</f>
        <v>2123.5499999999997</v>
      </c>
      <c r="N119">
        <f>DAY(InputData[[#This Row],[DATE]])</f>
        <v>5</v>
      </c>
      <c r="O119" t="str">
        <f>TEXT(InputData[[#This Row],[DATE]],"mmm")</f>
        <v>Jun</v>
      </c>
      <c r="P119" t="str">
        <f>TEXT(InputData[[#This Row],[DATE]],"yyyy")</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f>VLOOKUP(InputData[[#This Row],[PRODUCT ID]],MasterData[],5,0)</f>
        <v>5</v>
      </c>
      <c r="K120">
        <f>VLOOKUP(InputData[[#This Row],[PRODUCT ID]],MasterData[],6,0)</f>
        <v>6.7</v>
      </c>
      <c r="L120">
        <f>InputData[[#This Row],[BUYING PRIZE]]*InputData[[#This Row],[QUANTITY]]</f>
        <v>50</v>
      </c>
      <c r="M120">
        <f>InputData[[#This Row],[SELLING PRICE]]*InputData[[#This Row],[QUANTITY]]*(1-InputData[[#This Row],[DISCOUNT %]])</f>
        <v>67</v>
      </c>
      <c r="N120">
        <f>DAY(InputData[[#This Row],[DATE]])</f>
        <v>5</v>
      </c>
      <c r="O120" t="str">
        <f>TEXT(InputData[[#This Row],[DATE]],"mmm")</f>
        <v>Jun</v>
      </c>
      <c r="P120" t="str">
        <f>TEXT(InputData[[#This Row],[DATE]],"yyyy")</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f>VLOOKUP(InputData[[#This Row],[PRODUCT ID]],MasterData[],5,0)</f>
        <v>95</v>
      </c>
      <c r="K121">
        <f>VLOOKUP(InputData[[#This Row],[PRODUCT ID]],MasterData[],6,0)</f>
        <v>119.7</v>
      </c>
      <c r="L121">
        <f>InputData[[#This Row],[BUYING PRIZE]]*InputData[[#This Row],[QUANTITY]]</f>
        <v>570</v>
      </c>
      <c r="M121">
        <f>InputData[[#This Row],[SELLING PRICE]]*InputData[[#This Row],[QUANTITY]]*(1-InputData[[#This Row],[DISCOUNT %]])</f>
        <v>718.2</v>
      </c>
      <c r="N121">
        <f>DAY(InputData[[#This Row],[DATE]])</f>
        <v>6</v>
      </c>
      <c r="O121" t="str">
        <f>TEXT(InputData[[#This Row],[DATE]],"mmm")</f>
        <v>Jun</v>
      </c>
      <c r="P121" t="str">
        <f>TEXT(InputData[[#This Row],[DATE]],"yyyy")</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f>VLOOKUP(InputData[[#This Row],[PRODUCT ID]],MasterData[],5,0)</f>
        <v>37</v>
      </c>
      <c r="K122">
        <f>VLOOKUP(InputData[[#This Row],[PRODUCT ID]],MasterData[],6,0)</f>
        <v>41.81</v>
      </c>
      <c r="L122">
        <f>InputData[[#This Row],[BUYING PRIZE]]*InputData[[#This Row],[QUANTITY]]</f>
        <v>407</v>
      </c>
      <c r="M122">
        <f>InputData[[#This Row],[SELLING PRICE]]*InputData[[#This Row],[QUANTITY]]*(1-InputData[[#This Row],[DISCOUNT %]])</f>
        <v>459.91</v>
      </c>
      <c r="N122">
        <f>DAY(InputData[[#This Row],[DATE]])</f>
        <v>8</v>
      </c>
      <c r="O122" t="str">
        <f>TEXT(InputData[[#This Row],[DATE]],"mmm")</f>
        <v>Jun</v>
      </c>
      <c r="P122" t="str">
        <f>TEXT(InputData[[#This Row],[DATE]],"yyyy")</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f>VLOOKUP(InputData[[#This Row],[PRODUCT ID]],MasterData[],5,0)</f>
        <v>44</v>
      </c>
      <c r="K123">
        <f>VLOOKUP(InputData[[#This Row],[PRODUCT ID]],MasterData[],6,0)</f>
        <v>48.84</v>
      </c>
      <c r="L123">
        <f>InputData[[#This Row],[BUYING PRIZE]]*InputData[[#This Row],[QUANTITY]]</f>
        <v>484</v>
      </c>
      <c r="M123">
        <f>InputData[[#This Row],[SELLING PRICE]]*InputData[[#This Row],[QUANTITY]]*(1-InputData[[#This Row],[DISCOUNT %]])</f>
        <v>537.24</v>
      </c>
      <c r="N123">
        <f>DAY(InputData[[#This Row],[DATE]])</f>
        <v>8</v>
      </c>
      <c r="O123" t="str">
        <f>TEXT(InputData[[#This Row],[DATE]],"mmm")</f>
        <v>Jun</v>
      </c>
      <c r="P123" t="str">
        <f>TEXT(InputData[[#This Row],[DATE]],"yyyy")</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f>VLOOKUP(InputData[[#This Row],[PRODUCT ID]],MasterData[],5,0)</f>
        <v>98</v>
      </c>
      <c r="K124">
        <f>VLOOKUP(InputData[[#This Row],[PRODUCT ID]],MasterData[],6,0)</f>
        <v>103.88</v>
      </c>
      <c r="L124">
        <f>InputData[[#This Row],[BUYING PRIZE]]*InputData[[#This Row],[QUANTITY]]</f>
        <v>686</v>
      </c>
      <c r="M124">
        <f>InputData[[#This Row],[SELLING PRICE]]*InputData[[#This Row],[QUANTITY]]*(1-InputData[[#This Row],[DISCOUNT %]])</f>
        <v>727.16</v>
      </c>
      <c r="N124">
        <f>DAY(InputData[[#This Row],[DATE]])</f>
        <v>9</v>
      </c>
      <c r="O124" t="str">
        <f>TEXT(InputData[[#This Row],[DATE]],"mmm")</f>
        <v>Jun</v>
      </c>
      <c r="P124" t="str">
        <f>TEXT(InputData[[#This Row],[DATE]],"yyyy")</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f>VLOOKUP(InputData[[#This Row],[PRODUCT ID]],MasterData[],5,0)</f>
        <v>89</v>
      </c>
      <c r="K125">
        <f>VLOOKUP(InputData[[#This Row],[PRODUCT ID]],MasterData[],6,0)</f>
        <v>117.48</v>
      </c>
      <c r="L125">
        <f>InputData[[#This Row],[BUYING PRIZE]]*InputData[[#This Row],[QUANTITY]]</f>
        <v>1068</v>
      </c>
      <c r="M125">
        <f>InputData[[#This Row],[SELLING PRICE]]*InputData[[#This Row],[QUANTITY]]*(1-InputData[[#This Row],[DISCOUNT %]])</f>
        <v>1409.76</v>
      </c>
      <c r="N125">
        <f>DAY(InputData[[#This Row],[DATE]])</f>
        <v>11</v>
      </c>
      <c r="O125" t="str">
        <f>TEXT(InputData[[#This Row],[DATE]],"mmm")</f>
        <v>Jun</v>
      </c>
      <c r="P125" t="str">
        <f>TEXT(InputData[[#This Row],[DATE]],"yyyy")</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f>VLOOKUP(InputData[[#This Row],[PRODUCT ID]],MasterData[],5,0)</f>
        <v>138</v>
      </c>
      <c r="K126">
        <f>VLOOKUP(InputData[[#This Row],[PRODUCT ID]],MasterData[],6,0)</f>
        <v>173.88</v>
      </c>
      <c r="L126">
        <f>InputData[[#This Row],[BUYING PRIZE]]*InputData[[#This Row],[QUANTITY]]</f>
        <v>828</v>
      </c>
      <c r="M126">
        <f>InputData[[#This Row],[SELLING PRICE]]*InputData[[#This Row],[QUANTITY]]*(1-InputData[[#This Row],[DISCOUNT %]])</f>
        <v>1043.28</v>
      </c>
      <c r="N126">
        <f>DAY(InputData[[#This Row],[DATE]])</f>
        <v>12</v>
      </c>
      <c r="O126" t="str">
        <f>TEXT(InputData[[#This Row],[DATE]],"mmm")</f>
        <v>Jun</v>
      </c>
      <c r="P126" t="str">
        <f>TEXT(InputData[[#This Row],[DATE]],"yyyy")</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f>VLOOKUP(InputData[[#This Row],[PRODUCT ID]],MasterData[],5,0)</f>
        <v>7</v>
      </c>
      <c r="K127">
        <f>VLOOKUP(InputData[[#This Row],[PRODUCT ID]],MasterData[],6,0)</f>
        <v>8.33</v>
      </c>
      <c r="L127">
        <f>InputData[[#This Row],[BUYING PRIZE]]*InputData[[#This Row],[QUANTITY]]</f>
        <v>70</v>
      </c>
      <c r="M127">
        <f>InputData[[#This Row],[SELLING PRICE]]*InputData[[#This Row],[QUANTITY]]*(1-InputData[[#This Row],[DISCOUNT %]])</f>
        <v>83.3</v>
      </c>
      <c r="N127">
        <f>DAY(InputData[[#This Row],[DATE]])</f>
        <v>14</v>
      </c>
      <c r="O127" t="str">
        <f>TEXT(InputData[[#This Row],[DATE]],"mmm")</f>
        <v>Jun</v>
      </c>
      <c r="P127" t="str">
        <f>TEXT(InputData[[#This Row],[DATE]],"yyyy")</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f>VLOOKUP(InputData[[#This Row],[PRODUCT ID]],MasterData[],5,0)</f>
        <v>150</v>
      </c>
      <c r="K128">
        <f>VLOOKUP(InputData[[#This Row],[PRODUCT ID]],MasterData[],6,0)</f>
        <v>210</v>
      </c>
      <c r="L128">
        <f>InputData[[#This Row],[BUYING PRIZE]]*InputData[[#This Row],[QUANTITY]]</f>
        <v>750</v>
      </c>
      <c r="M128">
        <f>InputData[[#This Row],[SELLING PRICE]]*InputData[[#This Row],[QUANTITY]]*(1-InputData[[#This Row],[DISCOUNT %]])</f>
        <v>1050</v>
      </c>
      <c r="N128">
        <f>DAY(InputData[[#This Row],[DATE]])</f>
        <v>16</v>
      </c>
      <c r="O128" t="str">
        <f>TEXT(InputData[[#This Row],[DATE]],"mmm")</f>
        <v>Jun</v>
      </c>
      <c r="P128" t="str">
        <f>TEXT(InputData[[#This Row],[DATE]],"yyyy")</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f>VLOOKUP(InputData[[#This Row],[PRODUCT ID]],MasterData[],5,0)</f>
        <v>12</v>
      </c>
      <c r="K129">
        <f>VLOOKUP(InputData[[#This Row],[PRODUCT ID]],MasterData[],6,0)</f>
        <v>15.719999999999999</v>
      </c>
      <c r="L129">
        <f>InputData[[#This Row],[BUYING PRIZE]]*InputData[[#This Row],[QUANTITY]]</f>
        <v>144</v>
      </c>
      <c r="M129">
        <f>InputData[[#This Row],[SELLING PRICE]]*InputData[[#This Row],[QUANTITY]]*(1-InputData[[#This Row],[DISCOUNT %]])</f>
        <v>188.64</v>
      </c>
      <c r="N129">
        <f>DAY(InputData[[#This Row],[DATE]])</f>
        <v>16</v>
      </c>
      <c r="O129" t="str">
        <f>TEXT(InputData[[#This Row],[DATE]],"mmm")</f>
        <v>Jun</v>
      </c>
      <c r="P129" t="str">
        <f>TEXT(InputData[[#This Row],[DATE]],"yyyy")</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f>VLOOKUP(InputData[[#This Row],[PRODUCT ID]],MasterData[],5,0)</f>
        <v>37</v>
      </c>
      <c r="K130">
        <f>VLOOKUP(InputData[[#This Row],[PRODUCT ID]],MasterData[],6,0)</f>
        <v>42.55</v>
      </c>
      <c r="L130">
        <f>InputData[[#This Row],[BUYING PRIZE]]*InputData[[#This Row],[QUANTITY]]</f>
        <v>407</v>
      </c>
      <c r="M130">
        <f>InputData[[#This Row],[SELLING PRICE]]*InputData[[#This Row],[QUANTITY]]*(1-InputData[[#This Row],[DISCOUNT %]])</f>
        <v>468.04999999999995</v>
      </c>
      <c r="N130">
        <f>DAY(InputData[[#This Row],[DATE]])</f>
        <v>16</v>
      </c>
      <c r="O130" t="str">
        <f>TEXT(InputData[[#This Row],[DATE]],"mmm")</f>
        <v>Jun</v>
      </c>
      <c r="P130" t="str">
        <f>TEXT(InputData[[#This Row],[DATE]],"yyyy")</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f>VLOOKUP(InputData[[#This Row],[PRODUCT ID]],MasterData[],5,0)</f>
        <v>7</v>
      </c>
      <c r="K131">
        <f>VLOOKUP(InputData[[#This Row],[PRODUCT ID]],MasterData[],6,0)</f>
        <v>8.33</v>
      </c>
      <c r="L131">
        <f>InputData[[#This Row],[BUYING PRIZE]]*InputData[[#This Row],[QUANTITY]]</f>
        <v>91</v>
      </c>
      <c r="M131">
        <f>InputData[[#This Row],[SELLING PRICE]]*InputData[[#This Row],[QUANTITY]]*(1-InputData[[#This Row],[DISCOUNT %]])</f>
        <v>108.29</v>
      </c>
      <c r="N131">
        <f>DAY(InputData[[#This Row],[DATE]])</f>
        <v>18</v>
      </c>
      <c r="O131" t="str">
        <f>TEXT(InputData[[#This Row],[DATE]],"mmm")</f>
        <v>Jun</v>
      </c>
      <c r="P131" t="str">
        <f>TEXT(InputData[[#This Row],[DATE]],"yyyy")</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f>VLOOKUP(InputData[[#This Row],[PRODUCT ID]],MasterData[],5,0)</f>
        <v>138</v>
      </c>
      <c r="K132">
        <f>VLOOKUP(InputData[[#This Row],[PRODUCT ID]],MasterData[],6,0)</f>
        <v>173.88</v>
      </c>
      <c r="L132">
        <f>InputData[[#This Row],[BUYING PRIZE]]*InputData[[#This Row],[QUANTITY]]</f>
        <v>690</v>
      </c>
      <c r="M132">
        <f>InputData[[#This Row],[SELLING PRICE]]*InputData[[#This Row],[QUANTITY]]*(1-InputData[[#This Row],[DISCOUNT %]])</f>
        <v>869.4</v>
      </c>
      <c r="N132">
        <f>DAY(InputData[[#This Row],[DATE]])</f>
        <v>19</v>
      </c>
      <c r="O132" t="str">
        <f>TEXT(InputData[[#This Row],[DATE]],"mmm")</f>
        <v>Jun</v>
      </c>
      <c r="P132" t="str">
        <f>TEXT(InputData[[#This Row],[DATE]],"yyyy")</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f>VLOOKUP(InputData[[#This Row],[PRODUCT ID]],MasterData[],5,0)</f>
        <v>13</v>
      </c>
      <c r="K133">
        <f>VLOOKUP(InputData[[#This Row],[PRODUCT ID]],MasterData[],6,0)</f>
        <v>16.64</v>
      </c>
      <c r="L133">
        <f>InputData[[#This Row],[BUYING PRIZE]]*InputData[[#This Row],[QUANTITY]]</f>
        <v>13</v>
      </c>
      <c r="M133">
        <f>InputData[[#This Row],[SELLING PRICE]]*InputData[[#This Row],[QUANTITY]]*(1-InputData[[#This Row],[DISCOUNT %]])</f>
        <v>16.64</v>
      </c>
      <c r="N133">
        <f>DAY(InputData[[#This Row],[DATE]])</f>
        <v>20</v>
      </c>
      <c r="O133" t="str">
        <f>TEXT(InputData[[#This Row],[DATE]],"mmm")</f>
        <v>Jun</v>
      </c>
      <c r="P133" t="str">
        <f>TEXT(InputData[[#This Row],[DATE]],"yyyy")</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f>VLOOKUP(InputData[[#This Row],[PRODUCT ID]],MasterData[],5,0)</f>
        <v>13</v>
      </c>
      <c r="K134">
        <f>VLOOKUP(InputData[[#This Row],[PRODUCT ID]],MasterData[],6,0)</f>
        <v>16.64</v>
      </c>
      <c r="L134">
        <f>InputData[[#This Row],[BUYING PRIZE]]*InputData[[#This Row],[QUANTITY]]</f>
        <v>52</v>
      </c>
      <c r="M134">
        <f>InputData[[#This Row],[SELLING PRICE]]*InputData[[#This Row],[QUANTITY]]*(1-InputData[[#This Row],[DISCOUNT %]])</f>
        <v>66.56</v>
      </c>
      <c r="N134">
        <f>DAY(InputData[[#This Row],[DATE]])</f>
        <v>23</v>
      </c>
      <c r="O134" t="str">
        <f>TEXT(InputData[[#This Row],[DATE]],"mmm")</f>
        <v>Jun</v>
      </c>
      <c r="P134" t="str">
        <f>TEXT(InputData[[#This Row],[DATE]],"yyyy")</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f>VLOOKUP(InputData[[#This Row],[PRODUCT ID]],MasterData[],5,0)</f>
        <v>44</v>
      </c>
      <c r="K135">
        <f>VLOOKUP(InputData[[#This Row],[PRODUCT ID]],MasterData[],6,0)</f>
        <v>48.4</v>
      </c>
      <c r="L135">
        <f>InputData[[#This Row],[BUYING PRIZE]]*InputData[[#This Row],[QUANTITY]]</f>
        <v>572</v>
      </c>
      <c r="M135">
        <f>InputData[[#This Row],[SELLING PRICE]]*InputData[[#This Row],[QUANTITY]]*(1-InputData[[#This Row],[DISCOUNT %]])</f>
        <v>629.19999999999993</v>
      </c>
      <c r="N135">
        <f>DAY(InputData[[#This Row],[DATE]])</f>
        <v>24</v>
      </c>
      <c r="O135" t="str">
        <f>TEXT(InputData[[#This Row],[DATE]],"mmm")</f>
        <v>Jun</v>
      </c>
      <c r="P135" t="str">
        <f>TEXT(InputData[[#This Row],[DATE]],"yyyy")</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f>VLOOKUP(InputData[[#This Row],[PRODUCT ID]],MasterData[],5,0)</f>
        <v>6</v>
      </c>
      <c r="K136">
        <f>VLOOKUP(InputData[[#This Row],[PRODUCT ID]],MasterData[],6,0)</f>
        <v>7.8599999999999994</v>
      </c>
      <c r="L136">
        <f>InputData[[#This Row],[BUYING PRIZE]]*InputData[[#This Row],[QUANTITY]]</f>
        <v>42</v>
      </c>
      <c r="M136">
        <f>InputData[[#This Row],[SELLING PRICE]]*InputData[[#This Row],[QUANTITY]]*(1-InputData[[#This Row],[DISCOUNT %]])</f>
        <v>55.019999999999996</v>
      </c>
      <c r="N136">
        <f>DAY(InputData[[#This Row],[DATE]])</f>
        <v>26</v>
      </c>
      <c r="O136" t="str">
        <f>TEXT(InputData[[#This Row],[DATE]],"mmm")</f>
        <v>Jun</v>
      </c>
      <c r="P136" t="str">
        <f>TEXT(InputData[[#This Row],[DATE]],"yyyy")</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f>VLOOKUP(InputData[[#This Row],[PRODUCT ID]],MasterData[],5,0)</f>
        <v>133</v>
      </c>
      <c r="K137">
        <f>VLOOKUP(InputData[[#This Row],[PRODUCT ID]],MasterData[],6,0)</f>
        <v>155.61000000000001</v>
      </c>
      <c r="L137">
        <f>InputData[[#This Row],[BUYING PRIZE]]*InputData[[#This Row],[QUANTITY]]</f>
        <v>1463</v>
      </c>
      <c r="M137">
        <f>InputData[[#This Row],[SELLING PRICE]]*InputData[[#This Row],[QUANTITY]]*(1-InputData[[#This Row],[DISCOUNT %]])</f>
        <v>1711.71</v>
      </c>
      <c r="N137">
        <f>DAY(InputData[[#This Row],[DATE]])</f>
        <v>27</v>
      </c>
      <c r="O137" t="str">
        <f>TEXT(InputData[[#This Row],[DATE]],"mmm")</f>
        <v>Jun</v>
      </c>
      <c r="P137" t="str">
        <f>TEXT(InputData[[#This Row],[DATE]],"yyyy")</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f>VLOOKUP(InputData[[#This Row],[PRODUCT ID]],MasterData[],5,0)</f>
        <v>126</v>
      </c>
      <c r="K138">
        <f>VLOOKUP(InputData[[#This Row],[PRODUCT ID]],MasterData[],6,0)</f>
        <v>162.54</v>
      </c>
      <c r="L138">
        <f>InputData[[#This Row],[BUYING PRIZE]]*InputData[[#This Row],[QUANTITY]]</f>
        <v>252</v>
      </c>
      <c r="M138">
        <f>InputData[[#This Row],[SELLING PRICE]]*InputData[[#This Row],[QUANTITY]]*(1-InputData[[#This Row],[DISCOUNT %]])</f>
        <v>325.08</v>
      </c>
      <c r="N138">
        <f>DAY(InputData[[#This Row],[DATE]])</f>
        <v>28</v>
      </c>
      <c r="O138" t="str">
        <f>TEXT(InputData[[#This Row],[DATE]],"mmm")</f>
        <v>Jun</v>
      </c>
      <c r="P138" t="str">
        <f>TEXT(InputData[[#This Row],[DATE]],"yyyy")</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f>VLOOKUP(InputData[[#This Row],[PRODUCT ID]],MasterData[],5,0)</f>
        <v>5</v>
      </c>
      <c r="K139">
        <f>VLOOKUP(InputData[[#This Row],[PRODUCT ID]],MasterData[],6,0)</f>
        <v>6.7</v>
      </c>
      <c r="L139">
        <f>InputData[[#This Row],[BUYING PRIZE]]*InputData[[#This Row],[QUANTITY]]</f>
        <v>35</v>
      </c>
      <c r="M139">
        <f>InputData[[#This Row],[SELLING PRICE]]*InputData[[#This Row],[QUANTITY]]*(1-InputData[[#This Row],[DISCOUNT %]])</f>
        <v>46.9</v>
      </c>
      <c r="N139">
        <f>DAY(InputData[[#This Row],[DATE]])</f>
        <v>28</v>
      </c>
      <c r="O139" t="str">
        <f>TEXT(InputData[[#This Row],[DATE]],"mmm")</f>
        <v>Jun</v>
      </c>
      <c r="P139" t="str">
        <f>TEXT(InputData[[#This Row],[DATE]],"yyyy")</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f>VLOOKUP(InputData[[#This Row],[PRODUCT ID]],MasterData[],5,0)</f>
        <v>112</v>
      </c>
      <c r="K140">
        <f>VLOOKUP(InputData[[#This Row],[PRODUCT ID]],MasterData[],6,0)</f>
        <v>146.72</v>
      </c>
      <c r="L140">
        <f>InputData[[#This Row],[BUYING PRIZE]]*InputData[[#This Row],[QUANTITY]]</f>
        <v>448</v>
      </c>
      <c r="M140">
        <f>InputData[[#This Row],[SELLING PRICE]]*InputData[[#This Row],[QUANTITY]]*(1-InputData[[#This Row],[DISCOUNT %]])</f>
        <v>586.88</v>
      </c>
      <c r="N140">
        <f>DAY(InputData[[#This Row],[DATE]])</f>
        <v>29</v>
      </c>
      <c r="O140" t="str">
        <f>TEXT(InputData[[#This Row],[DATE]],"mmm")</f>
        <v>Jun</v>
      </c>
      <c r="P140" t="str">
        <f>TEXT(InputData[[#This Row],[DATE]],"yyyy")</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f>VLOOKUP(InputData[[#This Row],[PRODUCT ID]],MasterData[],5,0)</f>
        <v>133</v>
      </c>
      <c r="K141">
        <f>VLOOKUP(InputData[[#This Row],[PRODUCT ID]],MasterData[],6,0)</f>
        <v>155.61000000000001</v>
      </c>
      <c r="L141">
        <f>InputData[[#This Row],[BUYING PRIZE]]*InputData[[#This Row],[QUANTITY]]</f>
        <v>1463</v>
      </c>
      <c r="M141">
        <f>InputData[[#This Row],[SELLING PRICE]]*InputData[[#This Row],[QUANTITY]]*(1-InputData[[#This Row],[DISCOUNT %]])</f>
        <v>1711.71</v>
      </c>
      <c r="N141">
        <f>DAY(InputData[[#This Row],[DATE]])</f>
        <v>1</v>
      </c>
      <c r="O141" t="str">
        <f>TEXT(InputData[[#This Row],[DATE]],"mmm")</f>
        <v>Jul</v>
      </c>
      <c r="P141" t="str">
        <f>TEXT(InputData[[#This Row],[DATE]],"yyyy")</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f>VLOOKUP(InputData[[#This Row],[PRODUCT ID]],MasterData[],5,0)</f>
        <v>148</v>
      </c>
      <c r="K142">
        <f>VLOOKUP(InputData[[#This Row],[PRODUCT ID]],MasterData[],6,0)</f>
        <v>164.28</v>
      </c>
      <c r="L142">
        <f>InputData[[#This Row],[BUYING PRIZE]]*InputData[[#This Row],[QUANTITY]]</f>
        <v>1628</v>
      </c>
      <c r="M142">
        <f>InputData[[#This Row],[SELLING PRICE]]*InputData[[#This Row],[QUANTITY]]*(1-InputData[[#This Row],[DISCOUNT %]])</f>
        <v>1807.08</v>
      </c>
      <c r="N142">
        <f>DAY(InputData[[#This Row],[DATE]])</f>
        <v>2</v>
      </c>
      <c r="O142" t="str">
        <f>TEXT(InputData[[#This Row],[DATE]],"mmm")</f>
        <v>Jul</v>
      </c>
      <c r="P142" t="str">
        <f>TEXT(InputData[[#This Row],[DATE]],"yyyy")</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f>VLOOKUP(InputData[[#This Row],[PRODUCT ID]],MasterData[],5,0)</f>
        <v>95</v>
      </c>
      <c r="K143">
        <f>VLOOKUP(InputData[[#This Row],[PRODUCT ID]],MasterData[],6,0)</f>
        <v>119.7</v>
      </c>
      <c r="L143">
        <f>InputData[[#This Row],[BUYING PRIZE]]*InputData[[#This Row],[QUANTITY]]</f>
        <v>855</v>
      </c>
      <c r="M143">
        <f>InputData[[#This Row],[SELLING PRICE]]*InputData[[#This Row],[QUANTITY]]*(1-InputData[[#This Row],[DISCOUNT %]])</f>
        <v>1077.3</v>
      </c>
      <c r="N143">
        <f>DAY(InputData[[#This Row],[DATE]])</f>
        <v>3</v>
      </c>
      <c r="O143" t="str">
        <f>TEXT(InputData[[#This Row],[DATE]],"mmm")</f>
        <v>Jul</v>
      </c>
      <c r="P143" t="str">
        <f>TEXT(InputData[[#This Row],[DATE]],"yyyy")</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f>VLOOKUP(InputData[[#This Row],[PRODUCT ID]],MasterData[],5,0)</f>
        <v>71</v>
      </c>
      <c r="K144">
        <f>VLOOKUP(InputData[[#This Row],[PRODUCT ID]],MasterData[],6,0)</f>
        <v>80.94</v>
      </c>
      <c r="L144">
        <f>InputData[[#This Row],[BUYING PRIZE]]*InputData[[#This Row],[QUANTITY]]</f>
        <v>568</v>
      </c>
      <c r="M144">
        <f>InputData[[#This Row],[SELLING PRICE]]*InputData[[#This Row],[QUANTITY]]*(1-InputData[[#This Row],[DISCOUNT %]])</f>
        <v>647.52</v>
      </c>
      <c r="N144">
        <f>DAY(InputData[[#This Row],[DATE]])</f>
        <v>3</v>
      </c>
      <c r="O144" t="str">
        <f>TEXT(InputData[[#This Row],[DATE]],"mmm")</f>
        <v>Jul</v>
      </c>
      <c r="P144" t="str">
        <f>TEXT(InputData[[#This Row],[DATE]],"yyyy")</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f>VLOOKUP(InputData[[#This Row],[PRODUCT ID]],MasterData[],5,0)</f>
        <v>105</v>
      </c>
      <c r="K145">
        <f>VLOOKUP(InputData[[#This Row],[PRODUCT ID]],MasterData[],6,0)</f>
        <v>142.80000000000001</v>
      </c>
      <c r="L145">
        <f>InputData[[#This Row],[BUYING PRIZE]]*InputData[[#This Row],[QUANTITY]]</f>
        <v>840</v>
      </c>
      <c r="M145">
        <f>InputData[[#This Row],[SELLING PRICE]]*InputData[[#This Row],[QUANTITY]]*(1-InputData[[#This Row],[DISCOUNT %]])</f>
        <v>1142.4000000000001</v>
      </c>
      <c r="N145">
        <f>DAY(InputData[[#This Row],[DATE]])</f>
        <v>5</v>
      </c>
      <c r="O145" t="str">
        <f>TEXT(InputData[[#This Row],[DATE]],"mmm")</f>
        <v>Jul</v>
      </c>
      <c r="P145" t="str">
        <f>TEXT(InputData[[#This Row],[DATE]],"yyyy")</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f>VLOOKUP(InputData[[#This Row],[PRODUCT ID]],MasterData[],5,0)</f>
        <v>138</v>
      </c>
      <c r="K146">
        <f>VLOOKUP(InputData[[#This Row],[PRODUCT ID]],MasterData[],6,0)</f>
        <v>173.88</v>
      </c>
      <c r="L146">
        <f>InputData[[#This Row],[BUYING PRIZE]]*InputData[[#This Row],[QUANTITY]]</f>
        <v>2070</v>
      </c>
      <c r="M146">
        <f>InputData[[#This Row],[SELLING PRICE]]*InputData[[#This Row],[QUANTITY]]*(1-InputData[[#This Row],[DISCOUNT %]])</f>
        <v>2608.1999999999998</v>
      </c>
      <c r="N146">
        <f>DAY(InputData[[#This Row],[DATE]])</f>
        <v>6</v>
      </c>
      <c r="O146" t="str">
        <f>TEXT(InputData[[#This Row],[DATE]],"mmm")</f>
        <v>Jul</v>
      </c>
      <c r="P146" t="str">
        <f>TEXT(InputData[[#This Row],[DATE]],"yyyy")</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f>VLOOKUP(InputData[[#This Row],[PRODUCT ID]],MasterData[],5,0)</f>
        <v>44</v>
      </c>
      <c r="K147">
        <f>VLOOKUP(InputData[[#This Row],[PRODUCT ID]],MasterData[],6,0)</f>
        <v>48.84</v>
      </c>
      <c r="L147">
        <f>InputData[[#This Row],[BUYING PRIZE]]*InputData[[#This Row],[QUANTITY]]</f>
        <v>440</v>
      </c>
      <c r="M147">
        <f>InputData[[#This Row],[SELLING PRICE]]*InputData[[#This Row],[QUANTITY]]*(1-InputData[[#This Row],[DISCOUNT %]])</f>
        <v>488.40000000000003</v>
      </c>
      <c r="N147">
        <f>DAY(InputData[[#This Row],[DATE]])</f>
        <v>8</v>
      </c>
      <c r="O147" t="str">
        <f>TEXT(InputData[[#This Row],[DATE]],"mmm")</f>
        <v>Jul</v>
      </c>
      <c r="P147" t="str">
        <f>TEXT(InputData[[#This Row],[DATE]],"yyyy")</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f>VLOOKUP(InputData[[#This Row],[PRODUCT ID]],MasterData[],5,0)</f>
        <v>55</v>
      </c>
      <c r="K148">
        <f>VLOOKUP(InputData[[#This Row],[PRODUCT ID]],MasterData[],6,0)</f>
        <v>58.3</v>
      </c>
      <c r="L148">
        <f>InputData[[#This Row],[BUYING PRIZE]]*InputData[[#This Row],[QUANTITY]]</f>
        <v>330</v>
      </c>
      <c r="M148">
        <f>InputData[[#This Row],[SELLING PRICE]]*InputData[[#This Row],[QUANTITY]]*(1-InputData[[#This Row],[DISCOUNT %]])</f>
        <v>349.79999999999995</v>
      </c>
      <c r="N148">
        <f>DAY(InputData[[#This Row],[DATE]])</f>
        <v>10</v>
      </c>
      <c r="O148" t="str">
        <f>TEXT(InputData[[#This Row],[DATE]],"mmm")</f>
        <v>Jul</v>
      </c>
      <c r="P148" t="str">
        <f>TEXT(InputData[[#This Row],[DATE]],"yyyy")</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f>VLOOKUP(InputData[[#This Row],[PRODUCT ID]],MasterData[],5,0)</f>
        <v>6</v>
      </c>
      <c r="K149">
        <f>VLOOKUP(InputData[[#This Row],[PRODUCT ID]],MasterData[],6,0)</f>
        <v>7.8599999999999994</v>
      </c>
      <c r="L149">
        <f>InputData[[#This Row],[BUYING PRIZE]]*InputData[[#This Row],[QUANTITY]]</f>
        <v>24</v>
      </c>
      <c r="M149">
        <f>InputData[[#This Row],[SELLING PRICE]]*InputData[[#This Row],[QUANTITY]]*(1-InputData[[#This Row],[DISCOUNT %]])</f>
        <v>31.439999999999998</v>
      </c>
      <c r="N149">
        <f>DAY(InputData[[#This Row],[DATE]])</f>
        <v>11</v>
      </c>
      <c r="O149" t="str">
        <f>TEXT(InputData[[#This Row],[DATE]],"mmm")</f>
        <v>Jul</v>
      </c>
      <c r="P149" t="str">
        <f>TEXT(InputData[[#This Row],[DATE]],"yyyy")</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f>VLOOKUP(InputData[[#This Row],[PRODUCT ID]],MasterData[],5,0)</f>
        <v>150</v>
      </c>
      <c r="K150">
        <f>VLOOKUP(InputData[[#This Row],[PRODUCT ID]],MasterData[],6,0)</f>
        <v>210</v>
      </c>
      <c r="L150">
        <f>InputData[[#This Row],[BUYING PRIZE]]*InputData[[#This Row],[QUANTITY]]</f>
        <v>150</v>
      </c>
      <c r="M150">
        <f>InputData[[#This Row],[SELLING PRICE]]*InputData[[#This Row],[QUANTITY]]*(1-InputData[[#This Row],[DISCOUNT %]])</f>
        <v>210</v>
      </c>
      <c r="N150">
        <f>DAY(InputData[[#This Row],[DATE]])</f>
        <v>13</v>
      </c>
      <c r="O150" t="str">
        <f>TEXT(InputData[[#This Row],[DATE]],"mmm")</f>
        <v>Jul</v>
      </c>
      <c r="P150" t="str">
        <f>TEXT(InputData[[#This Row],[DATE]],"yyyy")</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f>VLOOKUP(InputData[[#This Row],[PRODUCT ID]],MasterData[],5,0)</f>
        <v>141</v>
      </c>
      <c r="K151">
        <f>VLOOKUP(InputData[[#This Row],[PRODUCT ID]],MasterData[],6,0)</f>
        <v>149.46</v>
      </c>
      <c r="L151">
        <f>InputData[[#This Row],[BUYING PRIZE]]*InputData[[#This Row],[QUANTITY]]</f>
        <v>1128</v>
      </c>
      <c r="M151">
        <f>InputData[[#This Row],[SELLING PRICE]]*InputData[[#This Row],[QUANTITY]]*(1-InputData[[#This Row],[DISCOUNT %]])</f>
        <v>1195.68</v>
      </c>
      <c r="N151">
        <f>DAY(InputData[[#This Row],[DATE]])</f>
        <v>16</v>
      </c>
      <c r="O151" t="str">
        <f>TEXT(InputData[[#This Row],[DATE]],"mmm")</f>
        <v>Jul</v>
      </c>
      <c r="P151" t="str">
        <f>TEXT(InputData[[#This Row],[DATE]],"yyyy")</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f>VLOOKUP(InputData[[#This Row],[PRODUCT ID]],MasterData[],5,0)</f>
        <v>48</v>
      </c>
      <c r="K152">
        <f>VLOOKUP(InputData[[#This Row],[PRODUCT ID]],MasterData[],6,0)</f>
        <v>57.120000000000005</v>
      </c>
      <c r="L152">
        <f>InputData[[#This Row],[BUYING PRIZE]]*InputData[[#This Row],[QUANTITY]]</f>
        <v>672</v>
      </c>
      <c r="M152">
        <f>InputData[[#This Row],[SELLING PRICE]]*InputData[[#This Row],[QUANTITY]]*(1-InputData[[#This Row],[DISCOUNT %]])</f>
        <v>799.68000000000006</v>
      </c>
      <c r="N152">
        <f>DAY(InputData[[#This Row],[DATE]])</f>
        <v>18</v>
      </c>
      <c r="O152" t="str">
        <f>TEXT(InputData[[#This Row],[DATE]],"mmm")</f>
        <v>Jul</v>
      </c>
      <c r="P152" t="str">
        <f>TEXT(InputData[[#This Row],[DATE]],"yyyy")</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f>VLOOKUP(InputData[[#This Row],[PRODUCT ID]],MasterData[],5,0)</f>
        <v>72</v>
      </c>
      <c r="K153">
        <f>VLOOKUP(InputData[[#This Row],[PRODUCT ID]],MasterData[],6,0)</f>
        <v>79.92</v>
      </c>
      <c r="L153">
        <f>InputData[[#This Row],[BUYING PRIZE]]*InputData[[#This Row],[QUANTITY]]</f>
        <v>792</v>
      </c>
      <c r="M153">
        <f>InputData[[#This Row],[SELLING PRICE]]*InputData[[#This Row],[QUANTITY]]*(1-InputData[[#This Row],[DISCOUNT %]])</f>
        <v>879.12</v>
      </c>
      <c r="N153">
        <f>DAY(InputData[[#This Row],[DATE]])</f>
        <v>20</v>
      </c>
      <c r="O153" t="str">
        <f>TEXT(InputData[[#This Row],[DATE]],"mmm")</f>
        <v>Jul</v>
      </c>
      <c r="P153" t="str">
        <f>TEXT(InputData[[#This Row],[DATE]],"yyyy")</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f>VLOOKUP(InputData[[#This Row],[PRODUCT ID]],MasterData[],5,0)</f>
        <v>67</v>
      </c>
      <c r="K154">
        <f>VLOOKUP(InputData[[#This Row],[PRODUCT ID]],MasterData[],6,0)</f>
        <v>83.08</v>
      </c>
      <c r="L154">
        <f>InputData[[#This Row],[BUYING PRIZE]]*InputData[[#This Row],[QUANTITY]]</f>
        <v>335</v>
      </c>
      <c r="M154">
        <f>InputData[[#This Row],[SELLING PRICE]]*InputData[[#This Row],[QUANTITY]]*(1-InputData[[#This Row],[DISCOUNT %]])</f>
        <v>415.4</v>
      </c>
      <c r="N154">
        <f>DAY(InputData[[#This Row],[DATE]])</f>
        <v>20</v>
      </c>
      <c r="O154" t="str">
        <f>TEXT(InputData[[#This Row],[DATE]],"mmm")</f>
        <v>Jul</v>
      </c>
      <c r="P154" t="str">
        <f>TEXT(InputData[[#This Row],[DATE]],"yyyy")</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f>VLOOKUP(InputData[[#This Row],[PRODUCT ID]],MasterData[],5,0)</f>
        <v>47</v>
      </c>
      <c r="K155">
        <f>VLOOKUP(InputData[[#This Row],[PRODUCT ID]],MasterData[],6,0)</f>
        <v>53.11</v>
      </c>
      <c r="L155">
        <f>InputData[[#This Row],[BUYING PRIZE]]*InputData[[#This Row],[QUANTITY]]</f>
        <v>705</v>
      </c>
      <c r="M155">
        <f>InputData[[#This Row],[SELLING PRICE]]*InputData[[#This Row],[QUANTITY]]*(1-InputData[[#This Row],[DISCOUNT %]])</f>
        <v>796.65</v>
      </c>
      <c r="N155">
        <f>DAY(InputData[[#This Row],[DATE]])</f>
        <v>21</v>
      </c>
      <c r="O155" t="str">
        <f>TEXT(InputData[[#This Row],[DATE]],"mmm")</f>
        <v>Jul</v>
      </c>
      <c r="P155" t="str">
        <f>TEXT(InputData[[#This Row],[DATE]],"yyyy")</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f>VLOOKUP(InputData[[#This Row],[PRODUCT ID]],MasterData[],5,0)</f>
        <v>18</v>
      </c>
      <c r="K156">
        <f>VLOOKUP(InputData[[#This Row],[PRODUCT ID]],MasterData[],6,0)</f>
        <v>24.66</v>
      </c>
      <c r="L156">
        <f>InputData[[#This Row],[BUYING PRIZE]]*InputData[[#This Row],[QUANTITY]]</f>
        <v>54</v>
      </c>
      <c r="M156">
        <f>InputData[[#This Row],[SELLING PRICE]]*InputData[[#This Row],[QUANTITY]]*(1-InputData[[#This Row],[DISCOUNT %]])</f>
        <v>73.98</v>
      </c>
      <c r="N156">
        <f>DAY(InputData[[#This Row],[DATE]])</f>
        <v>22</v>
      </c>
      <c r="O156" t="str">
        <f>TEXT(InputData[[#This Row],[DATE]],"mmm")</f>
        <v>Jul</v>
      </c>
      <c r="P156" t="str">
        <f>TEXT(InputData[[#This Row],[DATE]],"yyyy")</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f>VLOOKUP(InputData[[#This Row],[PRODUCT ID]],MasterData[],5,0)</f>
        <v>144</v>
      </c>
      <c r="K157">
        <f>VLOOKUP(InputData[[#This Row],[PRODUCT ID]],MasterData[],6,0)</f>
        <v>156.96</v>
      </c>
      <c r="L157">
        <f>InputData[[#This Row],[BUYING PRIZE]]*InputData[[#This Row],[QUANTITY]]</f>
        <v>2016</v>
      </c>
      <c r="M157">
        <f>InputData[[#This Row],[SELLING PRICE]]*InputData[[#This Row],[QUANTITY]]*(1-InputData[[#This Row],[DISCOUNT %]])</f>
        <v>2197.44</v>
      </c>
      <c r="N157">
        <f>DAY(InputData[[#This Row],[DATE]])</f>
        <v>22</v>
      </c>
      <c r="O157" t="str">
        <f>TEXT(InputData[[#This Row],[DATE]],"mmm")</f>
        <v>Jul</v>
      </c>
      <c r="P157" t="str">
        <f>TEXT(InputData[[#This Row],[DATE]],"yyyy")</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f>VLOOKUP(InputData[[#This Row],[PRODUCT ID]],MasterData[],5,0)</f>
        <v>90</v>
      </c>
      <c r="K158">
        <f>VLOOKUP(InputData[[#This Row],[PRODUCT ID]],MasterData[],6,0)</f>
        <v>96.3</v>
      </c>
      <c r="L158">
        <f>InputData[[#This Row],[BUYING PRIZE]]*InputData[[#This Row],[QUANTITY]]</f>
        <v>630</v>
      </c>
      <c r="M158">
        <f>InputData[[#This Row],[SELLING PRICE]]*InputData[[#This Row],[QUANTITY]]*(1-InputData[[#This Row],[DISCOUNT %]])</f>
        <v>674.1</v>
      </c>
      <c r="N158">
        <f>DAY(InputData[[#This Row],[DATE]])</f>
        <v>23</v>
      </c>
      <c r="O158" t="str">
        <f>TEXT(InputData[[#This Row],[DATE]],"mmm")</f>
        <v>Jul</v>
      </c>
      <c r="P158" t="str">
        <f>TEXT(InputData[[#This Row],[DATE]],"yyyy")</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f>VLOOKUP(InputData[[#This Row],[PRODUCT ID]],MasterData[],5,0)</f>
        <v>67</v>
      </c>
      <c r="K159">
        <f>VLOOKUP(InputData[[#This Row],[PRODUCT ID]],MasterData[],6,0)</f>
        <v>85.76</v>
      </c>
      <c r="L159">
        <f>InputData[[#This Row],[BUYING PRIZE]]*InputData[[#This Row],[QUANTITY]]</f>
        <v>536</v>
      </c>
      <c r="M159">
        <f>InputData[[#This Row],[SELLING PRICE]]*InputData[[#This Row],[QUANTITY]]*(1-InputData[[#This Row],[DISCOUNT %]])</f>
        <v>686.08</v>
      </c>
      <c r="N159">
        <f>DAY(InputData[[#This Row],[DATE]])</f>
        <v>23</v>
      </c>
      <c r="O159" t="str">
        <f>TEXT(InputData[[#This Row],[DATE]],"mmm")</f>
        <v>Jul</v>
      </c>
      <c r="P159" t="str">
        <f>TEXT(InputData[[#This Row],[DATE]],"yyyy")</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f>VLOOKUP(InputData[[#This Row],[PRODUCT ID]],MasterData[],5,0)</f>
        <v>6</v>
      </c>
      <c r="K160">
        <f>VLOOKUP(InputData[[#This Row],[PRODUCT ID]],MasterData[],6,0)</f>
        <v>7.8599999999999994</v>
      </c>
      <c r="L160">
        <f>InputData[[#This Row],[BUYING PRIZE]]*InputData[[#This Row],[QUANTITY]]</f>
        <v>24</v>
      </c>
      <c r="M160">
        <f>InputData[[#This Row],[SELLING PRICE]]*InputData[[#This Row],[QUANTITY]]*(1-InputData[[#This Row],[DISCOUNT %]])</f>
        <v>31.439999999999998</v>
      </c>
      <c r="N160">
        <f>DAY(InputData[[#This Row],[DATE]])</f>
        <v>24</v>
      </c>
      <c r="O160" t="str">
        <f>TEXT(InputData[[#This Row],[DATE]],"mmm")</f>
        <v>Jul</v>
      </c>
      <c r="P160" t="str">
        <f>TEXT(InputData[[#This Row],[DATE]],"yyyy")</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f>VLOOKUP(InputData[[#This Row],[PRODUCT ID]],MasterData[],5,0)</f>
        <v>76</v>
      </c>
      <c r="K161">
        <f>VLOOKUP(InputData[[#This Row],[PRODUCT ID]],MasterData[],6,0)</f>
        <v>82.08</v>
      </c>
      <c r="L161">
        <f>InputData[[#This Row],[BUYING PRIZE]]*InputData[[#This Row],[QUANTITY]]</f>
        <v>1140</v>
      </c>
      <c r="M161">
        <f>InputData[[#This Row],[SELLING PRICE]]*InputData[[#This Row],[QUANTITY]]*(1-InputData[[#This Row],[DISCOUNT %]])</f>
        <v>1231.2</v>
      </c>
      <c r="N161">
        <f>DAY(InputData[[#This Row],[DATE]])</f>
        <v>29</v>
      </c>
      <c r="O161" t="str">
        <f>TEXT(InputData[[#This Row],[DATE]],"mmm")</f>
        <v>Jul</v>
      </c>
      <c r="P161" t="str">
        <f>TEXT(InputData[[#This Row],[DATE]],"yyyy")</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f>VLOOKUP(InputData[[#This Row],[PRODUCT ID]],MasterData[],5,0)</f>
        <v>98</v>
      </c>
      <c r="K162">
        <f>VLOOKUP(InputData[[#This Row],[PRODUCT ID]],MasterData[],6,0)</f>
        <v>103.88</v>
      </c>
      <c r="L162">
        <f>InputData[[#This Row],[BUYING PRIZE]]*InputData[[#This Row],[QUANTITY]]</f>
        <v>1078</v>
      </c>
      <c r="M162">
        <f>InputData[[#This Row],[SELLING PRICE]]*InputData[[#This Row],[QUANTITY]]*(1-InputData[[#This Row],[DISCOUNT %]])</f>
        <v>1142.6799999999998</v>
      </c>
      <c r="N162">
        <f>DAY(InputData[[#This Row],[DATE]])</f>
        <v>1</v>
      </c>
      <c r="O162" t="str">
        <f>TEXT(InputData[[#This Row],[DATE]],"mmm")</f>
        <v>Aug</v>
      </c>
      <c r="P162" t="str">
        <f>TEXT(InputData[[#This Row],[DATE]],"yyyy")</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f>VLOOKUP(InputData[[#This Row],[PRODUCT ID]],MasterData[],5,0)</f>
        <v>141</v>
      </c>
      <c r="K163">
        <f>VLOOKUP(InputData[[#This Row],[PRODUCT ID]],MasterData[],6,0)</f>
        <v>149.46</v>
      </c>
      <c r="L163">
        <f>InputData[[#This Row],[BUYING PRIZE]]*InputData[[#This Row],[QUANTITY]]</f>
        <v>423</v>
      </c>
      <c r="M163">
        <f>InputData[[#This Row],[SELLING PRICE]]*InputData[[#This Row],[QUANTITY]]*(1-InputData[[#This Row],[DISCOUNT %]])</f>
        <v>448.38</v>
      </c>
      <c r="N163">
        <f>DAY(InputData[[#This Row],[DATE]])</f>
        <v>2</v>
      </c>
      <c r="O163" t="str">
        <f>TEXT(InputData[[#This Row],[DATE]],"mmm")</f>
        <v>Aug</v>
      </c>
      <c r="P163" t="str">
        <f>TEXT(InputData[[#This Row],[DATE]],"yyyy")</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f>VLOOKUP(InputData[[#This Row],[PRODUCT ID]],MasterData[],5,0)</f>
        <v>121</v>
      </c>
      <c r="K164">
        <f>VLOOKUP(InputData[[#This Row],[PRODUCT ID]],MasterData[],6,0)</f>
        <v>141.57</v>
      </c>
      <c r="L164">
        <f>InputData[[#This Row],[BUYING PRIZE]]*InputData[[#This Row],[QUANTITY]]</f>
        <v>1573</v>
      </c>
      <c r="M164">
        <f>InputData[[#This Row],[SELLING PRICE]]*InputData[[#This Row],[QUANTITY]]*(1-InputData[[#This Row],[DISCOUNT %]])</f>
        <v>1840.4099999999999</v>
      </c>
      <c r="N164">
        <f>DAY(InputData[[#This Row],[DATE]])</f>
        <v>3</v>
      </c>
      <c r="O164" t="str">
        <f>TEXT(InputData[[#This Row],[DATE]],"mmm")</f>
        <v>Aug</v>
      </c>
      <c r="P164" t="str">
        <f>TEXT(InputData[[#This Row],[DATE]],"yyyy")</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f>VLOOKUP(InputData[[#This Row],[PRODUCT ID]],MasterData[],5,0)</f>
        <v>55</v>
      </c>
      <c r="K165">
        <f>VLOOKUP(InputData[[#This Row],[PRODUCT ID]],MasterData[],6,0)</f>
        <v>58.3</v>
      </c>
      <c r="L165">
        <f>InputData[[#This Row],[BUYING PRIZE]]*InputData[[#This Row],[QUANTITY]]</f>
        <v>660</v>
      </c>
      <c r="M165">
        <f>InputData[[#This Row],[SELLING PRICE]]*InputData[[#This Row],[QUANTITY]]*(1-InputData[[#This Row],[DISCOUNT %]])</f>
        <v>699.59999999999991</v>
      </c>
      <c r="N165">
        <f>DAY(InputData[[#This Row],[DATE]])</f>
        <v>3</v>
      </c>
      <c r="O165" t="str">
        <f>TEXT(InputData[[#This Row],[DATE]],"mmm")</f>
        <v>Aug</v>
      </c>
      <c r="P165" t="str">
        <f>TEXT(InputData[[#This Row],[DATE]],"yyyy")</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f>VLOOKUP(InputData[[#This Row],[PRODUCT ID]],MasterData[],5,0)</f>
        <v>37</v>
      </c>
      <c r="K166">
        <f>VLOOKUP(InputData[[#This Row],[PRODUCT ID]],MasterData[],6,0)</f>
        <v>41.81</v>
      </c>
      <c r="L166">
        <f>InputData[[#This Row],[BUYING PRIZE]]*InputData[[#This Row],[QUANTITY]]</f>
        <v>518</v>
      </c>
      <c r="M166">
        <f>InputData[[#This Row],[SELLING PRICE]]*InputData[[#This Row],[QUANTITY]]*(1-InputData[[#This Row],[DISCOUNT %]])</f>
        <v>585.34</v>
      </c>
      <c r="N166">
        <f>DAY(InputData[[#This Row],[DATE]])</f>
        <v>5</v>
      </c>
      <c r="O166" t="str">
        <f>TEXT(InputData[[#This Row],[DATE]],"mmm")</f>
        <v>Aug</v>
      </c>
      <c r="P166" t="str">
        <f>TEXT(InputData[[#This Row],[DATE]],"yyyy")</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f>VLOOKUP(InputData[[#This Row],[PRODUCT ID]],MasterData[],5,0)</f>
        <v>67</v>
      </c>
      <c r="K167">
        <f>VLOOKUP(InputData[[#This Row],[PRODUCT ID]],MasterData[],6,0)</f>
        <v>85.76</v>
      </c>
      <c r="L167">
        <f>InputData[[#This Row],[BUYING PRIZE]]*InputData[[#This Row],[QUANTITY]]</f>
        <v>67</v>
      </c>
      <c r="M167">
        <f>InputData[[#This Row],[SELLING PRICE]]*InputData[[#This Row],[QUANTITY]]*(1-InputData[[#This Row],[DISCOUNT %]])</f>
        <v>85.76</v>
      </c>
      <c r="N167">
        <f>DAY(InputData[[#This Row],[DATE]])</f>
        <v>6</v>
      </c>
      <c r="O167" t="str">
        <f>TEXT(InputData[[#This Row],[DATE]],"mmm")</f>
        <v>Aug</v>
      </c>
      <c r="P167" t="str">
        <f>TEXT(InputData[[#This Row],[DATE]],"yyyy")</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f>VLOOKUP(InputData[[#This Row],[PRODUCT ID]],MasterData[],5,0)</f>
        <v>133</v>
      </c>
      <c r="K168">
        <f>VLOOKUP(InputData[[#This Row],[PRODUCT ID]],MasterData[],6,0)</f>
        <v>155.61000000000001</v>
      </c>
      <c r="L168">
        <f>InputData[[#This Row],[BUYING PRIZE]]*InputData[[#This Row],[QUANTITY]]</f>
        <v>532</v>
      </c>
      <c r="M168">
        <f>InputData[[#This Row],[SELLING PRICE]]*InputData[[#This Row],[QUANTITY]]*(1-InputData[[#This Row],[DISCOUNT %]])</f>
        <v>622.44000000000005</v>
      </c>
      <c r="N168">
        <f>DAY(InputData[[#This Row],[DATE]])</f>
        <v>10</v>
      </c>
      <c r="O168" t="str">
        <f>TEXT(InputData[[#This Row],[DATE]],"mmm")</f>
        <v>Aug</v>
      </c>
      <c r="P168" t="str">
        <f>TEXT(InputData[[#This Row],[DATE]],"yyyy")</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f>VLOOKUP(InputData[[#This Row],[PRODUCT ID]],MasterData[],5,0)</f>
        <v>76</v>
      </c>
      <c r="K169">
        <f>VLOOKUP(InputData[[#This Row],[PRODUCT ID]],MasterData[],6,0)</f>
        <v>82.08</v>
      </c>
      <c r="L169">
        <f>InputData[[#This Row],[BUYING PRIZE]]*InputData[[#This Row],[QUANTITY]]</f>
        <v>760</v>
      </c>
      <c r="M169">
        <f>InputData[[#This Row],[SELLING PRICE]]*InputData[[#This Row],[QUANTITY]]*(1-InputData[[#This Row],[DISCOUNT %]])</f>
        <v>820.8</v>
      </c>
      <c r="N169">
        <f>DAY(InputData[[#This Row],[DATE]])</f>
        <v>10</v>
      </c>
      <c r="O169" t="str">
        <f>TEXT(InputData[[#This Row],[DATE]],"mmm")</f>
        <v>Aug</v>
      </c>
      <c r="P169" t="str">
        <f>TEXT(InputData[[#This Row],[DATE]],"yyyy")</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f>VLOOKUP(InputData[[#This Row],[PRODUCT ID]],MasterData[],5,0)</f>
        <v>75</v>
      </c>
      <c r="K170">
        <f>VLOOKUP(InputData[[#This Row],[PRODUCT ID]],MasterData[],6,0)</f>
        <v>85.5</v>
      </c>
      <c r="L170">
        <f>InputData[[#This Row],[BUYING PRIZE]]*InputData[[#This Row],[QUANTITY]]</f>
        <v>450</v>
      </c>
      <c r="M170">
        <f>InputData[[#This Row],[SELLING PRICE]]*InputData[[#This Row],[QUANTITY]]*(1-InputData[[#This Row],[DISCOUNT %]])</f>
        <v>513</v>
      </c>
      <c r="N170">
        <f>DAY(InputData[[#This Row],[DATE]])</f>
        <v>10</v>
      </c>
      <c r="O170" t="str">
        <f>TEXT(InputData[[#This Row],[DATE]],"mmm")</f>
        <v>Aug</v>
      </c>
      <c r="P170" t="str">
        <f>TEXT(InputData[[#This Row],[DATE]],"yyyy")</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f>VLOOKUP(InputData[[#This Row],[PRODUCT ID]],MasterData[],5,0)</f>
        <v>141</v>
      </c>
      <c r="K171">
        <f>VLOOKUP(InputData[[#This Row],[PRODUCT ID]],MasterData[],6,0)</f>
        <v>149.46</v>
      </c>
      <c r="L171">
        <f>InputData[[#This Row],[BUYING PRIZE]]*InputData[[#This Row],[QUANTITY]]</f>
        <v>564</v>
      </c>
      <c r="M171">
        <f>InputData[[#This Row],[SELLING PRICE]]*InputData[[#This Row],[QUANTITY]]*(1-InputData[[#This Row],[DISCOUNT %]])</f>
        <v>597.84</v>
      </c>
      <c r="N171">
        <f>DAY(InputData[[#This Row],[DATE]])</f>
        <v>11</v>
      </c>
      <c r="O171" t="str">
        <f>TEXT(InputData[[#This Row],[DATE]],"mmm")</f>
        <v>Aug</v>
      </c>
      <c r="P171" t="str">
        <f>TEXT(InputData[[#This Row],[DATE]],"yyyy")</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f>VLOOKUP(InputData[[#This Row],[PRODUCT ID]],MasterData[],5,0)</f>
        <v>44</v>
      </c>
      <c r="K172">
        <f>VLOOKUP(InputData[[#This Row],[PRODUCT ID]],MasterData[],6,0)</f>
        <v>48.4</v>
      </c>
      <c r="L172">
        <f>InputData[[#This Row],[BUYING PRIZE]]*InputData[[#This Row],[QUANTITY]]</f>
        <v>572</v>
      </c>
      <c r="M172">
        <f>InputData[[#This Row],[SELLING PRICE]]*InputData[[#This Row],[QUANTITY]]*(1-InputData[[#This Row],[DISCOUNT %]])</f>
        <v>629.19999999999993</v>
      </c>
      <c r="N172">
        <f>DAY(InputData[[#This Row],[DATE]])</f>
        <v>13</v>
      </c>
      <c r="O172" t="str">
        <f>TEXT(InputData[[#This Row],[DATE]],"mmm")</f>
        <v>Aug</v>
      </c>
      <c r="P172" t="str">
        <f>TEXT(InputData[[#This Row],[DATE]],"yyyy")</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f>VLOOKUP(InputData[[#This Row],[PRODUCT ID]],MasterData[],5,0)</f>
        <v>48</v>
      </c>
      <c r="K173">
        <f>VLOOKUP(InputData[[#This Row],[PRODUCT ID]],MasterData[],6,0)</f>
        <v>57.120000000000005</v>
      </c>
      <c r="L173">
        <f>InputData[[#This Row],[BUYING PRIZE]]*InputData[[#This Row],[QUANTITY]]</f>
        <v>432</v>
      </c>
      <c r="M173">
        <f>InputData[[#This Row],[SELLING PRICE]]*InputData[[#This Row],[QUANTITY]]*(1-InputData[[#This Row],[DISCOUNT %]])</f>
        <v>514.08000000000004</v>
      </c>
      <c r="N173">
        <f>DAY(InputData[[#This Row],[DATE]])</f>
        <v>13</v>
      </c>
      <c r="O173" t="str">
        <f>TEXT(InputData[[#This Row],[DATE]],"mmm")</f>
        <v>Aug</v>
      </c>
      <c r="P173" t="str">
        <f>TEXT(InputData[[#This Row],[DATE]],"yyyy")</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f>VLOOKUP(InputData[[#This Row],[PRODUCT ID]],MasterData[],5,0)</f>
        <v>71</v>
      </c>
      <c r="K174">
        <f>VLOOKUP(InputData[[#This Row],[PRODUCT ID]],MasterData[],6,0)</f>
        <v>80.94</v>
      </c>
      <c r="L174">
        <f>InputData[[#This Row],[BUYING PRIZE]]*InputData[[#This Row],[QUANTITY]]</f>
        <v>213</v>
      </c>
      <c r="M174">
        <f>InputData[[#This Row],[SELLING PRICE]]*InputData[[#This Row],[QUANTITY]]*(1-InputData[[#This Row],[DISCOUNT %]])</f>
        <v>242.82</v>
      </c>
      <c r="N174">
        <f>DAY(InputData[[#This Row],[DATE]])</f>
        <v>16</v>
      </c>
      <c r="O174" t="str">
        <f>TEXT(InputData[[#This Row],[DATE]],"mmm")</f>
        <v>Aug</v>
      </c>
      <c r="P174" t="str">
        <f>TEXT(InputData[[#This Row],[DATE]],"yyyy")</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f>VLOOKUP(InputData[[#This Row],[PRODUCT ID]],MasterData[],5,0)</f>
        <v>7</v>
      </c>
      <c r="K175">
        <f>VLOOKUP(InputData[[#This Row],[PRODUCT ID]],MasterData[],6,0)</f>
        <v>8.33</v>
      </c>
      <c r="L175">
        <f>InputData[[#This Row],[BUYING PRIZE]]*InputData[[#This Row],[QUANTITY]]</f>
        <v>42</v>
      </c>
      <c r="M175">
        <f>InputData[[#This Row],[SELLING PRICE]]*InputData[[#This Row],[QUANTITY]]*(1-InputData[[#This Row],[DISCOUNT %]])</f>
        <v>49.980000000000004</v>
      </c>
      <c r="N175">
        <f>DAY(InputData[[#This Row],[DATE]])</f>
        <v>18</v>
      </c>
      <c r="O175" t="str">
        <f>TEXT(InputData[[#This Row],[DATE]],"mmm")</f>
        <v>Aug</v>
      </c>
      <c r="P175" t="str">
        <f>TEXT(InputData[[#This Row],[DATE]],"yyyy")</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f>VLOOKUP(InputData[[#This Row],[PRODUCT ID]],MasterData[],5,0)</f>
        <v>61</v>
      </c>
      <c r="K176">
        <f>VLOOKUP(InputData[[#This Row],[PRODUCT ID]],MasterData[],6,0)</f>
        <v>76.25</v>
      </c>
      <c r="L176">
        <f>InputData[[#This Row],[BUYING PRIZE]]*InputData[[#This Row],[QUANTITY]]</f>
        <v>915</v>
      </c>
      <c r="M176">
        <f>InputData[[#This Row],[SELLING PRICE]]*InputData[[#This Row],[QUANTITY]]*(1-InputData[[#This Row],[DISCOUNT %]])</f>
        <v>1143.75</v>
      </c>
      <c r="N176">
        <f>DAY(InputData[[#This Row],[DATE]])</f>
        <v>20</v>
      </c>
      <c r="O176" t="str">
        <f>TEXT(InputData[[#This Row],[DATE]],"mmm")</f>
        <v>Aug</v>
      </c>
      <c r="P176" t="str">
        <f>TEXT(InputData[[#This Row],[DATE]],"yyyy")</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f>VLOOKUP(InputData[[#This Row],[PRODUCT ID]],MasterData[],5,0)</f>
        <v>93</v>
      </c>
      <c r="K177">
        <f>VLOOKUP(InputData[[#This Row],[PRODUCT ID]],MasterData[],6,0)</f>
        <v>104.16</v>
      </c>
      <c r="L177">
        <f>InputData[[#This Row],[BUYING PRIZE]]*InputData[[#This Row],[QUANTITY]]</f>
        <v>837</v>
      </c>
      <c r="M177">
        <f>InputData[[#This Row],[SELLING PRICE]]*InputData[[#This Row],[QUANTITY]]*(1-InputData[[#This Row],[DISCOUNT %]])</f>
        <v>937.43999999999994</v>
      </c>
      <c r="N177">
        <f>DAY(InputData[[#This Row],[DATE]])</f>
        <v>20</v>
      </c>
      <c r="O177" t="str">
        <f>TEXT(InputData[[#This Row],[DATE]],"mmm")</f>
        <v>Aug</v>
      </c>
      <c r="P177" t="str">
        <f>TEXT(InputData[[#This Row],[DATE]],"yyyy")</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f>VLOOKUP(InputData[[#This Row],[PRODUCT ID]],MasterData[],5,0)</f>
        <v>37</v>
      </c>
      <c r="K178">
        <f>VLOOKUP(InputData[[#This Row],[PRODUCT ID]],MasterData[],6,0)</f>
        <v>41.81</v>
      </c>
      <c r="L178">
        <f>InputData[[#This Row],[BUYING PRIZE]]*InputData[[#This Row],[QUANTITY]]</f>
        <v>481</v>
      </c>
      <c r="M178">
        <f>InputData[[#This Row],[SELLING PRICE]]*InputData[[#This Row],[QUANTITY]]*(1-InputData[[#This Row],[DISCOUNT %]])</f>
        <v>543.53</v>
      </c>
      <c r="N178">
        <f>DAY(InputData[[#This Row],[DATE]])</f>
        <v>20</v>
      </c>
      <c r="O178" t="str">
        <f>TEXT(InputData[[#This Row],[DATE]],"mmm")</f>
        <v>Aug</v>
      </c>
      <c r="P178" t="str">
        <f>TEXT(InputData[[#This Row],[DATE]],"yyyy")</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f>VLOOKUP(InputData[[#This Row],[PRODUCT ID]],MasterData[],5,0)</f>
        <v>37</v>
      </c>
      <c r="K179">
        <f>VLOOKUP(InputData[[#This Row],[PRODUCT ID]],MasterData[],6,0)</f>
        <v>42.55</v>
      </c>
      <c r="L179">
        <f>InputData[[#This Row],[BUYING PRIZE]]*InputData[[#This Row],[QUANTITY]]</f>
        <v>148</v>
      </c>
      <c r="M179">
        <f>InputData[[#This Row],[SELLING PRICE]]*InputData[[#This Row],[QUANTITY]]*(1-InputData[[#This Row],[DISCOUNT %]])</f>
        <v>170.2</v>
      </c>
      <c r="N179">
        <f>DAY(InputData[[#This Row],[DATE]])</f>
        <v>26</v>
      </c>
      <c r="O179" t="str">
        <f>TEXT(InputData[[#This Row],[DATE]],"mmm")</f>
        <v>Aug</v>
      </c>
      <c r="P179" t="str">
        <f>TEXT(InputData[[#This Row],[DATE]],"yyyy")</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f>VLOOKUP(InputData[[#This Row],[PRODUCT ID]],MasterData[],5,0)</f>
        <v>55</v>
      </c>
      <c r="K180">
        <f>VLOOKUP(InputData[[#This Row],[PRODUCT ID]],MasterData[],6,0)</f>
        <v>58.3</v>
      </c>
      <c r="L180">
        <f>InputData[[#This Row],[BUYING PRIZE]]*InputData[[#This Row],[QUANTITY]]</f>
        <v>660</v>
      </c>
      <c r="M180">
        <f>InputData[[#This Row],[SELLING PRICE]]*InputData[[#This Row],[QUANTITY]]*(1-InputData[[#This Row],[DISCOUNT %]])</f>
        <v>699.59999999999991</v>
      </c>
      <c r="N180">
        <f>DAY(InputData[[#This Row],[DATE]])</f>
        <v>29</v>
      </c>
      <c r="O180" t="str">
        <f>TEXT(InputData[[#This Row],[DATE]],"mmm")</f>
        <v>Aug</v>
      </c>
      <c r="P180" t="str">
        <f>TEXT(InputData[[#This Row],[DATE]],"yyyy")</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f>VLOOKUP(InputData[[#This Row],[PRODUCT ID]],MasterData[],5,0)</f>
        <v>112</v>
      </c>
      <c r="K181">
        <f>VLOOKUP(InputData[[#This Row],[PRODUCT ID]],MasterData[],6,0)</f>
        <v>122.08</v>
      </c>
      <c r="L181">
        <f>InputData[[#This Row],[BUYING PRIZE]]*InputData[[#This Row],[QUANTITY]]</f>
        <v>1456</v>
      </c>
      <c r="M181">
        <f>InputData[[#This Row],[SELLING PRICE]]*InputData[[#This Row],[QUANTITY]]*(1-InputData[[#This Row],[DISCOUNT %]])</f>
        <v>1587.04</v>
      </c>
      <c r="N181">
        <f>DAY(InputData[[#This Row],[DATE]])</f>
        <v>30</v>
      </c>
      <c r="O181" t="str">
        <f>TEXT(InputData[[#This Row],[DATE]],"mmm")</f>
        <v>Aug</v>
      </c>
      <c r="P181" t="str">
        <f>TEXT(InputData[[#This Row],[DATE]],"yyyy")</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f>VLOOKUP(InputData[[#This Row],[PRODUCT ID]],MasterData[],5,0)</f>
        <v>98</v>
      </c>
      <c r="K182">
        <f>VLOOKUP(InputData[[#This Row],[PRODUCT ID]],MasterData[],6,0)</f>
        <v>103.88</v>
      </c>
      <c r="L182">
        <f>InputData[[#This Row],[BUYING PRIZE]]*InputData[[#This Row],[QUANTITY]]</f>
        <v>196</v>
      </c>
      <c r="M182">
        <f>InputData[[#This Row],[SELLING PRICE]]*InputData[[#This Row],[QUANTITY]]*(1-InputData[[#This Row],[DISCOUNT %]])</f>
        <v>207.76</v>
      </c>
      <c r="N182">
        <f>DAY(InputData[[#This Row],[DATE]])</f>
        <v>31</v>
      </c>
      <c r="O182" t="str">
        <f>TEXT(InputData[[#This Row],[DATE]],"mmm")</f>
        <v>Aug</v>
      </c>
      <c r="P182" t="str">
        <f>TEXT(InputData[[#This Row],[DATE]],"yyyy")</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f>VLOOKUP(InputData[[#This Row],[PRODUCT ID]],MasterData[],5,0)</f>
        <v>5</v>
      </c>
      <c r="K183">
        <f>VLOOKUP(InputData[[#This Row],[PRODUCT ID]],MasterData[],6,0)</f>
        <v>6.7</v>
      </c>
      <c r="L183">
        <f>InputData[[#This Row],[BUYING PRIZE]]*InputData[[#This Row],[QUANTITY]]</f>
        <v>55</v>
      </c>
      <c r="M183">
        <f>InputData[[#This Row],[SELLING PRICE]]*InputData[[#This Row],[QUANTITY]]*(1-InputData[[#This Row],[DISCOUNT %]])</f>
        <v>73.7</v>
      </c>
      <c r="N183">
        <f>DAY(InputData[[#This Row],[DATE]])</f>
        <v>31</v>
      </c>
      <c r="O183" t="str">
        <f>TEXT(InputData[[#This Row],[DATE]],"mmm")</f>
        <v>Aug</v>
      </c>
      <c r="P183" t="str">
        <f>TEXT(InputData[[#This Row],[DATE]],"yyyy")</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f>VLOOKUP(InputData[[#This Row],[PRODUCT ID]],MasterData[],5,0)</f>
        <v>144</v>
      </c>
      <c r="K184">
        <f>VLOOKUP(InputData[[#This Row],[PRODUCT ID]],MasterData[],6,0)</f>
        <v>156.96</v>
      </c>
      <c r="L184">
        <f>InputData[[#This Row],[BUYING PRIZE]]*InputData[[#This Row],[QUANTITY]]</f>
        <v>144</v>
      </c>
      <c r="M184">
        <f>InputData[[#This Row],[SELLING PRICE]]*InputData[[#This Row],[QUANTITY]]*(1-InputData[[#This Row],[DISCOUNT %]])</f>
        <v>156.96</v>
      </c>
      <c r="N184">
        <f>DAY(InputData[[#This Row],[DATE]])</f>
        <v>1</v>
      </c>
      <c r="O184" t="str">
        <f>TEXT(InputData[[#This Row],[DATE]],"mmm")</f>
        <v>Sep</v>
      </c>
      <c r="P184" t="str">
        <f>TEXT(InputData[[#This Row],[DATE]],"yyyy")</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f>VLOOKUP(InputData[[#This Row],[PRODUCT ID]],MasterData[],5,0)</f>
        <v>71</v>
      </c>
      <c r="K185">
        <f>VLOOKUP(InputData[[#This Row],[PRODUCT ID]],MasterData[],6,0)</f>
        <v>80.94</v>
      </c>
      <c r="L185">
        <f>InputData[[#This Row],[BUYING PRIZE]]*InputData[[#This Row],[QUANTITY]]</f>
        <v>994</v>
      </c>
      <c r="M185">
        <f>InputData[[#This Row],[SELLING PRICE]]*InputData[[#This Row],[QUANTITY]]*(1-InputData[[#This Row],[DISCOUNT %]])</f>
        <v>1133.1599999999999</v>
      </c>
      <c r="N185">
        <f>DAY(InputData[[#This Row],[DATE]])</f>
        <v>1</v>
      </c>
      <c r="O185" t="str">
        <f>TEXT(InputData[[#This Row],[DATE]],"mmm")</f>
        <v>Sep</v>
      </c>
      <c r="P185" t="str">
        <f>TEXT(InputData[[#This Row],[DATE]],"yyyy")</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f>VLOOKUP(InputData[[#This Row],[PRODUCT ID]],MasterData[],5,0)</f>
        <v>138</v>
      </c>
      <c r="K186">
        <f>VLOOKUP(InputData[[#This Row],[PRODUCT ID]],MasterData[],6,0)</f>
        <v>173.88</v>
      </c>
      <c r="L186">
        <f>InputData[[#This Row],[BUYING PRIZE]]*InputData[[#This Row],[QUANTITY]]</f>
        <v>1104</v>
      </c>
      <c r="M186">
        <f>InputData[[#This Row],[SELLING PRICE]]*InputData[[#This Row],[QUANTITY]]*(1-InputData[[#This Row],[DISCOUNT %]])</f>
        <v>1391.04</v>
      </c>
      <c r="N186">
        <f>DAY(InputData[[#This Row],[DATE]])</f>
        <v>3</v>
      </c>
      <c r="O186" t="str">
        <f>TEXT(InputData[[#This Row],[DATE]],"mmm")</f>
        <v>Sep</v>
      </c>
      <c r="P186" t="str">
        <f>TEXT(InputData[[#This Row],[DATE]],"yyyy")</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f>VLOOKUP(InputData[[#This Row],[PRODUCT ID]],MasterData[],5,0)</f>
        <v>37</v>
      </c>
      <c r="K187">
        <f>VLOOKUP(InputData[[#This Row],[PRODUCT ID]],MasterData[],6,0)</f>
        <v>41.81</v>
      </c>
      <c r="L187">
        <f>InputData[[#This Row],[BUYING PRIZE]]*InputData[[#This Row],[QUANTITY]]</f>
        <v>259</v>
      </c>
      <c r="M187">
        <f>InputData[[#This Row],[SELLING PRICE]]*InputData[[#This Row],[QUANTITY]]*(1-InputData[[#This Row],[DISCOUNT %]])</f>
        <v>292.67</v>
      </c>
      <c r="N187">
        <f>DAY(InputData[[#This Row],[DATE]])</f>
        <v>4</v>
      </c>
      <c r="O187" t="str">
        <f>TEXT(InputData[[#This Row],[DATE]],"mmm")</f>
        <v>Sep</v>
      </c>
      <c r="P187" t="str">
        <f>TEXT(InputData[[#This Row],[DATE]],"yyyy")</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f>VLOOKUP(InputData[[#This Row],[PRODUCT ID]],MasterData[],5,0)</f>
        <v>141</v>
      </c>
      <c r="K188">
        <f>VLOOKUP(InputData[[#This Row],[PRODUCT ID]],MasterData[],6,0)</f>
        <v>149.46</v>
      </c>
      <c r="L188">
        <f>InputData[[#This Row],[BUYING PRIZE]]*InputData[[#This Row],[QUANTITY]]</f>
        <v>2115</v>
      </c>
      <c r="M188">
        <f>InputData[[#This Row],[SELLING PRICE]]*InputData[[#This Row],[QUANTITY]]*(1-InputData[[#This Row],[DISCOUNT %]])</f>
        <v>2241.9</v>
      </c>
      <c r="N188">
        <f>DAY(InputData[[#This Row],[DATE]])</f>
        <v>4</v>
      </c>
      <c r="O188" t="str">
        <f>TEXT(InputData[[#This Row],[DATE]],"mmm")</f>
        <v>Sep</v>
      </c>
      <c r="P188" t="str">
        <f>TEXT(InputData[[#This Row],[DATE]],"yyyy")</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f>VLOOKUP(InputData[[#This Row],[PRODUCT ID]],MasterData[],5,0)</f>
        <v>89</v>
      </c>
      <c r="K189">
        <f>VLOOKUP(InputData[[#This Row],[PRODUCT ID]],MasterData[],6,0)</f>
        <v>117.48</v>
      </c>
      <c r="L189">
        <f>InputData[[#This Row],[BUYING PRIZE]]*InputData[[#This Row],[QUANTITY]]</f>
        <v>89</v>
      </c>
      <c r="M189">
        <f>InputData[[#This Row],[SELLING PRICE]]*InputData[[#This Row],[QUANTITY]]*(1-InputData[[#This Row],[DISCOUNT %]])</f>
        <v>117.48</v>
      </c>
      <c r="N189">
        <f>DAY(InputData[[#This Row],[DATE]])</f>
        <v>5</v>
      </c>
      <c r="O189" t="str">
        <f>TEXT(InputData[[#This Row],[DATE]],"mmm")</f>
        <v>Sep</v>
      </c>
      <c r="P189" t="str">
        <f>TEXT(InputData[[#This Row],[DATE]],"yyyy")</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f>VLOOKUP(InputData[[#This Row],[PRODUCT ID]],MasterData[],5,0)</f>
        <v>150</v>
      </c>
      <c r="K190">
        <f>VLOOKUP(InputData[[#This Row],[PRODUCT ID]],MasterData[],6,0)</f>
        <v>210</v>
      </c>
      <c r="L190">
        <f>InputData[[#This Row],[BUYING PRIZE]]*InputData[[#This Row],[QUANTITY]]</f>
        <v>750</v>
      </c>
      <c r="M190">
        <f>InputData[[#This Row],[SELLING PRICE]]*InputData[[#This Row],[QUANTITY]]*(1-InputData[[#This Row],[DISCOUNT %]])</f>
        <v>1050</v>
      </c>
      <c r="N190">
        <f>DAY(InputData[[#This Row],[DATE]])</f>
        <v>7</v>
      </c>
      <c r="O190" t="str">
        <f>TEXT(InputData[[#This Row],[DATE]],"mmm")</f>
        <v>Sep</v>
      </c>
      <c r="P190" t="str">
        <f>TEXT(InputData[[#This Row],[DATE]],"yyyy")</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f>VLOOKUP(InputData[[#This Row],[PRODUCT ID]],MasterData[],5,0)</f>
        <v>76</v>
      </c>
      <c r="K191">
        <f>VLOOKUP(InputData[[#This Row],[PRODUCT ID]],MasterData[],6,0)</f>
        <v>82.08</v>
      </c>
      <c r="L191">
        <f>InputData[[#This Row],[BUYING PRIZE]]*InputData[[#This Row],[QUANTITY]]</f>
        <v>304</v>
      </c>
      <c r="M191">
        <f>InputData[[#This Row],[SELLING PRICE]]*InputData[[#This Row],[QUANTITY]]*(1-InputData[[#This Row],[DISCOUNT %]])</f>
        <v>328.32</v>
      </c>
      <c r="N191">
        <f>DAY(InputData[[#This Row],[DATE]])</f>
        <v>9</v>
      </c>
      <c r="O191" t="str">
        <f>TEXT(InputData[[#This Row],[DATE]],"mmm")</f>
        <v>Sep</v>
      </c>
      <c r="P191" t="str">
        <f>TEXT(InputData[[#This Row],[DATE]],"yyyy")</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f>VLOOKUP(InputData[[#This Row],[PRODUCT ID]],MasterData[],5,0)</f>
        <v>148</v>
      </c>
      <c r="K192">
        <f>VLOOKUP(InputData[[#This Row],[PRODUCT ID]],MasterData[],6,0)</f>
        <v>201.28</v>
      </c>
      <c r="L192">
        <f>InputData[[#This Row],[BUYING PRIZE]]*InputData[[#This Row],[QUANTITY]]</f>
        <v>888</v>
      </c>
      <c r="M192">
        <f>InputData[[#This Row],[SELLING PRICE]]*InputData[[#This Row],[QUANTITY]]*(1-InputData[[#This Row],[DISCOUNT %]])</f>
        <v>1207.68</v>
      </c>
      <c r="N192">
        <f>DAY(InputData[[#This Row],[DATE]])</f>
        <v>10</v>
      </c>
      <c r="O192" t="str">
        <f>TEXT(InputData[[#This Row],[DATE]],"mmm")</f>
        <v>Sep</v>
      </c>
      <c r="P192" t="str">
        <f>TEXT(InputData[[#This Row],[DATE]],"yyyy")</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f>VLOOKUP(InputData[[#This Row],[PRODUCT ID]],MasterData[],5,0)</f>
        <v>98</v>
      </c>
      <c r="K193">
        <f>VLOOKUP(InputData[[#This Row],[PRODUCT ID]],MasterData[],6,0)</f>
        <v>103.88</v>
      </c>
      <c r="L193">
        <f>InputData[[#This Row],[BUYING PRIZE]]*InputData[[#This Row],[QUANTITY]]</f>
        <v>882</v>
      </c>
      <c r="M193">
        <f>InputData[[#This Row],[SELLING PRICE]]*InputData[[#This Row],[QUANTITY]]*(1-InputData[[#This Row],[DISCOUNT %]])</f>
        <v>934.92</v>
      </c>
      <c r="N193">
        <f>DAY(InputData[[#This Row],[DATE]])</f>
        <v>10</v>
      </c>
      <c r="O193" t="str">
        <f>TEXT(InputData[[#This Row],[DATE]],"mmm")</f>
        <v>Sep</v>
      </c>
      <c r="P193" t="str">
        <f>TEXT(InputData[[#This Row],[DATE]],"yyyy")</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f>VLOOKUP(InputData[[#This Row],[PRODUCT ID]],MasterData[],5,0)</f>
        <v>18</v>
      </c>
      <c r="K194">
        <f>VLOOKUP(InputData[[#This Row],[PRODUCT ID]],MasterData[],6,0)</f>
        <v>24.66</v>
      </c>
      <c r="L194">
        <f>InputData[[#This Row],[BUYING PRIZE]]*InputData[[#This Row],[QUANTITY]]</f>
        <v>36</v>
      </c>
      <c r="M194">
        <f>InputData[[#This Row],[SELLING PRICE]]*InputData[[#This Row],[QUANTITY]]*(1-InputData[[#This Row],[DISCOUNT %]])</f>
        <v>49.32</v>
      </c>
      <c r="N194">
        <f>DAY(InputData[[#This Row],[DATE]])</f>
        <v>10</v>
      </c>
      <c r="O194" t="str">
        <f>TEXT(InputData[[#This Row],[DATE]],"mmm")</f>
        <v>Sep</v>
      </c>
      <c r="P194" t="str">
        <f>TEXT(InputData[[#This Row],[DATE]],"yyyy")</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f>VLOOKUP(InputData[[#This Row],[PRODUCT ID]],MasterData[],5,0)</f>
        <v>98</v>
      </c>
      <c r="K195">
        <f>VLOOKUP(InputData[[#This Row],[PRODUCT ID]],MasterData[],6,0)</f>
        <v>103.88</v>
      </c>
      <c r="L195">
        <f>InputData[[#This Row],[BUYING PRIZE]]*InputData[[#This Row],[QUANTITY]]</f>
        <v>588</v>
      </c>
      <c r="M195">
        <f>InputData[[#This Row],[SELLING PRICE]]*InputData[[#This Row],[QUANTITY]]*(1-InputData[[#This Row],[DISCOUNT %]])</f>
        <v>623.28</v>
      </c>
      <c r="N195">
        <f>DAY(InputData[[#This Row],[DATE]])</f>
        <v>11</v>
      </c>
      <c r="O195" t="str">
        <f>TEXT(InputData[[#This Row],[DATE]],"mmm")</f>
        <v>Sep</v>
      </c>
      <c r="P195" t="str">
        <f>TEXT(InputData[[#This Row],[DATE]],"yyyy")</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f>VLOOKUP(InputData[[#This Row],[PRODUCT ID]],MasterData[],5,0)</f>
        <v>138</v>
      </c>
      <c r="K196">
        <f>VLOOKUP(InputData[[#This Row],[PRODUCT ID]],MasterData[],6,0)</f>
        <v>173.88</v>
      </c>
      <c r="L196">
        <f>InputData[[#This Row],[BUYING PRIZE]]*InputData[[#This Row],[QUANTITY]]</f>
        <v>966</v>
      </c>
      <c r="M196">
        <f>InputData[[#This Row],[SELLING PRICE]]*InputData[[#This Row],[QUANTITY]]*(1-InputData[[#This Row],[DISCOUNT %]])</f>
        <v>1217.1599999999999</v>
      </c>
      <c r="N196">
        <f>DAY(InputData[[#This Row],[DATE]])</f>
        <v>13</v>
      </c>
      <c r="O196" t="str">
        <f>TEXT(InputData[[#This Row],[DATE]],"mmm")</f>
        <v>Sep</v>
      </c>
      <c r="P196" t="str">
        <f>TEXT(InputData[[#This Row],[DATE]],"yyyy")</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f>VLOOKUP(InputData[[#This Row],[PRODUCT ID]],MasterData[],5,0)</f>
        <v>120</v>
      </c>
      <c r="K197">
        <f>VLOOKUP(InputData[[#This Row],[PRODUCT ID]],MasterData[],6,0)</f>
        <v>162</v>
      </c>
      <c r="L197">
        <f>InputData[[#This Row],[BUYING PRIZE]]*InputData[[#This Row],[QUANTITY]]</f>
        <v>720</v>
      </c>
      <c r="M197">
        <f>InputData[[#This Row],[SELLING PRICE]]*InputData[[#This Row],[QUANTITY]]*(1-InputData[[#This Row],[DISCOUNT %]])</f>
        <v>972</v>
      </c>
      <c r="N197">
        <f>DAY(InputData[[#This Row],[DATE]])</f>
        <v>15</v>
      </c>
      <c r="O197" t="str">
        <f>TEXT(InputData[[#This Row],[DATE]],"mmm")</f>
        <v>Sep</v>
      </c>
      <c r="P197" t="str">
        <f>TEXT(InputData[[#This Row],[DATE]],"yyyy")</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f>VLOOKUP(InputData[[#This Row],[PRODUCT ID]],MasterData[],5,0)</f>
        <v>120</v>
      </c>
      <c r="K198">
        <f>VLOOKUP(InputData[[#This Row],[PRODUCT ID]],MasterData[],6,0)</f>
        <v>162</v>
      </c>
      <c r="L198">
        <f>InputData[[#This Row],[BUYING PRIZE]]*InputData[[#This Row],[QUANTITY]]</f>
        <v>1680</v>
      </c>
      <c r="M198">
        <f>InputData[[#This Row],[SELLING PRICE]]*InputData[[#This Row],[QUANTITY]]*(1-InputData[[#This Row],[DISCOUNT %]])</f>
        <v>2268</v>
      </c>
      <c r="N198">
        <f>DAY(InputData[[#This Row],[DATE]])</f>
        <v>15</v>
      </c>
      <c r="O198" t="str">
        <f>TEXT(InputData[[#This Row],[DATE]],"mmm")</f>
        <v>Sep</v>
      </c>
      <c r="P198" t="str">
        <f>TEXT(InputData[[#This Row],[DATE]],"yyyy")</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f>VLOOKUP(InputData[[#This Row],[PRODUCT ID]],MasterData[],5,0)</f>
        <v>61</v>
      </c>
      <c r="K199">
        <f>VLOOKUP(InputData[[#This Row],[PRODUCT ID]],MasterData[],6,0)</f>
        <v>76.25</v>
      </c>
      <c r="L199">
        <f>InputData[[#This Row],[BUYING PRIZE]]*InputData[[#This Row],[QUANTITY]]</f>
        <v>427</v>
      </c>
      <c r="M199">
        <f>InputData[[#This Row],[SELLING PRICE]]*InputData[[#This Row],[QUANTITY]]*(1-InputData[[#This Row],[DISCOUNT %]])</f>
        <v>533.75</v>
      </c>
      <c r="N199">
        <f>DAY(InputData[[#This Row],[DATE]])</f>
        <v>21</v>
      </c>
      <c r="O199" t="str">
        <f>TEXT(InputData[[#This Row],[DATE]],"mmm")</f>
        <v>Sep</v>
      </c>
      <c r="P199" t="str">
        <f>TEXT(InputData[[#This Row],[DATE]],"yyyy")</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f>VLOOKUP(InputData[[#This Row],[PRODUCT ID]],MasterData[],5,0)</f>
        <v>90</v>
      </c>
      <c r="K200">
        <f>VLOOKUP(InputData[[#This Row],[PRODUCT ID]],MasterData[],6,0)</f>
        <v>115.2</v>
      </c>
      <c r="L200">
        <f>InputData[[#This Row],[BUYING PRIZE]]*InputData[[#This Row],[QUANTITY]]</f>
        <v>180</v>
      </c>
      <c r="M200">
        <f>InputData[[#This Row],[SELLING PRICE]]*InputData[[#This Row],[QUANTITY]]*(1-InputData[[#This Row],[DISCOUNT %]])</f>
        <v>230.4</v>
      </c>
      <c r="N200">
        <f>DAY(InputData[[#This Row],[DATE]])</f>
        <v>22</v>
      </c>
      <c r="O200" t="str">
        <f>TEXT(InputData[[#This Row],[DATE]],"mmm")</f>
        <v>Sep</v>
      </c>
      <c r="P200" t="str">
        <f>TEXT(InputData[[#This Row],[DATE]],"yyyy")</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f>VLOOKUP(InputData[[#This Row],[PRODUCT ID]],MasterData[],5,0)</f>
        <v>105</v>
      </c>
      <c r="K201">
        <f>VLOOKUP(InputData[[#This Row],[PRODUCT ID]],MasterData[],6,0)</f>
        <v>142.80000000000001</v>
      </c>
      <c r="L201">
        <f>InputData[[#This Row],[BUYING PRIZE]]*InputData[[#This Row],[QUANTITY]]</f>
        <v>420</v>
      </c>
      <c r="M201">
        <f>InputData[[#This Row],[SELLING PRICE]]*InputData[[#This Row],[QUANTITY]]*(1-InputData[[#This Row],[DISCOUNT %]])</f>
        <v>571.20000000000005</v>
      </c>
      <c r="N201">
        <f>DAY(InputData[[#This Row],[DATE]])</f>
        <v>22</v>
      </c>
      <c r="O201" t="str">
        <f>TEXT(InputData[[#This Row],[DATE]],"mmm")</f>
        <v>Sep</v>
      </c>
      <c r="P201" t="str">
        <f>TEXT(InputData[[#This Row],[DATE]],"yyyy")</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f>VLOOKUP(InputData[[#This Row],[PRODUCT ID]],MasterData[],5,0)</f>
        <v>37</v>
      </c>
      <c r="K202">
        <f>VLOOKUP(InputData[[#This Row],[PRODUCT ID]],MasterData[],6,0)</f>
        <v>49.21</v>
      </c>
      <c r="L202">
        <f>InputData[[#This Row],[BUYING PRIZE]]*InputData[[#This Row],[QUANTITY]]</f>
        <v>444</v>
      </c>
      <c r="M202">
        <f>InputData[[#This Row],[SELLING PRICE]]*InputData[[#This Row],[QUANTITY]]*(1-InputData[[#This Row],[DISCOUNT %]])</f>
        <v>590.52</v>
      </c>
      <c r="N202">
        <f>DAY(InputData[[#This Row],[DATE]])</f>
        <v>23</v>
      </c>
      <c r="O202" t="str">
        <f>TEXT(InputData[[#This Row],[DATE]],"mmm")</f>
        <v>Sep</v>
      </c>
      <c r="P202" t="str">
        <f>TEXT(InputData[[#This Row],[DATE]],"yyyy")</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f>VLOOKUP(InputData[[#This Row],[PRODUCT ID]],MasterData[],5,0)</f>
        <v>126</v>
      </c>
      <c r="K203">
        <f>VLOOKUP(InputData[[#This Row],[PRODUCT ID]],MasterData[],6,0)</f>
        <v>162.54</v>
      </c>
      <c r="L203">
        <f>InputData[[#This Row],[BUYING PRIZE]]*InputData[[#This Row],[QUANTITY]]</f>
        <v>882</v>
      </c>
      <c r="M203">
        <f>InputData[[#This Row],[SELLING PRICE]]*InputData[[#This Row],[QUANTITY]]*(1-InputData[[#This Row],[DISCOUNT %]])</f>
        <v>1137.78</v>
      </c>
      <c r="N203">
        <f>DAY(InputData[[#This Row],[DATE]])</f>
        <v>23</v>
      </c>
      <c r="O203" t="str">
        <f>TEXT(InputData[[#This Row],[DATE]],"mmm")</f>
        <v>Sep</v>
      </c>
      <c r="P203" t="str">
        <f>TEXT(InputData[[#This Row],[DATE]],"yyyy")</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f>VLOOKUP(InputData[[#This Row],[PRODUCT ID]],MasterData[],5,0)</f>
        <v>55</v>
      </c>
      <c r="K204">
        <f>VLOOKUP(InputData[[#This Row],[PRODUCT ID]],MasterData[],6,0)</f>
        <v>58.3</v>
      </c>
      <c r="L204">
        <f>InputData[[#This Row],[BUYING PRIZE]]*InputData[[#This Row],[QUANTITY]]</f>
        <v>55</v>
      </c>
      <c r="M204">
        <f>InputData[[#This Row],[SELLING PRICE]]*InputData[[#This Row],[QUANTITY]]*(1-InputData[[#This Row],[DISCOUNT %]])</f>
        <v>58.3</v>
      </c>
      <c r="N204">
        <f>DAY(InputData[[#This Row],[DATE]])</f>
        <v>27</v>
      </c>
      <c r="O204" t="str">
        <f>TEXT(InputData[[#This Row],[DATE]],"mmm")</f>
        <v>Sep</v>
      </c>
      <c r="P204" t="str">
        <f>TEXT(InputData[[#This Row],[DATE]],"yyyy")</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f>VLOOKUP(InputData[[#This Row],[PRODUCT ID]],MasterData[],5,0)</f>
        <v>112</v>
      </c>
      <c r="K205">
        <f>VLOOKUP(InputData[[#This Row],[PRODUCT ID]],MasterData[],6,0)</f>
        <v>146.72</v>
      </c>
      <c r="L205">
        <f>InputData[[#This Row],[BUYING PRIZE]]*InputData[[#This Row],[QUANTITY]]</f>
        <v>1008</v>
      </c>
      <c r="M205">
        <f>InputData[[#This Row],[SELLING PRICE]]*InputData[[#This Row],[QUANTITY]]*(1-InputData[[#This Row],[DISCOUNT %]])</f>
        <v>1320.48</v>
      </c>
      <c r="N205">
        <f>DAY(InputData[[#This Row],[DATE]])</f>
        <v>30</v>
      </c>
      <c r="O205" t="str">
        <f>TEXT(InputData[[#This Row],[DATE]],"mmm")</f>
        <v>Sep</v>
      </c>
      <c r="P205" t="str">
        <f>TEXT(InputData[[#This Row],[DATE]],"yyyy")</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f>VLOOKUP(InputData[[#This Row],[PRODUCT ID]],MasterData[],5,0)</f>
        <v>75</v>
      </c>
      <c r="K206">
        <f>VLOOKUP(InputData[[#This Row],[PRODUCT ID]],MasterData[],6,0)</f>
        <v>85.5</v>
      </c>
      <c r="L206">
        <f>InputData[[#This Row],[BUYING PRIZE]]*InputData[[#This Row],[QUANTITY]]</f>
        <v>375</v>
      </c>
      <c r="M206">
        <f>InputData[[#This Row],[SELLING PRICE]]*InputData[[#This Row],[QUANTITY]]*(1-InputData[[#This Row],[DISCOUNT %]])</f>
        <v>427.5</v>
      </c>
      <c r="N206">
        <f>DAY(InputData[[#This Row],[DATE]])</f>
        <v>30</v>
      </c>
      <c r="O206" t="str">
        <f>TEXT(InputData[[#This Row],[DATE]],"mmm")</f>
        <v>Sep</v>
      </c>
      <c r="P206" t="str">
        <f>TEXT(InputData[[#This Row],[DATE]],"yyyy")</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f>VLOOKUP(InputData[[#This Row],[PRODUCT ID]],MasterData[],5,0)</f>
        <v>148</v>
      </c>
      <c r="K207">
        <f>VLOOKUP(InputData[[#This Row],[PRODUCT ID]],MasterData[],6,0)</f>
        <v>201.28</v>
      </c>
      <c r="L207">
        <f>InputData[[#This Row],[BUYING PRIZE]]*InputData[[#This Row],[QUANTITY]]</f>
        <v>2072</v>
      </c>
      <c r="M207">
        <f>InputData[[#This Row],[SELLING PRICE]]*InputData[[#This Row],[QUANTITY]]*(1-InputData[[#This Row],[DISCOUNT %]])</f>
        <v>2817.92</v>
      </c>
      <c r="N207">
        <f>DAY(InputData[[#This Row],[DATE]])</f>
        <v>1</v>
      </c>
      <c r="O207" t="str">
        <f>TEXT(InputData[[#This Row],[DATE]],"mmm")</f>
        <v>Oct</v>
      </c>
      <c r="P207" t="str">
        <f>TEXT(InputData[[#This Row],[DATE]],"yyyy")</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f>VLOOKUP(InputData[[#This Row],[PRODUCT ID]],MasterData[],5,0)</f>
        <v>112</v>
      </c>
      <c r="K208">
        <f>VLOOKUP(InputData[[#This Row],[PRODUCT ID]],MasterData[],6,0)</f>
        <v>146.72</v>
      </c>
      <c r="L208">
        <f>InputData[[#This Row],[BUYING PRIZE]]*InputData[[#This Row],[QUANTITY]]</f>
        <v>1680</v>
      </c>
      <c r="M208">
        <f>InputData[[#This Row],[SELLING PRICE]]*InputData[[#This Row],[QUANTITY]]*(1-InputData[[#This Row],[DISCOUNT %]])</f>
        <v>2200.8000000000002</v>
      </c>
      <c r="N208">
        <f>DAY(InputData[[#This Row],[DATE]])</f>
        <v>2</v>
      </c>
      <c r="O208" t="str">
        <f>TEXT(InputData[[#This Row],[DATE]],"mmm")</f>
        <v>Oct</v>
      </c>
      <c r="P208" t="str">
        <f>TEXT(InputData[[#This Row],[DATE]],"yyyy")</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f>VLOOKUP(InputData[[#This Row],[PRODUCT ID]],MasterData[],5,0)</f>
        <v>150</v>
      </c>
      <c r="K209">
        <f>VLOOKUP(InputData[[#This Row],[PRODUCT ID]],MasterData[],6,0)</f>
        <v>210</v>
      </c>
      <c r="L209">
        <f>InputData[[#This Row],[BUYING PRIZE]]*InputData[[#This Row],[QUANTITY]]</f>
        <v>1350</v>
      </c>
      <c r="M209">
        <f>InputData[[#This Row],[SELLING PRICE]]*InputData[[#This Row],[QUANTITY]]*(1-InputData[[#This Row],[DISCOUNT %]])</f>
        <v>1890</v>
      </c>
      <c r="N209">
        <f>DAY(InputData[[#This Row],[DATE]])</f>
        <v>3</v>
      </c>
      <c r="O209" t="str">
        <f>TEXT(InputData[[#This Row],[DATE]],"mmm")</f>
        <v>Oct</v>
      </c>
      <c r="P209" t="str">
        <f>TEXT(InputData[[#This Row],[DATE]],"yyyy")</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f>VLOOKUP(InputData[[#This Row],[PRODUCT ID]],MasterData[],5,0)</f>
        <v>5</v>
      </c>
      <c r="K210">
        <f>VLOOKUP(InputData[[#This Row],[PRODUCT ID]],MasterData[],6,0)</f>
        <v>6.7</v>
      </c>
      <c r="L210">
        <f>InputData[[#This Row],[BUYING PRIZE]]*InputData[[#This Row],[QUANTITY]]</f>
        <v>5</v>
      </c>
      <c r="M210">
        <f>InputData[[#This Row],[SELLING PRICE]]*InputData[[#This Row],[QUANTITY]]*(1-InputData[[#This Row],[DISCOUNT %]])</f>
        <v>6.7</v>
      </c>
      <c r="N210">
        <f>DAY(InputData[[#This Row],[DATE]])</f>
        <v>6</v>
      </c>
      <c r="O210" t="str">
        <f>TEXT(InputData[[#This Row],[DATE]],"mmm")</f>
        <v>Oct</v>
      </c>
      <c r="P210" t="str">
        <f>TEXT(InputData[[#This Row],[DATE]],"yyyy")</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f>VLOOKUP(InputData[[#This Row],[PRODUCT ID]],MasterData[],5,0)</f>
        <v>90</v>
      </c>
      <c r="K211">
        <f>VLOOKUP(InputData[[#This Row],[PRODUCT ID]],MasterData[],6,0)</f>
        <v>96.3</v>
      </c>
      <c r="L211">
        <f>InputData[[#This Row],[BUYING PRIZE]]*InputData[[#This Row],[QUANTITY]]</f>
        <v>1080</v>
      </c>
      <c r="M211">
        <f>InputData[[#This Row],[SELLING PRICE]]*InputData[[#This Row],[QUANTITY]]*(1-InputData[[#This Row],[DISCOUNT %]])</f>
        <v>1155.5999999999999</v>
      </c>
      <c r="N211">
        <f>DAY(InputData[[#This Row],[DATE]])</f>
        <v>6</v>
      </c>
      <c r="O211" t="str">
        <f>TEXT(InputData[[#This Row],[DATE]],"mmm")</f>
        <v>Oct</v>
      </c>
      <c r="P211" t="str">
        <f>TEXT(InputData[[#This Row],[DATE]],"yyyy")</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f>VLOOKUP(InputData[[#This Row],[PRODUCT ID]],MasterData[],5,0)</f>
        <v>18</v>
      </c>
      <c r="K212">
        <f>VLOOKUP(InputData[[#This Row],[PRODUCT ID]],MasterData[],6,0)</f>
        <v>24.66</v>
      </c>
      <c r="L212">
        <f>InputData[[#This Row],[BUYING PRIZE]]*InputData[[#This Row],[QUANTITY]]</f>
        <v>108</v>
      </c>
      <c r="M212">
        <f>InputData[[#This Row],[SELLING PRICE]]*InputData[[#This Row],[QUANTITY]]*(1-InputData[[#This Row],[DISCOUNT %]])</f>
        <v>147.96</v>
      </c>
      <c r="N212">
        <f>DAY(InputData[[#This Row],[DATE]])</f>
        <v>7</v>
      </c>
      <c r="O212" t="str">
        <f>TEXT(InputData[[#This Row],[DATE]],"mmm")</f>
        <v>Oct</v>
      </c>
      <c r="P212" t="str">
        <f>TEXT(InputData[[#This Row],[DATE]],"yyyy")</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f>VLOOKUP(InputData[[#This Row],[PRODUCT ID]],MasterData[],5,0)</f>
        <v>72</v>
      </c>
      <c r="K213">
        <f>VLOOKUP(InputData[[#This Row],[PRODUCT ID]],MasterData[],6,0)</f>
        <v>79.92</v>
      </c>
      <c r="L213">
        <f>InputData[[#This Row],[BUYING PRIZE]]*InputData[[#This Row],[QUANTITY]]</f>
        <v>360</v>
      </c>
      <c r="M213">
        <f>InputData[[#This Row],[SELLING PRICE]]*InputData[[#This Row],[QUANTITY]]*(1-InputData[[#This Row],[DISCOUNT %]])</f>
        <v>399.6</v>
      </c>
      <c r="N213">
        <f>DAY(InputData[[#This Row],[DATE]])</f>
        <v>9</v>
      </c>
      <c r="O213" t="str">
        <f>TEXT(InputData[[#This Row],[DATE]],"mmm")</f>
        <v>Oct</v>
      </c>
      <c r="P213" t="str">
        <f>TEXT(InputData[[#This Row],[DATE]],"yyyy")</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f>VLOOKUP(InputData[[#This Row],[PRODUCT ID]],MasterData[],5,0)</f>
        <v>89</v>
      </c>
      <c r="K214">
        <f>VLOOKUP(InputData[[#This Row],[PRODUCT ID]],MasterData[],6,0)</f>
        <v>117.48</v>
      </c>
      <c r="L214">
        <f>InputData[[#This Row],[BUYING PRIZE]]*InputData[[#This Row],[QUANTITY]]</f>
        <v>979</v>
      </c>
      <c r="M214">
        <f>InputData[[#This Row],[SELLING PRICE]]*InputData[[#This Row],[QUANTITY]]*(1-InputData[[#This Row],[DISCOUNT %]])</f>
        <v>1292.28</v>
      </c>
      <c r="N214">
        <f>DAY(InputData[[#This Row],[DATE]])</f>
        <v>9</v>
      </c>
      <c r="O214" t="str">
        <f>TEXT(InputData[[#This Row],[DATE]],"mmm")</f>
        <v>Oct</v>
      </c>
      <c r="P214" t="str">
        <f>TEXT(InputData[[#This Row],[DATE]],"yyyy")</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f>VLOOKUP(InputData[[#This Row],[PRODUCT ID]],MasterData[],5,0)</f>
        <v>5</v>
      </c>
      <c r="K215">
        <f>VLOOKUP(InputData[[#This Row],[PRODUCT ID]],MasterData[],6,0)</f>
        <v>6.7</v>
      </c>
      <c r="L215">
        <f>InputData[[#This Row],[BUYING PRIZE]]*InputData[[#This Row],[QUANTITY]]</f>
        <v>70</v>
      </c>
      <c r="M215">
        <f>InputData[[#This Row],[SELLING PRICE]]*InputData[[#This Row],[QUANTITY]]*(1-InputData[[#This Row],[DISCOUNT %]])</f>
        <v>93.8</v>
      </c>
      <c r="N215">
        <f>DAY(InputData[[#This Row],[DATE]])</f>
        <v>10</v>
      </c>
      <c r="O215" t="str">
        <f>TEXT(InputData[[#This Row],[DATE]],"mmm")</f>
        <v>Oct</v>
      </c>
      <c r="P215" t="str">
        <f>TEXT(InputData[[#This Row],[DATE]],"yyyy")</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f>VLOOKUP(InputData[[#This Row],[PRODUCT ID]],MasterData[],5,0)</f>
        <v>44</v>
      </c>
      <c r="K216">
        <f>VLOOKUP(InputData[[#This Row],[PRODUCT ID]],MasterData[],6,0)</f>
        <v>48.4</v>
      </c>
      <c r="L216">
        <f>InputData[[#This Row],[BUYING PRIZE]]*InputData[[#This Row],[QUANTITY]]</f>
        <v>660</v>
      </c>
      <c r="M216">
        <f>InputData[[#This Row],[SELLING PRICE]]*InputData[[#This Row],[QUANTITY]]*(1-InputData[[#This Row],[DISCOUNT %]])</f>
        <v>726</v>
      </c>
      <c r="N216">
        <f>DAY(InputData[[#This Row],[DATE]])</f>
        <v>11</v>
      </c>
      <c r="O216" t="str">
        <f>TEXT(InputData[[#This Row],[DATE]],"mmm")</f>
        <v>Oct</v>
      </c>
      <c r="P216" t="str">
        <f>TEXT(InputData[[#This Row],[DATE]],"yyyy")</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f>VLOOKUP(InputData[[#This Row],[PRODUCT ID]],MasterData[],5,0)</f>
        <v>48</v>
      </c>
      <c r="K217">
        <f>VLOOKUP(InputData[[#This Row],[PRODUCT ID]],MasterData[],6,0)</f>
        <v>57.120000000000005</v>
      </c>
      <c r="L217">
        <f>InputData[[#This Row],[BUYING PRIZE]]*InputData[[#This Row],[QUANTITY]]</f>
        <v>384</v>
      </c>
      <c r="M217">
        <f>InputData[[#This Row],[SELLING PRICE]]*InputData[[#This Row],[QUANTITY]]*(1-InputData[[#This Row],[DISCOUNT %]])</f>
        <v>456.96000000000004</v>
      </c>
      <c r="N217">
        <f>DAY(InputData[[#This Row],[DATE]])</f>
        <v>12</v>
      </c>
      <c r="O217" t="str">
        <f>TEXT(InputData[[#This Row],[DATE]],"mmm")</f>
        <v>Oct</v>
      </c>
      <c r="P217" t="str">
        <f>TEXT(InputData[[#This Row],[DATE]],"yyyy")</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f>VLOOKUP(InputData[[#This Row],[PRODUCT ID]],MasterData[],5,0)</f>
        <v>98</v>
      </c>
      <c r="K218">
        <f>VLOOKUP(InputData[[#This Row],[PRODUCT ID]],MasterData[],6,0)</f>
        <v>103.88</v>
      </c>
      <c r="L218">
        <f>InputData[[#This Row],[BUYING PRIZE]]*InputData[[#This Row],[QUANTITY]]</f>
        <v>1274</v>
      </c>
      <c r="M218">
        <f>InputData[[#This Row],[SELLING PRICE]]*InputData[[#This Row],[QUANTITY]]*(1-InputData[[#This Row],[DISCOUNT %]])</f>
        <v>1350.44</v>
      </c>
      <c r="N218">
        <f>DAY(InputData[[#This Row],[DATE]])</f>
        <v>17</v>
      </c>
      <c r="O218" t="str">
        <f>TEXT(InputData[[#This Row],[DATE]],"mmm")</f>
        <v>Oct</v>
      </c>
      <c r="P218" t="str">
        <f>TEXT(InputData[[#This Row],[DATE]],"yyyy")</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f>VLOOKUP(InputData[[#This Row],[PRODUCT ID]],MasterData[],5,0)</f>
        <v>7</v>
      </c>
      <c r="K219">
        <f>VLOOKUP(InputData[[#This Row],[PRODUCT ID]],MasterData[],6,0)</f>
        <v>8.33</v>
      </c>
      <c r="L219">
        <f>InputData[[#This Row],[BUYING PRIZE]]*InputData[[#This Row],[QUANTITY]]</f>
        <v>42</v>
      </c>
      <c r="M219">
        <f>InputData[[#This Row],[SELLING PRICE]]*InputData[[#This Row],[QUANTITY]]*(1-InputData[[#This Row],[DISCOUNT %]])</f>
        <v>49.980000000000004</v>
      </c>
      <c r="N219">
        <f>DAY(InputData[[#This Row],[DATE]])</f>
        <v>18</v>
      </c>
      <c r="O219" t="str">
        <f>TEXT(InputData[[#This Row],[DATE]],"mmm")</f>
        <v>Oct</v>
      </c>
      <c r="P219" t="str">
        <f>TEXT(InputData[[#This Row],[DATE]],"yyyy")</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f>VLOOKUP(InputData[[#This Row],[PRODUCT ID]],MasterData[],5,0)</f>
        <v>126</v>
      </c>
      <c r="K220">
        <f>VLOOKUP(InputData[[#This Row],[PRODUCT ID]],MasterData[],6,0)</f>
        <v>162.54</v>
      </c>
      <c r="L220">
        <f>InputData[[#This Row],[BUYING PRIZE]]*InputData[[#This Row],[QUANTITY]]</f>
        <v>1638</v>
      </c>
      <c r="M220">
        <f>InputData[[#This Row],[SELLING PRICE]]*InputData[[#This Row],[QUANTITY]]*(1-InputData[[#This Row],[DISCOUNT %]])</f>
        <v>2113.02</v>
      </c>
      <c r="N220">
        <f>DAY(InputData[[#This Row],[DATE]])</f>
        <v>18</v>
      </c>
      <c r="O220" t="str">
        <f>TEXT(InputData[[#This Row],[DATE]],"mmm")</f>
        <v>Oct</v>
      </c>
      <c r="P220" t="str">
        <f>TEXT(InputData[[#This Row],[DATE]],"yyyy")</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f>VLOOKUP(InputData[[#This Row],[PRODUCT ID]],MasterData[],5,0)</f>
        <v>44</v>
      </c>
      <c r="K221">
        <f>VLOOKUP(InputData[[#This Row],[PRODUCT ID]],MasterData[],6,0)</f>
        <v>48.4</v>
      </c>
      <c r="L221">
        <f>InputData[[#This Row],[BUYING PRIZE]]*InputData[[#This Row],[QUANTITY]]</f>
        <v>308</v>
      </c>
      <c r="M221">
        <f>InputData[[#This Row],[SELLING PRICE]]*InputData[[#This Row],[QUANTITY]]*(1-InputData[[#This Row],[DISCOUNT %]])</f>
        <v>338.8</v>
      </c>
      <c r="N221">
        <f>DAY(InputData[[#This Row],[DATE]])</f>
        <v>22</v>
      </c>
      <c r="O221" t="str">
        <f>TEXT(InputData[[#This Row],[DATE]],"mmm")</f>
        <v>Oct</v>
      </c>
      <c r="P221" t="str">
        <f>TEXT(InputData[[#This Row],[DATE]],"yyyy")</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f>VLOOKUP(InputData[[#This Row],[PRODUCT ID]],MasterData[],5,0)</f>
        <v>144</v>
      </c>
      <c r="K222">
        <f>VLOOKUP(InputData[[#This Row],[PRODUCT ID]],MasterData[],6,0)</f>
        <v>156.96</v>
      </c>
      <c r="L222">
        <f>InputData[[#This Row],[BUYING PRIZE]]*InputData[[#This Row],[QUANTITY]]</f>
        <v>1872</v>
      </c>
      <c r="M222">
        <f>InputData[[#This Row],[SELLING PRICE]]*InputData[[#This Row],[QUANTITY]]*(1-InputData[[#This Row],[DISCOUNT %]])</f>
        <v>2040.48</v>
      </c>
      <c r="N222">
        <f>DAY(InputData[[#This Row],[DATE]])</f>
        <v>22</v>
      </c>
      <c r="O222" t="str">
        <f>TEXT(InputData[[#This Row],[DATE]],"mmm")</f>
        <v>Oct</v>
      </c>
      <c r="P222" t="str">
        <f>TEXT(InputData[[#This Row],[DATE]],"yyyy")</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f>VLOOKUP(InputData[[#This Row],[PRODUCT ID]],MasterData[],5,0)</f>
        <v>6</v>
      </c>
      <c r="K223">
        <f>VLOOKUP(InputData[[#This Row],[PRODUCT ID]],MasterData[],6,0)</f>
        <v>7.8599999999999994</v>
      </c>
      <c r="L223">
        <f>InputData[[#This Row],[BUYING PRIZE]]*InputData[[#This Row],[QUANTITY]]</f>
        <v>6</v>
      </c>
      <c r="M223">
        <f>InputData[[#This Row],[SELLING PRICE]]*InputData[[#This Row],[QUANTITY]]*(1-InputData[[#This Row],[DISCOUNT %]])</f>
        <v>7.8599999999999994</v>
      </c>
      <c r="N223">
        <f>DAY(InputData[[#This Row],[DATE]])</f>
        <v>22</v>
      </c>
      <c r="O223" t="str">
        <f>TEXT(InputData[[#This Row],[DATE]],"mmm")</f>
        <v>Oct</v>
      </c>
      <c r="P223" t="str">
        <f>TEXT(InputData[[#This Row],[DATE]],"yyyy")</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f>VLOOKUP(InputData[[#This Row],[PRODUCT ID]],MasterData[],5,0)</f>
        <v>44</v>
      </c>
      <c r="K224">
        <f>VLOOKUP(InputData[[#This Row],[PRODUCT ID]],MasterData[],6,0)</f>
        <v>48.4</v>
      </c>
      <c r="L224">
        <f>InputData[[#This Row],[BUYING PRIZE]]*InputData[[#This Row],[QUANTITY]]</f>
        <v>132</v>
      </c>
      <c r="M224">
        <f>InputData[[#This Row],[SELLING PRICE]]*InputData[[#This Row],[QUANTITY]]*(1-InputData[[#This Row],[DISCOUNT %]])</f>
        <v>145.19999999999999</v>
      </c>
      <c r="N224">
        <f>DAY(InputData[[#This Row],[DATE]])</f>
        <v>24</v>
      </c>
      <c r="O224" t="str">
        <f>TEXT(InputData[[#This Row],[DATE]],"mmm")</f>
        <v>Oct</v>
      </c>
      <c r="P224" t="str">
        <f>TEXT(InputData[[#This Row],[DATE]],"yyyy")</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f>VLOOKUP(InputData[[#This Row],[PRODUCT ID]],MasterData[],5,0)</f>
        <v>76</v>
      </c>
      <c r="K225">
        <f>VLOOKUP(InputData[[#This Row],[PRODUCT ID]],MasterData[],6,0)</f>
        <v>82.08</v>
      </c>
      <c r="L225">
        <f>InputData[[#This Row],[BUYING PRIZE]]*InputData[[#This Row],[QUANTITY]]</f>
        <v>684</v>
      </c>
      <c r="M225">
        <f>InputData[[#This Row],[SELLING PRICE]]*InputData[[#This Row],[QUANTITY]]*(1-InputData[[#This Row],[DISCOUNT %]])</f>
        <v>738.72</v>
      </c>
      <c r="N225">
        <f>DAY(InputData[[#This Row],[DATE]])</f>
        <v>25</v>
      </c>
      <c r="O225" t="str">
        <f>TEXT(InputData[[#This Row],[DATE]],"mmm")</f>
        <v>Oct</v>
      </c>
      <c r="P225" t="str">
        <f>TEXT(InputData[[#This Row],[DATE]],"yyyy")</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f>VLOOKUP(InputData[[#This Row],[PRODUCT ID]],MasterData[],5,0)</f>
        <v>44</v>
      </c>
      <c r="K226">
        <f>VLOOKUP(InputData[[#This Row],[PRODUCT ID]],MasterData[],6,0)</f>
        <v>48.84</v>
      </c>
      <c r="L226">
        <f>InputData[[#This Row],[BUYING PRIZE]]*InputData[[#This Row],[QUANTITY]]</f>
        <v>264</v>
      </c>
      <c r="M226">
        <f>InputData[[#This Row],[SELLING PRICE]]*InputData[[#This Row],[QUANTITY]]*(1-InputData[[#This Row],[DISCOUNT %]])</f>
        <v>293.04000000000002</v>
      </c>
      <c r="N226">
        <f>DAY(InputData[[#This Row],[DATE]])</f>
        <v>26</v>
      </c>
      <c r="O226" t="str">
        <f>TEXT(InputData[[#This Row],[DATE]],"mmm")</f>
        <v>Oct</v>
      </c>
      <c r="P226" t="str">
        <f>TEXT(InputData[[#This Row],[DATE]],"yyyy")</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f>VLOOKUP(InputData[[#This Row],[PRODUCT ID]],MasterData[],5,0)</f>
        <v>83</v>
      </c>
      <c r="K227">
        <f>VLOOKUP(InputData[[#This Row],[PRODUCT ID]],MasterData[],6,0)</f>
        <v>94.62</v>
      </c>
      <c r="L227">
        <f>InputData[[#This Row],[BUYING PRIZE]]*InputData[[#This Row],[QUANTITY]]</f>
        <v>83</v>
      </c>
      <c r="M227">
        <f>InputData[[#This Row],[SELLING PRICE]]*InputData[[#This Row],[QUANTITY]]*(1-InputData[[#This Row],[DISCOUNT %]])</f>
        <v>94.62</v>
      </c>
      <c r="N227">
        <f>DAY(InputData[[#This Row],[DATE]])</f>
        <v>28</v>
      </c>
      <c r="O227" t="str">
        <f>TEXT(InputData[[#This Row],[DATE]],"mmm")</f>
        <v>Oct</v>
      </c>
      <c r="P227" t="str">
        <f>TEXT(InputData[[#This Row],[DATE]],"yyyy")</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f>VLOOKUP(InputData[[#This Row],[PRODUCT ID]],MasterData[],5,0)</f>
        <v>72</v>
      </c>
      <c r="K228">
        <f>VLOOKUP(InputData[[#This Row],[PRODUCT ID]],MasterData[],6,0)</f>
        <v>79.92</v>
      </c>
      <c r="L228">
        <f>InputData[[#This Row],[BUYING PRIZE]]*InputData[[#This Row],[QUANTITY]]</f>
        <v>1008</v>
      </c>
      <c r="M228">
        <f>InputData[[#This Row],[SELLING PRICE]]*InputData[[#This Row],[QUANTITY]]*(1-InputData[[#This Row],[DISCOUNT %]])</f>
        <v>1118.8800000000001</v>
      </c>
      <c r="N228">
        <f>DAY(InputData[[#This Row],[DATE]])</f>
        <v>29</v>
      </c>
      <c r="O228" t="str">
        <f>TEXT(InputData[[#This Row],[DATE]],"mmm")</f>
        <v>Oct</v>
      </c>
      <c r="P228" t="str">
        <f>TEXT(InputData[[#This Row],[DATE]],"yyyy")</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f>VLOOKUP(InputData[[#This Row],[PRODUCT ID]],MasterData[],5,0)</f>
        <v>126</v>
      </c>
      <c r="K229">
        <f>VLOOKUP(InputData[[#This Row],[PRODUCT ID]],MasterData[],6,0)</f>
        <v>162.54</v>
      </c>
      <c r="L229">
        <f>InputData[[#This Row],[BUYING PRIZE]]*InputData[[#This Row],[QUANTITY]]</f>
        <v>756</v>
      </c>
      <c r="M229">
        <f>InputData[[#This Row],[SELLING PRICE]]*InputData[[#This Row],[QUANTITY]]*(1-InputData[[#This Row],[DISCOUNT %]])</f>
        <v>975.24</v>
      </c>
      <c r="N229">
        <f>DAY(InputData[[#This Row],[DATE]])</f>
        <v>31</v>
      </c>
      <c r="O229" t="str">
        <f>TEXT(InputData[[#This Row],[DATE]],"mmm")</f>
        <v>Oct</v>
      </c>
      <c r="P229" t="str">
        <f>TEXT(InputData[[#This Row],[DATE]],"yyyy")</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f>VLOOKUP(InputData[[#This Row],[PRODUCT ID]],MasterData[],5,0)</f>
        <v>112</v>
      </c>
      <c r="K230">
        <f>VLOOKUP(InputData[[#This Row],[PRODUCT ID]],MasterData[],6,0)</f>
        <v>122.08</v>
      </c>
      <c r="L230">
        <f>InputData[[#This Row],[BUYING PRIZE]]*InputData[[#This Row],[QUANTITY]]</f>
        <v>1344</v>
      </c>
      <c r="M230">
        <f>InputData[[#This Row],[SELLING PRICE]]*InputData[[#This Row],[QUANTITY]]*(1-InputData[[#This Row],[DISCOUNT %]])</f>
        <v>1464.96</v>
      </c>
      <c r="N230">
        <f>DAY(InputData[[#This Row],[DATE]])</f>
        <v>3</v>
      </c>
      <c r="O230" t="str">
        <f>TEXT(InputData[[#This Row],[DATE]],"mmm")</f>
        <v>Nov</v>
      </c>
      <c r="P230" t="str">
        <f>TEXT(InputData[[#This Row],[DATE]],"yyyy")</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f>VLOOKUP(InputData[[#This Row],[PRODUCT ID]],MasterData[],5,0)</f>
        <v>90</v>
      </c>
      <c r="K231">
        <f>VLOOKUP(InputData[[#This Row],[PRODUCT ID]],MasterData[],6,0)</f>
        <v>96.3</v>
      </c>
      <c r="L231">
        <f>InputData[[#This Row],[BUYING PRIZE]]*InputData[[#This Row],[QUANTITY]]</f>
        <v>900</v>
      </c>
      <c r="M231">
        <f>InputData[[#This Row],[SELLING PRICE]]*InputData[[#This Row],[QUANTITY]]*(1-InputData[[#This Row],[DISCOUNT %]])</f>
        <v>963</v>
      </c>
      <c r="N231">
        <f>DAY(InputData[[#This Row],[DATE]])</f>
        <v>6</v>
      </c>
      <c r="O231" t="str">
        <f>TEXT(InputData[[#This Row],[DATE]],"mmm")</f>
        <v>Nov</v>
      </c>
      <c r="P231" t="str">
        <f>TEXT(InputData[[#This Row],[DATE]],"yyyy")</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f>VLOOKUP(InputData[[#This Row],[PRODUCT ID]],MasterData[],5,0)</f>
        <v>43</v>
      </c>
      <c r="K232">
        <f>VLOOKUP(InputData[[#This Row],[PRODUCT ID]],MasterData[],6,0)</f>
        <v>47.730000000000004</v>
      </c>
      <c r="L232">
        <f>InputData[[#This Row],[BUYING PRIZE]]*InputData[[#This Row],[QUANTITY]]</f>
        <v>645</v>
      </c>
      <c r="M232">
        <f>InputData[[#This Row],[SELLING PRICE]]*InputData[[#This Row],[QUANTITY]]*(1-InputData[[#This Row],[DISCOUNT %]])</f>
        <v>715.95</v>
      </c>
      <c r="N232">
        <f>DAY(InputData[[#This Row],[DATE]])</f>
        <v>8</v>
      </c>
      <c r="O232" t="str">
        <f>TEXT(InputData[[#This Row],[DATE]],"mmm")</f>
        <v>Nov</v>
      </c>
      <c r="P232" t="str">
        <f>TEXT(InputData[[#This Row],[DATE]],"yyyy")</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f>VLOOKUP(InputData[[#This Row],[PRODUCT ID]],MasterData[],5,0)</f>
        <v>120</v>
      </c>
      <c r="K233">
        <f>VLOOKUP(InputData[[#This Row],[PRODUCT ID]],MasterData[],6,0)</f>
        <v>162</v>
      </c>
      <c r="L233">
        <f>InputData[[#This Row],[BUYING PRIZE]]*InputData[[#This Row],[QUANTITY]]</f>
        <v>720</v>
      </c>
      <c r="M233">
        <f>InputData[[#This Row],[SELLING PRICE]]*InputData[[#This Row],[QUANTITY]]*(1-InputData[[#This Row],[DISCOUNT %]])</f>
        <v>972</v>
      </c>
      <c r="N233">
        <f>DAY(InputData[[#This Row],[DATE]])</f>
        <v>10</v>
      </c>
      <c r="O233" t="str">
        <f>TEXT(InputData[[#This Row],[DATE]],"mmm")</f>
        <v>Nov</v>
      </c>
      <c r="P233" t="str">
        <f>TEXT(InputData[[#This Row],[DATE]],"yyyy")</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f>VLOOKUP(InputData[[#This Row],[PRODUCT ID]],MasterData[],5,0)</f>
        <v>90</v>
      </c>
      <c r="K234">
        <f>VLOOKUP(InputData[[#This Row],[PRODUCT ID]],MasterData[],6,0)</f>
        <v>115.2</v>
      </c>
      <c r="L234">
        <f>InputData[[#This Row],[BUYING PRIZE]]*InputData[[#This Row],[QUANTITY]]</f>
        <v>1080</v>
      </c>
      <c r="M234">
        <f>InputData[[#This Row],[SELLING PRICE]]*InputData[[#This Row],[QUANTITY]]*(1-InputData[[#This Row],[DISCOUNT %]])</f>
        <v>1382.4</v>
      </c>
      <c r="N234">
        <f>DAY(InputData[[#This Row],[DATE]])</f>
        <v>11</v>
      </c>
      <c r="O234" t="str">
        <f>TEXT(InputData[[#This Row],[DATE]],"mmm")</f>
        <v>Nov</v>
      </c>
      <c r="P234" t="str">
        <f>TEXT(InputData[[#This Row],[DATE]],"yyyy")</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f>VLOOKUP(InputData[[#This Row],[PRODUCT ID]],MasterData[],5,0)</f>
        <v>148</v>
      </c>
      <c r="K235">
        <f>VLOOKUP(InputData[[#This Row],[PRODUCT ID]],MasterData[],6,0)</f>
        <v>164.28</v>
      </c>
      <c r="L235">
        <f>InputData[[#This Row],[BUYING PRIZE]]*InputData[[#This Row],[QUANTITY]]</f>
        <v>444</v>
      </c>
      <c r="M235">
        <f>InputData[[#This Row],[SELLING PRICE]]*InputData[[#This Row],[QUANTITY]]*(1-InputData[[#This Row],[DISCOUNT %]])</f>
        <v>492.84000000000003</v>
      </c>
      <c r="N235">
        <f>DAY(InputData[[#This Row],[DATE]])</f>
        <v>12</v>
      </c>
      <c r="O235" t="str">
        <f>TEXT(InputData[[#This Row],[DATE]],"mmm")</f>
        <v>Nov</v>
      </c>
      <c r="P235" t="str">
        <f>TEXT(InputData[[#This Row],[DATE]],"yyyy")</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f>VLOOKUP(InputData[[#This Row],[PRODUCT ID]],MasterData[],5,0)</f>
        <v>55</v>
      </c>
      <c r="K236">
        <f>VLOOKUP(InputData[[#This Row],[PRODUCT ID]],MasterData[],6,0)</f>
        <v>58.3</v>
      </c>
      <c r="L236">
        <f>InputData[[#This Row],[BUYING PRIZE]]*InputData[[#This Row],[QUANTITY]]</f>
        <v>770</v>
      </c>
      <c r="M236">
        <f>InputData[[#This Row],[SELLING PRICE]]*InputData[[#This Row],[QUANTITY]]*(1-InputData[[#This Row],[DISCOUNT %]])</f>
        <v>816.19999999999993</v>
      </c>
      <c r="N236">
        <f>DAY(InputData[[#This Row],[DATE]])</f>
        <v>20</v>
      </c>
      <c r="O236" t="str">
        <f>TEXT(InputData[[#This Row],[DATE]],"mmm")</f>
        <v>Nov</v>
      </c>
      <c r="P236" t="str">
        <f>TEXT(InputData[[#This Row],[DATE]],"yyyy")</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f>VLOOKUP(InputData[[#This Row],[PRODUCT ID]],MasterData[],5,0)</f>
        <v>83</v>
      </c>
      <c r="K237">
        <f>VLOOKUP(InputData[[#This Row],[PRODUCT ID]],MasterData[],6,0)</f>
        <v>94.62</v>
      </c>
      <c r="L237">
        <f>InputData[[#This Row],[BUYING PRIZE]]*InputData[[#This Row],[QUANTITY]]</f>
        <v>913</v>
      </c>
      <c r="M237">
        <f>InputData[[#This Row],[SELLING PRICE]]*InputData[[#This Row],[QUANTITY]]*(1-InputData[[#This Row],[DISCOUNT %]])</f>
        <v>1040.8200000000002</v>
      </c>
      <c r="N237">
        <f>DAY(InputData[[#This Row],[DATE]])</f>
        <v>20</v>
      </c>
      <c r="O237" t="str">
        <f>TEXT(InputData[[#This Row],[DATE]],"mmm")</f>
        <v>Nov</v>
      </c>
      <c r="P237" t="str">
        <f>TEXT(InputData[[#This Row],[DATE]],"yyyy")</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f>VLOOKUP(InputData[[#This Row],[PRODUCT ID]],MasterData[],5,0)</f>
        <v>112</v>
      </c>
      <c r="K238">
        <f>VLOOKUP(InputData[[#This Row],[PRODUCT ID]],MasterData[],6,0)</f>
        <v>146.72</v>
      </c>
      <c r="L238">
        <f>InputData[[#This Row],[BUYING PRIZE]]*InputData[[#This Row],[QUANTITY]]</f>
        <v>112</v>
      </c>
      <c r="M238">
        <f>InputData[[#This Row],[SELLING PRICE]]*InputData[[#This Row],[QUANTITY]]*(1-InputData[[#This Row],[DISCOUNT %]])</f>
        <v>146.72</v>
      </c>
      <c r="N238">
        <f>DAY(InputData[[#This Row],[DATE]])</f>
        <v>21</v>
      </c>
      <c r="O238" t="str">
        <f>TEXT(InputData[[#This Row],[DATE]],"mmm")</f>
        <v>Nov</v>
      </c>
      <c r="P238" t="str">
        <f>TEXT(InputData[[#This Row],[DATE]],"yyyy")</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f>VLOOKUP(InputData[[#This Row],[PRODUCT ID]],MasterData[],5,0)</f>
        <v>75</v>
      </c>
      <c r="K239">
        <f>VLOOKUP(InputData[[#This Row],[PRODUCT ID]],MasterData[],6,0)</f>
        <v>85.5</v>
      </c>
      <c r="L239">
        <f>InputData[[#This Row],[BUYING PRIZE]]*InputData[[#This Row],[QUANTITY]]</f>
        <v>75</v>
      </c>
      <c r="M239">
        <f>InputData[[#This Row],[SELLING PRICE]]*InputData[[#This Row],[QUANTITY]]*(1-InputData[[#This Row],[DISCOUNT %]])</f>
        <v>85.5</v>
      </c>
      <c r="N239">
        <f>DAY(InputData[[#This Row],[DATE]])</f>
        <v>21</v>
      </c>
      <c r="O239" t="str">
        <f>TEXT(InputData[[#This Row],[DATE]],"mmm")</f>
        <v>Nov</v>
      </c>
      <c r="P239" t="str">
        <f>TEXT(InputData[[#This Row],[DATE]],"yyyy")</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f>VLOOKUP(InputData[[#This Row],[PRODUCT ID]],MasterData[],5,0)</f>
        <v>73</v>
      </c>
      <c r="K240">
        <f>VLOOKUP(InputData[[#This Row],[PRODUCT ID]],MasterData[],6,0)</f>
        <v>94.17</v>
      </c>
      <c r="L240">
        <f>InputData[[#This Row],[BUYING PRIZE]]*InputData[[#This Row],[QUANTITY]]</f>
        <v>584</v>
      </c>
      <c r="M240">
        <f>InputData[[#This Row],[SELLING PRICE]]*InputData[[#This Row],[QUANTITY]]*(1-InputData[[#This Row],[DISCOUNT %]])</f>
        <v>753.36</v>
      </c>
      <c r="N240">
        <f>DAY(InputData[[#This Row],[DATE]])</f>
        <v>27</v>
      </c>
      <c r="O240" t="str">
        <f>TEXT(InputData[[#This Row],[DATE]],"mmm")</f>
        <v>Nov</v>
      </c>
      <c r="P240" t="str">
        <f>TEXT(InputData[[#This Row],[DATE]],"yyyy")</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f>VLOOKUP(InputData[[#This Row],[PRODUCT ID]],MasterData[],5,0)</f>
        <v>90</v>
      </c>
      <c r="K241">
        <f>VLOOKUP(InputData[[#This Row],[PRODUCT ID]],MasterData[],6,0)</f>
        <v>115.2</v>
      </c>
      <c r="L241">
        <f>InputData[[#This Row],[BUYING PRIZE]]*InputData[[#This Row],[QUANTITY]]</f>
        <v>180</v>
      </c>
      <c r="M241">
        <f>InputData[[#This Row],[SELLING PRICE]]*InputData[[#This Row],[QUANTITY]]*(1-InputData[[#This Row],[DISCOUNT %]])</f>
        <v>230.4</v>
      </c>
      <c r="N241">
        <f>DAY(InputData[[#This Row],[DATE]])</f>
        <v>28</v>
      </c>
      <c r="O241" t="str">
        <f>TEXT(InputData[[#This Row],[DATE]],"mmm")</f>
        <v>Nov</v>
      </c>
      <c r="P241" t="str">
        <f>TEXT(InputData[[#This Row],[DATE]],"yyyy")</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f>VLOOKUP(InputData[[#This Row],[PRODUCT ID]],MasterData[],5,0)</f>
        <v>37</v>
      </c>
      <c r="K242">
        <f>VLOOKUP(InputData[[#This Row],[PRODUCT ID]],MasterData[],6,0)</f>
        <v>42.55</v>
      </c>
      <c r="L242">
        <f>InputData[[#This Row],[BUYING PRIZE]]*InputData[[#This Row],[QUANTITY]]</f>
        <v>555</v>
      </c>
      <c r="M242">
        <f>InputData[[#This Row],[SELLING PRICE]]*InputData[[#This Row],[QUANTITY]]*(1-InputData[[#This Row],[DISCOUNT %]])</f>
        <v>638.25</v>
      </c>
      <c r="N242">
        <f>DAY(InputData[[#This Row],[DATE]])</f>
        <v>30</v>
      </c>
      <c r="O242" t="str">
        <f>TEXT(InputData[[#This Row],[DATE]],"mmm")</f>
        <v>Nov</v>
      </c>
      <c r="P242" t="str">
        <f>TEXT(InputData[[#This Row],[DATE]],"yyyy")</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f>VLOOKUP(InputData[[#This Row],[PRODUCT ID]],MasterData[],5,0)</f>
        <v>13</v>
      </c>
      <c r="K243">
        <f>VLOOKUP(InputData[[#This Row],[PRODUCT ID]],MasterData[],6,0)</f>
        <v>16.64</v>
      </c>
      <c r="L243">
        <f>InputData[[#This Row],[BUYING PRIZE]]*InputData[[#This Row],[QUANTITY]]</f>
        <v>130</v>
      </c>
      <c r="M243">
        <f>InputData[[#This Row],[SELLING PRICE]]*InputData[[#This Row],[QUANTITY]]*(1-InputData[[#This Row],[DISCOUNT %]])</f>
        <v>166.4</v>
      </c>
      <c r="N243">
        <f>DAY(InputData[[#This Row],[DATE]])</f>
        <v>2</v>
      </c>
      <c r="O243" t="str">
        <f>TEXT(InputData[[#This Row],[DATE]],"mmm")</f>
        <v>Dec</v>
      </c>
      <c r="P243" t="str">
        <f>TEXT(InputData[[#This Row],[DATE]],"yyyy")</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f>VLOOKUP(InputData[[#This Row],[PRODUCT ID]],MasterData[],5,0)</f>
        <v>55</v>
      </c>
      <c r="K244">
        <f>VLOOKUP(InputData[[#This Row],[PRODUCT ID]],MasterData[],6,0)</f>
        <v>58.3</v>
      </c>
      <c r="L244">
        <f>InputData[[#This Row],[BUYING PRIZE]]*InputData[[#This Row],[QUANTITY]]</f>
        <v>110</v>
      </c>
      <c r="M244">
        <f>InputData[[#This Row],[SELLING PRICE]]*InputData[[#This Row],[QUANTITY]]*(1-InputData[[#This Row],[DISCOUNT %]])</f>
        <v>116.6</v>
      </c>
      <c r="N244">
        <f>DAY(InputData[[#This Row],[DATE]])</f>
        <v>3</v>
      </c>
      <c r="O244" t="str">
        <f>TEXT(InputData[[#This Row],[DATE]],"mmm")</f>
        <v>Dec</v>
      </c>
      <c r="P244" t="str">
        <f>TEXT(InputData[[#This Row],[DATE]],"yyyy")</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f>VLOOKUP(InputData[[#This Row],[PRODUCT ID]],MasterData[],5,0)</f>
        <v>150</v>
      </c>
      <c r="K245">
        <f>VLOOKUP(InputData[[#This Row],[PRODUCT ID]],MasterData[],6,0)</f>
        <v>210</v>
      </c>
      <c r="L245">
        <f>InputData[[#This Row],[BUYING PRIZE]]*InputData[[#This Row],[QUANTITY]]</f>
        <v>1200</v>
      </c>
      <c r="M245">
        <f>InputData[[#This Row],[SELLING PRICE]]*InputData[[#This Row],[QUANTITY]]*(1-InputData[[#This Row],[DISCOUNT %]])</f>
        <v>1680</v>
      </c>
      <c r="N245">
        <f>DAY(InputData[[#This Row],[DATE]])</f>
        <v>3</v>
      </c>
      <c r="O245" t="str">
        <f>TEXT(InputData[[#This Row],[DATE]],"mmm")</f>
        <v>Dec</v>
      </c>
      <c r="P245" t="str">
        <f>TEXT(InputData[[#This Row],[DATE]],"yyyy")</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f>VLOOKUP(InputData[[#This Row],[PRODUCT ID]],MasterData[],5,0)</f>
        <v>44</v>
      </c>
      <c r="K246">
        <f>VLOOKUP(InputData[[#This Row],[PRODUCT ID]],MasterData[],6,0)</f>
        <v>48.84</v>
      </c>
      <c r="L246">
        <f>InputData[[#This Row],[BUYING PRIZE]]*InputData[[#This Row],[QUANTITY]]</f>
        <v>660</v>
      </c>
      <c r="M246">
        <f>InputData[[#This Row],[SELLING PRICE]]*InputData[[#This Row],[QUANTITY]]*(1-InputData[[#This Row],[DISCOUNT %]])</f>
        <v>732.6</v>
      </c>
      <c r="N246">
        <f>DAY(InputData[[#This Row],[DATE]])</f>
        <v>5</v>
      </c>
      <c r="O246" t="str">
        <f>TEXT(InputData[[#This Row],[DATE]],"mmm")</f>
        <v>Dec</v>
      </c>
      <c r="P246" t="str">
        <f>TEXT(InputData[[#This Row],[DATE]],"yyyy")</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f>VLOOKUP(InputData[[#This Row],[PRODUCT ID]],MasterData[],5,0)</f>
        <v>148</v>
      </c>
      <c r="K247">
        <f>VLOOKUP(InputData[[#This Row],[PRODUCT ID]],MasterData[],6,0)</f>
        <v>164.28</v>
      </c>
      <c r="L247">
        <f>InputData[[#This Row],[BUYING PRIZE]]*InputData[[#This Row],[QUANTITY]]</f>
        <v>148</v>
      </c>
      <c r="M247">
        <f>InputData[[#This Row],[SELLING PRICE]]*InputData[[#This Row],[QUANTITY]]*(1-InputData[[#This Row],[DISCOUNT %]])</f>
        <v>164.28</v>
      </c>
      <c r="N247">
        <f>DAY(InputData[[#This Row],[DATE]])</f>
        <v>5</v>
      </c>
      <c r="O247" t="str">
        <f>TEXT(InputData[[#This Row],[DATE]],"mmm")</f>
        <v>Dec</v>
      </c>
      <c r="P247" t="str">
        <f>TEXT(InputData[[#This Row],[DATE]],"yyyy")</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f>VLOOKUP(InputData[[#This Row],[PRODUCT ID]],MasterData[],5,0)</f>
        <v>112</v>
      </c>
      <c r="K248">
        <f>VLOOKUP(InputData[[#This Row],[PRODUCT ID]],MasterData[],6,0)</f>
        <v>122.08</v>
      </c>
      <c r="L248">
        <f>InputData[[#This Row],[BUYING PRIZE]]*InputData[[#This Row],[QUANTITY]]</f>
        <v>896</v>
      </c>
      <c r="M248">
        <f>InputData[[#This Row],[SELLING PRICE]]*InputData[[#This Row],[QUANTITY]]*(1-InputData[[#This Row],[DISCOUNT %]])</f>
        <v>976.64</v>
      </c>
      <c r="N248">
        <f>DAY(InputData[[#This Row],[DATE]])</f>
        <v>7</v>
      </c>
      <c r="O248" t="str">
        <f>TEXT(InputData[[#This Row],[DATE]],"mmm")</f>
        <v>Dec</v>
      </c>
      <c r="P248" t="str">
        <f>TEXT(InputData[[#This Row],[DATE]],"yyyy")</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f>VLOOKUP(InputData[[#This Row],[PRODUCT ID]],MasterData[],5,0)</f>
        <v>76</v>
      </c>
      <c r="K249">
        <f>VLOOKUP(InputData[[#This Row],[PRODUCT ID]],MasterData[],6,0)</f>
        <v>82.08</v>
      </c>
      <c r="L249">
        <f>InputData[[#This Row],[BUYING PRIZE]]*InputData[[#This Row],[QUANTITY]]</f>
        <v>1064</v>
      </c>
      <c r="M249">
        <f>InputData[[#This Row],[SELLING PRICE]]*InputData[[#This Row],[QUANTITY]]*(1-InputData[[#This Row],[DISCOUNT %]])</f>
        <v>1149.1199999999999</v>
      </c>
      <c r="N249">
        <f>DAY(InputData[[#This Row],[DATE]])</f>
        <v>8</v>
      </c>
      <c r="O249" t="str">
        <f>TEXT(InputData[[#This Row],[DATE]],"mmm")</f>
        <v>Dec</v>
      </c>
      <c r="P249" t="str">
        <f>TEXT(InputData[[#This Row],[DATE]],"yyyy")</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f>VLOOKUP(InputData[[#This Row],[PRODUCT ID]],MasterData[],5,0)</f>
        <v>120</v>
      </c>
      <c r="K250">
        <f>VLOOKUP(InputData[[#This Row],[PRODUCT ID]],MasterData[],6,0)</f>
        <v>162</v>
      </c>
      <c r="L250">
        <f>InputData[[#This Row],[BUYING PRIZE]]*InputData[[#This Row],[QUANTITY]]</f>
        <v>480</v>
      </c>
      <c r="M250">
        <f>InputData[[#This Row],[SELLING PRICE]]*InputData[[#This Row],[QUANTITY]]*(1-InputData[[#This Row],[DISCOUNT %]])</f>
        <v>648</v>
      </c>
      <c r="N250">
        <f>DAY(InputData[[#This Row],[DATE]])</f>
        <v>14</v>
      </c>
      <c r="O250" t="str">
        <f>TEXT(InputData[[#This Row],[DATE]],"mmm")</f>
        <v>Dec</v>
      </c>
      <c r="P250" t="str">
        <f>TEXT(InputData[[#This Row],[DATE]],"yyyy")</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f>VLOOKUP(InputData[[#This Row],[PRODUCT ID]],MasterData[],5,0)</f>
        <v>71</v>
      </c>
      <c r="K251">
        <f>VLOOKUP(InputData[[#This Row],[PRODUCT ID]],MasterData[],6,0)</f>
        <v>80.94</v>
      </c>
      <c r="L251">
        <f>InputData[[#This Row],[BUYING PRIZE]]*InputData[[#This Row],[QUANTITY]]</f>
        <v>142</v>
      </c>
      <c r="M251">
        <f>InputData[[#This Row],[SELLING PRICE]]*InputData[[#This Row],[QUANTITY]]*(1-InputData[[#This Row],[DISCOUNT %]])</f>
        <v>161.88</v>
      </c>
      <c r="N251">
        <f>DAY(InputData[[#This Row],[DATE]])</f>
        <v>18</v>
      </c>
      <c r="O251" t="str">
        <f>TEXT(InputData[[#This Row],[DATE]],"mmm")</f>
        <v>Dec</v>
      </c>
      <c r="P251" t="str">
        <f>TEXT(InputData[[#This Row],[DATE]],"yyyy")</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f>VLOOKUP(InputData[[#This Row],[PRODUCT ID]],MasterData[],5,0)</f>
        <v>121</v>
      </c>
      <c r="K252">
        <f>VLOOKUP(InputData[[#This Row],[PRODUCT ID]],MasterData[],6,0)</f>
        <v>141.57</v>
      </c>
      <c r="L252">
        <f>InputData[[#This Row],[BUYING PRIZE]]*InputData[[#This Row],[QUANTITY]]</f>
        <v>968</v>
      </c>
      <c r="M252">
        <f>InputData[[#This Row],[SELLING PRICE]]*InputData[[#This Row],[QUANTITY]]*(1-InputData[[#This Row],[DISCOUNT %]])</f>
        <v>1132.56</v>
      </c>
      <c r="N252">
        <f>DAY(InputData[[#This Row],[DATE]])</f>
        <v>18</v>
      </c>
      <c r="O252" t="str">
        <f>TEXT(InputData[[#This Row],[DATE]],"mmm")</f>
        <v>Dec</v>
      </c>
      <c r="P252" t="str">
        <f>TEXT(InputData[[#This Row],[DATE]],"yyyy")</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f>VLOOKUP(InputData[[#This Row],[PRODUCT ID]],MasterData[],5,0)</f>
        <v>141</v>
      </c>
      <c r="K253">
        <f>VLOOKUP(InputData[[#This Row],[PRODUCT ID]],MasterData[],6,0)</f>
        <v>149.46</v>
      </c>
      <c r="L253">
        <f>InputData[[#This Row],[BUYING PRIZE]]*InputData[[#This Row],[QUANTITY]]</f>
        <v>1692</v>
      </c>
      <c r="M253">
        <f>InputData[[#This Row],[SELLING PRICE]]*InputData[[#This Row],[QUANTITY]]*(1-InputData[[#This Row],[DISCOUNT %]])</f>
        <v>1793.52</v>
      </c>
      <c r="N253">
        <f>DAY(InputData[[#This Row],[DATE]])</f>
        <v>19</v>
      </c>
      <c r="O253" t="str">
        <f>TEXT(InputData[[#This Row],[DATE]],"mmm")</f>
        <v>Dec</v>
      </c>
      <c r="P253" t="str">
        <f>TEXT(InputData[[#This Row],[DATE]],"yyyy")</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f>VLOOKUP(InputData[[#This Row],[PRODUCT ID]],MasterData[],5,0)</f>
        <v>47</v>
      </c>
      <c r="K254">
        <f>VLOOKUP(InputData[[#This Row],[PRODUCT ID]],MasterData[],6,0)</f>
        <v>53.11</v>
      </c>
      <c r="L254">
        <f>InputData[[#This Row],[BUYING PRIZE]]*InputData[[#This Row],[QUANTITY]]</f>
        <v>141</v>
      </c>
      <c r="M254">
        <f>InputData[[#This Row],[SELLING PRICE]]*InputData[[#This Row],[QUANTITY]]*(1-InputData[[#This Row],[DISCOUNT %]])</f>
        <v>159.32999999999998</v>
      </c>
      <c r="N254">
        <f>DAY(InputData[[#This Row],[DATE]])</f>
        <v>19</v>
      </c>
      <c r="O254" t="str">
        <f>TEXT(InputData[[#This Row],[DATE]],"mmm")</f>
        <v>Dec</v>
      </c>
      <c r="P254" t="str">
        <f>TEXT(InputData[[#This Row],[DATE]],"yyyy")</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f>VLOOKUP(InputData[[#This Row],[PRODUCT ID]],MasterData[],5,0)</f>
        <v>44</v>
      </c>
      <c r="K255">
        <f>VLOOKUP(InputData[[#This Row],[PRODUCT ID]],MasterData[],6,0)</f>
        <v>48.4</v>
      </c>
      <c r="L255">
        <f>InputData[[#This Row],[BUYING PRIZE]]*InputData[[#This Row],[QUANTITY]]</f>
        <v>440</v>
      </c>
      <c r="M255">
        <f>InputData[[#This Row],[SELLING PRICE]]*InputData[[#This Row],[QUANTITY]]*(1-InputData[[#This Row],[DISCOUNT %]])</f>
        <v>484</v>
      </c>
      <c r="N255">
        <f>DAY(InputData[[#This Row],[DATE]])</f>
        <v>19</v>
      </c>
      <c r="O255" t="str">
        <f>TEXT(InputData[[#This Row],[DATE]],"mmm")</f>
        <v>Dec</v>
      </c>
      <c r="P255" t="str">
        <f>TEXT(InputData[[#This Row],[DATE]],"yyyy")</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f>VLOOKUP(InputData[[#This Row],[PRODUCT ID]],MasterData[],5,0)</f>
        <v>73</v>
      </c>
      <c r="K256">
        <f>VLOOKUP(InputData[[#This Row],[PRODUCT ID]],MasterData[],6,0)</f>
        <v>94.17</v>
      </c>
      <c r="L256">
        <f>InputData[[#This Row],[BUYING PRIZE]]*InputData[[#This Row],[QUANTITY]]</f>
        <v>1022</v>
      </c>
      <c r="M256">
        <f>InputData[[#This Row],[SELLING PRICE]]*InputData[[#This Row],[QUANTITY]]*(1-InputData[[#This Row],[DISCOUNT %]])</f>
        <v>1318.38</v>
      </c>
      <c r="N256">
        <f>DAY(InputData[[#This Row],[DATE]])</f>
        <v>20</v>
      </c>
      <c r="O256" t="str">
        <f>TEXT(InputData[[#This Row],[DATE]],"mmm")</f>
        <v>Dec</v>
      </c>
      <c r="P256" t="str">
        <f>TEXT(InputData[[#This Row],[DATE]],"yyyy")</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f>VLOOKUP(InputData[[#This Row],[PRODUCT ID]],MasterData[],5,0)</f>
        <v>18</v>
      </c>
      <c r="K257">
        <f>VLOOKUP(InputData[[#This Row],[PRODUCT ID]],MasterData[],6,0)</f>
        <v>24.66</v>
      </c>
      <c r="L257">
        <f>InputData[[#This Row],[BUYING PRIZE]]*InputData[[#This Row],[QUANTITY]]</f>
        <v>180</v>
      </c>
      <c r="M257">
        <f>InputData[[#This Row],[SELLING PRICE]]*InputData[[#This Row],[QUANTITY]]*(1-InputData[[#This Row],[DISCOUNT %]])</f>
        <v>246.6</v>
      </c>
      <c r="N257">
        <f>DAY(InputData[[#This Row],[DATE]])</f>
        <v>21</v>
      </c>
      <c r="O257" t="str">
        <f>TEXT(InputData[[#This Row],[DATE]],"mmm")</f>
        <v>Dec</v>
      </c>
      <c r="P257" t="str">
        <f>TEXT(InputData[[#This Row],[DATE]],"yyyy")</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f>VLOOKUP(InputData[[#This Row],[PRODUCT ID]],MasterData[],5,0)</f>
        <v>120</v>
      </c>
      <c r="K258">
        <f>VLOOKUP(InputData[[#This Row],[PRODUCT ID]],MasterData[],6,0)</f>
        <v>162</v>
      </c>
      <c r="L258">
        <f>InputData[[#This Row],[BUYING PRIZE]]*InputData[[#This Row],[QUANTITY]]</f>
        <v>960</v>
      </c>
      <c r="M258">
        <f>InputData[[#This Row],[SELLING PRICE]]*InputData[[#This Row],[QUANTITY]]*(1-InputData[[#This Row],[DISCOUNT %]])</f>
        <v>1296</v>
      </c>
      <c r="N258">
        <f>DAY(InputData[[#This Row],[DATE]])</f>
        <v>24</v>
      </c>
      <c r="O258" t="str">
        <f>TEXT(InputData[[#This Row],[DATE]],"mmm")</f>
        <v>Dec</v>
      </c>
      <c r="P258" t="str">
        <f>TEXT(InputData[[#This Row],[DATE]],"yyyy")</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f>VLOOKUP(InputData[[#This Row],[PRODUCT ID]],MasterData[],5,0)</f>
        <v>90</v>
      </c>
      <c r="K259">
        <f>VLOOKUP(InputData[[#This Row],[PRODUCT ID]],MasterData[],6,0)</f>
        <v>96.3</v>
      </c>
      <c r="L259">
        <f>InputData[[#This Row],[BUYING PRIZE]]*InputData[[#This Row],[QUANTITY]]</f>
        <v>720</v>
      </c>
      <c r="M259">
        <f>InputData[[#This Row],[SELLING PRICE]]*InputData[[#This Row],[QUANTITY]]*(1-InputData[[#This Row],[DISCOUNT %]])</f>
        <v>770.4</v>
      </c>
      <c r="N259">
        <f>DAY(InputData[[#This Row],[DATE]])</f>
        <v>24</v>
      </c>
      <c r="O259" t="str">
        <f>TEXT(InputData[[#This Row],[DATE]],"mmm")</f>
        <v>Dec</v>
      </c>
      <c r="P259" t="str">
        <f>TEXT(InputData[[#This Row],[DATE]],"yyyy")</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f>VLOOKUP(InputData[[#This Row],[PRODUCT ID]],MasterData[],5,0)</f>
        <v>138</v>
      </c>
      <c r="K260">
        <f>VLOOKUP(InputData[[#This Row],[PRODUCT ID]],MasterData[],6,0)</f>
        <v>173.88</v>
      </c>
      <c r="L260">
        <f>InputData[[#This Row],[BUYING PRIZE]]*InputData[[#This Row],[QUANTITY]]</f>
        <v>1932</v>
      </c>
      <c r="M260">
        <f>InputData[[#This Row],[SELLING PRICE]]*InputData[[#This Row],[QUANTITY]]*(1-InputData[[#This Row],[DISCOUNT %]])</f>
        <v>2434.3199999999997</v>
      </c>
      <c r="N260">
        <f>DAY(InputData[[#This Row],[DATE]])</f>
        <v>26</v>
      </c>
      <c r="O260" t="str">
        <f>TEXT(InputData[[#This Row],[DATE]],"mmm")</f>
        <v>Dec</v>
      </c>
      <c r="P260" t="str">
        <f>TEXT(InputData[[#This Row],[DATE]],"yyyy")</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f>VLOOKUP(InputData[[#This Row],[PRODUCT ID]],MasterData[],5,0)</f>
        <v>47</v>
      </c>
      <c r="K261">
        <f>VLOOKUP(InputData[[#This Row],[PRODUCT ID]],MasterData[],6,0)</f>
        <v>53.11</v>
      </c>
      <c r="L261">
        <f>InputData[[#This Row],[BUYING PRIZE]]*InputData[[#This Row],[QUANTITY]]</f>
        <v>658</v>
      </c>
      <c r="M261">
        <f>InputData[[#This Row],[SELLING PRICE]]*InputData[[#This Row],[QUANTITY]]*(1-InputData[[#This Row],[DISCOUNT %]])</f>
        <v>743.54</v>
      </c>
      <c r="N261">
        <f>DAY(InputData[[#This Row],[DATE]])</f>
        <v>27</v>
      </c>
      <c r="O261" t="str">
        <f>TEXT(InputData[[#This Row],[DATE]],"mmm")</f>
        <v>Dec</v>
      </c>
      <c r="P261" t="str">
        <f>TEXT(InputData[[#This Row],[DATE]],"yyyy")</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f>VLOOKUP(InputData[[#This Row],[PRODUCT ID]],MasterData[],5,0)</f>
        <v>47</v>
      </c>
      <c r="K262">
        <f>VLOOKUP(InputData[[#This Row],[PRODUCT ID]],MasterData[],6,0)</f>
        <v>53.11</v>
      </c>
      <c r="L262">
        <f>InputData[[#This Row],[BUYING PRIZE]]*InputData[[#This Row],[QUANTITY]]</f>
        <v>282</v>
      </c>
      <c r="M262">
        <f>InputData[[#This Row],[SELLING PRICE]]*InputData[[#This Row],[QUANTITY]]*(1-InputData[[#This Row],[DISCOUNT %]])</f>
        <v>318.65999999999997</v>
      </c>
      <c r="N262">
        <f>DAY(InputData[[#This Row],[DATE]])</f>
        <v>28</v>
      </c>
      <c r="O262" t="str">
        <f>TEXT(InputData[[#This Row],[DATE]],"mmm")</f>
        <v>Dec</v>
      </c>
      <c r="P262" t="str">
        <f>TEXT(InputData[[#This Row],[DATE]],"yyyy")</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f>VLOOKUP(InputData[[#This Row],[PRODUCT ID]],MasterData[],5,0)</f>
        <v>148</v>
      </c>
      <c r="K263">
        <f>VLOOKUP(InputData[[#This Row],[PRODUCT ID]],MasterData[],6,0)</f>
        <v>164.28</v>
      </c>
      <c r="L263">
        <f>InputData[[#This Row],[BUYING PRIZE]]*InputData[[#This Row],[QUANTITY]]</f>
        <v>1924</v>
      </c>
      <c r="M263">
        <f>InputData[[#This Row],[SELLING PRICE]]*InputData[[#This Row],[QUANTITY]]*(1-InputData[[#This Row],[DISCOUNT %]])</f>
        <v>2135.64</v>
      </c>
      <c r="N263">
        <f>DAY(InputData[[#This Row],[DATE]])</f>
        <v>30</v>
      </c>
      <c r="O263" t="str">
        <f>TEXT(InputData[[#This Row],[DATE]],"mmm")</f>
        <v>Dec</v>
      </c>
      <c r="P263" t="str">
        <f>TEXT(InputData[[#This Row],[DATE]],"yyyy")</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f>VLOOKUP(InputData[[#This Row],[PRODUCT ID]],MasterData[],5,0)</f>
        <v>121</v>
      </c>
      <c r="K264">
        <f>VLOOKUP(InputData[[#This Row],[PRODUCT ID]],MasterData[],6,0)</f>
        <v>141.57</v>
      </c>
      <c r="L264">
        <f>InputData[[#This Row],[BUYING PRIZE]]*InputData[[#This Row],[QUANTITY]]</f>
        <v>121</v>
      </c>
      <c r="M264">
        <f>InputData[[#This Row],[SELLING PRICE]]*InputData[[#This Row],[QUANTITY]]*(1-InputData[[#This Row],[DISCOUNT %]])</f>
        <v>141.57</v>
      </c>
      <c r="N264">
        <f>DAY(InputData[[#This Row],[DATE]])</f>
        <v>1</v>
      </c>
      <c r="O264" t="str">
        <f>TEXT(InputData[[#This Row],[DATE]],"mmm")</f>
        <v>Jan</v>
      </c>
      <c r="P264" t="str">
        <f>TEXT(InputData[[#This Row],[DATE]],"yyyy")</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f>VLOOKUP(InputData[[#This Row],[PRODUCT ID]],MasterData[],5,0)</f>
        <v>148</v>
      </c>
      <c r="K265">
        <f>VLOOKUP(InputData[[#This Row],[PRODUCT ID]],MasterData[],6,0)</f>
        <v>164.28</v>
      </c>
      <c r="L265">
        <f>InputData[[#This Row],[BUYING PRIZE]]*InputData[[#This Row],[QUANTITY]]</f>
        <v>1036</v>
      </c>
      <c r="M265">
        <f>InputData[[#This Row],[SELLING PRICE]]*InputData[[#This Row],[QUANTITY]]*(1-InputData[[#This Row],[DISCOUNT %]])</f>
        <v>1149.96</v>
      </c>
      <c r="N265">
        <f>DAY(InputData[[#This Row],[DATE]])</f>
        <v>2</v>
      </c>
      <c r="O265" t="str">
        <f>TEXT(InputData[[#This Row],[DATE]],"mmm")</f>
        <v>Jan</v>
      </c>
      <c r="P265" t="str">
        <f>TEXT(InputData[[#This Row],[DATE]],"yyyy")</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f>VLOOKUP(InputData[[#This Row],[PRODUCT ID]],MasterData[],5,0)</f>
        <v>12</v>
      </c>
      <c r="K266">
        <f>VLOOKUP(InputData[[#This Row],[PRODUCT ID]],MasterData[],6,0)</f>
        <v>15.719999999999999</v>
      </c>
      <c r="L266">
        <f>InputData[[#This Row],[BUYING PRIZE]]*InputData[[#This Row],[QUANTITY]]</f>
        <v>24</v>
      </c>
      <c r="M266">
        <f>InputData[[#This Row],[SELLING PRICE]]*InputData[[#This Row],[QUANTITY]]*(1-InputData[[#This Row],[DISCOUNT %]])</f>
        <v>31.439999999999998</v>
      </c>
      <c r="N266">
        <f>DAY(InputData[[#This Row],[DATE]])</f>
        <v>2</v>
      </c>
      <c r="O266" t="str">
        <f>TEXT(InputData[[#This Row],[DATE]],"mmm")</f>
        <v>Jan</v>
      </c>
      <c r="P266" t="str">
        <f>TEXT(InputData[[#This Row],[DATE]],"yyyy")</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f>VLOOKUP(InputData[[#This Row],[PRODUCT ID]],MasterData[],5,0)</f>
        <v>95</v>
      </c>
      <c r="K267">
        <f>VLOOKUP(InputData[[#This Row],[PRODUCT ID]],MasterData[],6,0)</f>
        <v>119.7</v>
      </c>
      <c r="L267">
        <f>InputData[[#This Row],[BUYING PRIZE]]*InputData[[#This Row],[QUANTITY]]</f>
        <v>95</v>
      </c>
      <c r="M267">
        <f>InputData[[#This Row],[SELLING PRICE]]*InputData[[#This Row],[QUANTITY]]*(1-InputData[[#This Row],[DISCOUNT %]])</f>
        <v>119.7</v>
      </c>
      <c r="N267">
        <f>DAY(InputData[[#This Row],[DATE]])</f>
        <v>2</v>
      </c>
      <c r="O267" t="str">
        <f>TEXT(InputData[[#This Row],[DATE]],"mmm")</f>
        <v>Jan</v>
      </c>
      <c r="P267" t="str">
        <f>TEXT(InputData[[#This Row],[DATE]],"yyyy")</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f>VLOOKUP(InputData[[#This Row],[PRODUCT ID]],MasterData[],5,0)</f>
        <v>67</v>
      </c>
      <c r="K268">
        <f>VLOOKUP(InputData[[#This Row],[PRODUCT ID]],MasterData[],6,0)</f>
        <v>83.08</v>
      </c>
      <c r="L268">
        <f>InputData[[#This Row],[BUYING PRIZE]]*InputData[[#This Row],[QUANTITY]]</f>
        <v>603</v>
      </c>
      <c r="M268">
        <f>InputData[[#This Row],[SELLING PRICE]]*InputData[[#This Row],[QUANTITY]]*(1-InputData[[#This Row],[DISCOUNT %]])</f>
        <v>747.72</v>
      </c>
      <c r="N268">
        <f>DAY(InputData[[#This Row],[DATE]])</f>
        <v>3</v>
      </c>
      <c r="O268" t="str">
        <f>TEXT(InputData[[#This Row],[DATE]],"mmm")</f>
        <v>Jan</v>
      </c>
      <c r="P268" t="str">
        <f>TEXT(InputData[[#This Row],[DATE]],"yyyy")</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f>VLOOKUP(InputData[[#This Row],[PRODUCT ID]],MasterData[],5,0)</f>
        <v>73</v>
      </c>
      <c r="K269">
        <f>VLOOKUP(InputData[[#This Row],[PRODUCT ID]],MasterData[],6,0)</f>
        <v>94.17</v>
      </c>
      <c r="L269">
        <f>InputData[[#This Row],[BUYING PRIZE]]*InputData[[#This Row],[QUANTITY]]</f>
        <v>584</v>
      </c>
      <c r="M269">
        <f>InputData[[#This Row],[SELLING PRICE]]*InputData[[#This Row],[QUANTITY]]*(1-InputData[[#This Row],[DISCOUNT %]])</f>
        <v>753.36</v>
      </c>
      <c r="N269">
        <f>DAY(InputData[[#This Row],[DATE]])</f>
        <v>4</v>
      </c>
      <c r="O269" t="str">
        <f>TEXT(InputData[[#This Row],[DATE]],"mmm")</f>
        <v>Jan</v>
      </c>
      <c r="P269" t="str">
        <f>TEXT(InputData[[#This Row],[DATE]],"yyyy")</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f>VLOOKUP(InputData[[#This Row],[PRODUCT ID]],MasterData[],5,0)</f>
        <v>47</v>
      </c>
      <c r="K270">
        <f>VLOOKUP(InputData[[#This Row],[PRODUCT ID]],MasterData[],6,0)</f>
        <v>53.11</v>
      </c>
      <c r="L270">
        <f>InputData[[#This Row],[BUYING PRIZE]]*InputData[[#This Row],[QUANTITY]]</f>
        <v>47</v>
      </c>
      <c r="M270">
        <f>InputData[[#This Row],[SELLING PRICE]]*InputData[[#This Row],[QUANTITY]]*(1-InputData[[#This Row],[DISCOUNT %]])</f>
        <v>53.11</v>
      </c>
      <c r="N270">
        <f>DAY(InputData[[#This Row],[DATE]])</f>
        <v>4</v>
      </c>
      <c r="O270" t="str">
        <f>TEXT(InputData[[#This Row],[DATE]],"mmm")</f>
        <v>Jan</v>
      </c>
      <c r="P270" t="str">
        <f>TEXT(InputData[[#This Row],[DATE]],"yyyy")</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f>VLOOKUP(InputData[[#This Row],[PRODUCT ID]],MasterData[],5,0)</f>
        <v>89</v>
      </c>
      <c r="K271">
        <f>VLOOKUP(InputData[[#This Row],[PRODUCT ID]],MasterData[],6,0)</f>
        <v>117.48</v>
      </c>
      <c r="L271">
        <f>InputData[[#This Row],[BUYING PRIZE]]*InputData[[#This Row],[QUANTITY]]</f>
        <v>1068</v>
      </c>
      <c r="M271">
        <f>InputData[[#This Row],[SELLING PRICE]]*InputData[[#This Row],[QUANTITY]]*(1-InputData[[#This Row],[DISCOUNT %]])</f>
        <v>1409.76</v>
      </c>
      <c r="N271">
        <f>DAY(InputData[[#This Row],[DATE]])</f>
        <v>9</v>
      </c>
      <c r="O271" t="str">
        <f>TEXT(InputData[[#This Row],[DATE]],"mmm")</f>
        <v>Jan</v>
      </c>
      <c r="P271" t="str">
        <f>TEXT(InputData[[#This Row],[DATE]],"yyyy")</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f>VLOOKUP(InputData[[#This Row],[PRODUCT ID]],MasterData[],5,0)</f>
        <v>55</v>
      </c>
      <c r="K272">
        <f>VLOOKUP(InputData[[#This Row],[PRODUCT ID]],MasterData[],6,0)</f>
        <v>58.3</v>
      </c>
      <c r="L272">
        <f>InputData[[#This Row],[BUYING PRIZE]]*InputData[[#This Row],[QUANTITY]]</f>
        <v>770</v>
      </c>
      <c r="M272">
        <f>InputData[[#This Row],[SELLING PRICE]]*InputData[[#This Row],[QUANTITY]]*(1-InputData[[#This Row],[DISCOUNT %]])</f>
        <v>816.19999999999993</v>
      </c>
      <c r="N272">
        <f>DAY(InputData[[#This Row],[DATE]])</f>
        <v>10</v>
      </c>
      <c r="O272" t="str">
        <f>TEXT(InputData[[#This Row],[DATE]],"mmm")</f>
        <v>Jan</v>
      </c>
      <c r="P272" t="str">
        <f>TEXT(InputData[[#This Row],[DATE]],"yyyy")</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f>VLOOKUP(InputData[[#This Row],[PRODUCT ID]],MasterData[],5,0)</f>
        <v>89</v>
      </c>
      <c r="K273">
        <f>VLOOKUP(InputData[[#This Row],[PRODUCT ID]],MasterData[],6,0)</f>
        <v>117.48</v>
      </c>
      <c r="L273">
        <f>InputData[[#This Row],[BUYING PRIZE]]*InputData[[#This Row],[QUANTITY]]</f>
        <v>178</v>
      </c>
      <c r="M273">
        <f>InputData[[#This Row],[SELLING PRICE]]*InputData[[#This Row],[QUANTITY]]*(1-InputData[[#This Row],[DISCOUNT %]])</f>
        <v>234.96</v>
      </c>
      <c r="N273">
        <f>DAY(InputData[[#This Row],[DATE]])</f>
        <v>11</v>
      </c>
      <c r="O273" t="str">
        <f>TEXT(InputData[[#This Row],[DATE]],"mmm")</f>
        <v>Jan</v>
      </c>
      <c r="P273" t="str">
        <f>TEXT(InputData[[#This Row],[DATE]],"yyyy")</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f>VLOOKUP(InputData[[#This Row],[PRODUCT ID]],MasterData[],5,0)</f>
        <v>150</v>
      </c>
      <c r="K274">
        <f>VLOOKUP(InputData[[#This Row],[PRODUCT ID]],MasterData[],6,0)</f>
        <v>210</v>
      </c>
      <c r="L274">
        <f>InputData[[#This Row],[BUYING PRIZE]]*InputData[[#This Row],[QUANTITY]]</f>
        <v>900</v>
      </c>
      <c r="M274">
        <f>InputData[[#This Row],[SELLING PRICE]]*InputData[[#This Row],[QUANTITY]]*(1-InputData[[#This Row],[DISCOUNT %]])</f>
        <v>1260</v>
      </c>
      <c r="N274">
        <f>DAY(InputData[[#This Row],[DATE]])</f>
        <v>13</v>
      </c>
      <c r="O274" t="str">
        <f>TEXT(InputData[[#This Row],[DATE]],"mmm")</f>
        <v>Jan</v>
      </c>
      <c r="P274" t="str">
        <f>TEXT(InputData[[#This Row],[DATE]],"yyyy")</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f>VLOOKUP(InputData[[#This Row],[PRODUCT ID]],MasterData[],5,0)</f>
        <v>44</v>
      </c>
      <c r="K275">
        <f>VLOOKUP(InputData[[#This Row],[PRODUCT ID]],MasterData[],6,0)</f>
        <v>48.4</v>
      </c>
      <c r="L275">
        <f>InputData[[#This Row],[BUYING PRIZE]]*InputData[[#This Row],[QUANTITY]]</f>
        <v>616</v>
      </c>
      <c r="M275">
        <f>InputData[[#This Row],[SELLING PRICE]]*InputData[[#This Row],[QUANTITY]]*(1-InputData[[#This Row],[DISCOUNT %]])</f>
        <v>677.6</v>
      </c>
      <c r="N275">
        <f>DAY(InputData[[#This Row],[DATE]])</f>
        <v>14</v>
      </c>
      <c r="O275" t="str">
        <f>TEXT(InputData[[#This Row],[DATE]],"mmm")</f>
        <v>Jan</v>
      </c>
      <c r="P275" t="str">
        <f>TEXT(InputData[[#This Row],[DATE]],"yyyy")</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f>VLOOKUP(InputData[[#This Row],[PRODUCT ID]],MasterData[],5,0)</f>
        <v>121</v>
      </c>
      <c r="K276">
        <f>VLOOKUP(InputData[[#This Row],[PRODUCT ID]],MasterData[],6,0)</f>
        <v>141.57</v>
      </c>
      <c r="L276">
        <f>InputData[[#This Row],[BUYING PRIZE]]*InputData[[#This Row],[QUANTITY]]</f>
        <v>1210</v>
      </c>
      <c r="M276">
        <f>InputData[[#This Row],[SELLING PRICE]]*InputData[[#This Row],[QUANTITY]]*(1-InputData[[#This Row],[DISCOUNT %]])</f>
        <v>1415.6999999999998</v>
      </c>
      <c r="N276">
        <f>DAY(InputData[[#This Row],[DATE]])</f>
        <v>15</v>
      </c>
      <c r="O276" t="str">
        <f>TEXT(InputData[[#This Row],[DATE]],"mmm")</f>
        <v>Jan</v>
      </c>
      <c r="P276" t="str">
        <f>TEXT(InputData[[#This Row],[DATE]],"yyyy")</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f>VLOOKUP(InputData[[#This Row],[PRODUCT ID]],MasterData[],5,0)</f>
        <v>112</v>
      </c>
      <c r="K277">
        <f>VLOOKUP(InputData[[#This Row],[PRODUCT ID]],MasterData[],6,0)</f>
        <v>146.72</v>
      </c>
      <c r="L277">
        <f>InputData[[#This Row],[BUYING PRIZE]]*InputData[[#This Row],[QUANTITY]]</f>
        <v>1232</v>
      </c>
      <c r="M277">
        <f>InputData[[#This Row],[SELLING PRICE]]*InputData[[#This Row],[QUANTITY]]*(1-InputData[[#This Row],[DISCOUNT %]])</f>
        <v>1613.92</v>
      </c>
      <c r="N277">
        <f>DAY(InputData[[#This Row],[DATE]])</f>
        <v>16</v>
      </c>
      <c r="O277" t="str">
        <f>TEXT(InputData[[#This Row],[DATE]],"mmm")</f>
        <v>Jan</v>
      </c>
      <c r="P277" t="str">
        <f>TEXT(InputData[[#This Row],[DATE]],"yyyy")</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f>VLOOKUP(InputData[[#This Row],[PRODUCT ID]],MasterData[],5,0)</f>
        <v>90</v>
      </c>
      <c r="K278">
        <f>VLOOKUP(InputData[[#This Row],[PRODUCT ID]],MasterData[],6,0)</f>
        <v>115.2</v>
      </c>
      <c r="L278">
        <f>InputData[[#This Row],[BUYING PRIZE]]*InputData[[#This Row],[QUANTITY]]</f>
        <v>360</v>
      </c>
      <c r="M278">
        <f>InputData[[#This Row],[SELLING PRICE]]*InputData[[#This Row],[QUANTITY]]*(1-InputData[[#This Row],[DISCOUNT %]])</f>
        <v>460.8</v>
      </c>
      <c r="N278">
        <f>DAY(InputData[[#This Row],[DATE]])</f>
        <v>17</v>
      </c>
      <c r="O278" t="str">
        <f>TEXT(InputData[[#This Row],[DATE]],"mmm")</f>
        <v>Jan</v>
      </c>
      <c r="P278" t="str">
        <f>TEXT(InputData[[#This Row],[DATE]],"yyyy")</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f>VLOOKUP(InputData[[#This Row],[PRODUCT ID]],MasterData[],5,0)</f>
        <v>83</v>
      </c>
      <c r="K279">
        <f>VLOOKUP(InputData[[#This Row],[PRODUCT ID]],MasterData[],6,0)</f>
        <v>94.62</v>
      </c>
      <c r="L279">
        <f>InputData[[#This Row],[BUYING PRIZE]]*InputData[[#This Row],[QUANTITY]]</f>
        <v>747</v>
      </c>
      <c r="M279">
        <f>InputData[[#This Row],[SELLING PRICE]]*InputData[[#This Row],[QUANTITY]]*(1-InputData[[#This Row],[DISCOUNT %]])</f>
        <v>851.58</v>
      </c>
      <c r="N279">
        <f>DAY(InputData[[#This Row],[DATE]])</f>
        <v>18</v>
      </c>
      <c r="O279" t="str">
        <f>TEXT(InputData[[#This Row],[DATE]],"mmm")</f>
        <v>Jan</v>
      </c>
      <c r="P279" t="str">
        <f>TEXT(InputData[[#This Row],[DATE]],"yyyy")</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f>VLOOKUP(InputData[[#This Row],[PRODUCT ID]],MasterData[],5,0)</f>
        <v>126</v>
      </c>
      <c r="K280">
        <f>VLOOKUP(InputData[[#This Row],[PRODUCT ID]],MasterData[],6,0)</f>
        <v>162.54</v>
      </c>
      <c r="L280">
        <f>InputData[[#This Row],[BUYING PRIZE]]*InputData[[#This Row],[QUANTITY]]</f>
        <v>252</v>
      </c>
      <c r="M280">
        <f>InputData[[#This Row],[SELLING PRICE]]*InputData[[#This Row],[QUANTITY]]*(1-InputData[[#This Row],[DISCOUNT %]])</f>
        <v>325.08</v>
      </c>
      <c r="N280">
        <f>DAY(InputData[[#This Row],[DATE]])</f>
        <v>20</v>
      </c>
      <c r="O280" t="str">
        <f>TEXT(InputData[[#This Row],[DATE]],"mmm")</f>
        <v>Jan</v>
      </c>
      <c r="P280" t="str">
        <f>TEXT(InputData[[#This Row],[DATE]],"yyyy")</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f>VLOOKUP(InputData[[#This Row],[PRODUCT ID]],MasterData[],5,0)</f>
        <v>112</v>
      </c>
      <c r="K281">
        <f>VLOOKUP(InputData[[#This Row],[PRODUCT ID]],MasterData[],6,0)</f>
        <v>146.72</v>
      </c>
      <c r="L281">
        <f>InputData[[#This Row],[BUYING PRIZE]]*InputData[[#This Row],[QUANTITY]]</f>
        <v>784</v>
      </c>
      <c r="M281">
        <f>InputData[[#This Row],[SELLING PRICE]]*InputData[[#This Row],[QUANTITY]]*(1-InputData[[#This Row],[DISCOUNT %]])</f>
        <v>1027.04</v>
      </c>
      <c r="N281">
        <f>DAY(InputData[[#This Row],[DATE]])</f>
        <v>20</v>
      </c>
      <c r="O281" t="str">
        <f>TEXT(InputData[[#This Row],[DATE]],"mmm")</f>
        <v>Jan</v>
      </c>
      <c r="P281" t="str">
        <f>TEXT(InputData[[#This Row],[DATE]],"yyyy")</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f>VLOOKUP(InputData[[#This Row],[PRODUCT ID]],MasterData[],5,0)</f>
        <v>98</v>
      </c>
      <c r="K282">
        <f>VLOOKUP(InputData[[#This Row],[PRODUCT ID]],MasterData[],6,0)</f>
        <v>103.88</v>
      </c>
      <c r="L282">
        <f>InputData[[#This Row],[BUYING PRIZE]]*InputData[[#This Row],[QUANTITY]]</f>
        <v>588</v>
      </c>
      <c r="M282">
        <f>InputData[[#This Row],[SELLING PRICE]]*InputData[[#This Row],[QUANTITY]]*(1-InputData[[#This Row],[DISCOUNT %]])</f>
        <v>623.28</v>
      </c>
      <c r="N282">
        <f>DAY(InputData[[#This Row],[DATE]])</f>
        <v>22</v>
      </c>
      <c r="O282" t="str">
        <f>TEXT(InputData[[#This Row],[DATE]],"mmm")</f>
        <v>Jan</v>
      </c>
      <c r="P282" t="str">
        <f>TEXT(InputData[[#This Row],[DATE]],"yyyy")</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f>VLOOKUP(InputData[[#This Row],[PRODUCT ID]],MasterData[],5,0)</f>
        <v>105</v>
      </c>
      <c r="K283">
        <f>VLOOKUP(InputData[[#This Row],[PRODUCT ID]],MasterData[],6,0)</f>
        <v>142.80000000000001</v>
      </c>
      <c r="L283">
        <f>InputData[[#This Row],[BUYING PRIZE]]*InputData[[#This Row],[QUANTITY]]</f>
        <v>525</v>
      </c>
      <c r="M283">
        <f>InputData[[#This Row],[SELLING PRICE]]*InputData[[#This Row],[QUANTITY]]*(1-InputData[[#This Row],[DISCOUNT %]])</f>
        <v>714</v>
      </c>
      <c r="N283">
        <f>DAY(InputData[[#This Row],[DATE]])</f>
        <v>23</v>
      </c>
      <c r="O283" t="str">
        <f>TEXT(InputData[[#This Row],[DATE]],"mmm")</f>
        <v>Jan</v>
      </c>
      <c r="P283" t="str">
        <f>TEXT(InputData[[#This Row],[DATE]],"yyyy")</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f>VLOOKUP(InputData[[#This Row],[PRODUCT ID]],MasterData[],5,0)</f>
        <v>120</v>
      </c>
      <c r="K284">
        <f>VLOOKUP(InputData[[#This Row],[PRODUCT ID]],MasterData[],6,0)</f>
        <v>162</v>
      </c>
      <c r="L284">
        <f>InputData[[#This Row],[BUYING PRIZE]]*InputData[[#This Row],[QUANTITY]]</f>
        <v>960</v>
      </c>
      <c r="M284">
        <f>InputData[[#This Row],[SELLING PRICE]]*InputData[[#This Row],[QUANTITY]]*(1-InputData[[#This Row],[DISCOUNT %]])</f>
        <v>1296</v>
      </c>
      <c r="N284">
        <f>DAY(InputData[[#This Row],[DATE]])</f>
        <v>23</v>
      </c>
      <c r="O284" t="str">
        <f>TEXT(InputData[[#This Row],[DATE]],"mmm")</f>
        <v>Jan</v>
      </c>
      <c r="P284" t="str">
        <f>TEXT(InputData[[#This Row],[DATE]],"yyyy")</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f>VLOOKUP(InputData[[#This Row],[PRODUCT ID]],MasterData[],5,0)</f>
        <v>148</v>
      </c>
      <c r="K285">
        <f>VLOOKUP(InputData[[#This Row],[PRODUCT ID]],MasterData[],6,0)</f>
        <v>201.28</v>
      </c>
      <c r="L285">
        <f>InputData[[#This Row],[BUYING PRIZE]]*InputData[[#This Row],[QUANTITY]]</f>
        <v>2220</v>
      </c>
      <c r="M285">
        <f>InputData[[#This Row],[SELLING PRICE]]*InputData[[#This Row],[QUANTITY]]*(1-InputData[[#This Row],[DISCOUNT %]])</f>
        <v>3019.2</v>
      </c>
      <c r="N285">
        <f>DAY(InputData[[#This Row],[DATE]])</f>
        <v>24</v>
      </c>
      <c r="O285" t="str">
        <f>TEXT(InputData[[#This Row],[DATE]],"mmm")</f>
        <v>Jan</v>
      </c>
      <c r="P285" t="str">
        <f>TEXT(InputData[[#This Row],[DATE]],"yyyy")</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f>VLOOKUP(InputData[[#This Row],[PRODUCT ID]],MasterData[],5,0)</f>
        <v>134</v>
      </c>
      <c r="K286">
        <f>VLOOKUP(InputData[[#This Row],[PRODUCT ID]],MasterData[],6,0)</f>
        <v>156.78</v>
      </c>
      <c r="L286">
        <f>InputData[[#This Row],[BUYING PRIZE]]*InputData[[#This Row],[QUANTITY]]</f>
        <v>1876</v>
      </c>
      <c r="M286">
        <f>InputData[[#This Row],[SELLING PRICE]]*InputData[[#This Row],[QUANTITY]]*(1-InputData[[#This Row],[DISCOUNT %]])</f>
        <v>2194.92</v>
      </c>
      <c r="N286">
        <f>DAY(InputData[[#This Row],[DATE]])</f>
        <v>25</v>
      </c>
      <c r="O286" t="str">
        <f>TEXT(InputData[[#This Row],[DATE]],"mmm")</f>
        <v>Jan</v>
      </c>
      <c r="P286" t="str">
        <f>TEXT(InputData[[#This Row],[DATE]],"yyyy")</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f>VLOOKUP(InputData[[#This Row],[PRODUCT ID]],MasterData[],5,0)</f>
        <v>13</v>
      </c>
      <c r="K287">
        <f>VLOOKUP(InputData[[#This Row],[PRODUCT ID]],MasterData[],6,0)</f>
        <v>16.64</v>
      </c>
      <c r="L287">
        <f>InputData[[#This Row],[BUYING PRIZE]]*InputData[[#This Row],[QUANTITY]]</f>
        <v>143</v>
      </c>
      <c r="M287">
        <f>InputData[[#This Row],[SELLING PRICE]]*InputData[[#This Row],[QUANTITY]]*(1-InputData[[#This Row],[DISCOUNT %]])</f>
        <v>183.04000000000002</v>
      </c>
      <c r="N287">
        <f>DAY(InputData[[#This Row],[DATE]])</f>
        <v>28</v>
      </c>
      <c r="O287" t="str">
        <f>TEXT(InputData[[#This Row],[DATE]],"mmm")</f>
        <v>Jan</v>
      </c>
      <c r="P287" t="str">
        <f>TEXT(InputData[[#This Row],[DATE]],"yyyy")</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f>VLOOKUP(InputData[[#This Row],[PRODUCT ID]],MasterData[],5,0)</f>
        <v>141</v>
      </c>
      <c r="K288">
        <f>VLOOKUP(InputData[[#This Row],[PRODUCT ID]],MasterData[],6,0)</f>
        <v>149.46</v>
      </c>
      <c r="L288">
        <f>InputData[[#This Row],[BUYING PRIZE]]*InputData[[#This Row],[QUANTITY]]</f>
        <v>846</v>
      </c>
      <c r="M288">
        <f>InputData[[#This Row],[SELLING PRICE]]*InputData[[#This Row],[QUANTITY]]*(1-InputData[[#This Row],[DISCOUNT %]])</f>
        <v>896.76</v>
      </c>
      <c r="N288">
        <f>DAY(InputData[[#This Row],[DATE]])</f>
        <v>31</v>
      </c>
      <c r="O288" t="str">
        <f>TEXT(InputData[[#This Row],[DATE]],"mmm")</f>
        <v>Jan</v>
      </c>
      <c r="P288" t="str">
        <f>TEXT(InputData[[#This Row],[DATE]],"yyyy")</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f>VLOOKUP(InputData[[#This Row],[PRODUCT ID]],MasterData[],5,0)</f>
        <v>138</v>
      </c>
      <c r="K289">
        <f>VLOOKUP(InputData[[#This Row],[PRODUCT ID]],MasterData[],6,0)</f>
        <v>173.88</v>
      </c>
      <c r="L289">
        <f>InputData[[#This Row],[BUYING PRIZE]]*InputData[[#This Row],[QUANTITY]]</f>
        <v>1242</v>
      </c>
      <c r="M289">
        <f>InputData[[#This Row],[SELLING PRICE]]*InputData[[#This Row],[QUANTITY]]*(1-InputData[[#This Row],[DISCOUNT %]])</f>
        <v>1564.92</v>
      </c>
      <c r="N289">
        <f>DAY(InputData[[#This Row],[DATE]])</f>
        <v>31</v>
      </c>
      <c r="O289" t="str">
        <f>TEXT(InputData[[#This Row],[DATE]],"mmm")</f>
        <v>Jan</v>
      </c>
      <c r="P289" t="str">
        <f>TEXT(InputData[[#This Row],[DATE]],"yyyy")</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f>VLOOKUP(InputData[[#This Row],[PRODUCT ID]],MasterData[],5,0)</f>
        <v>133</v>
      </c>
      <c r="K290">
        <f>VLOOKUP(InputData[[#This Row],[PRODUCT ID]],MasterData[],6,0)</f>
        <v>155.61000000000001</v>
      </c>
      <c r="L290">
        <f>InputData[[#This Row],[BUYING PRIZE]]*InputData[[#This Row],[QUANTITY]]</f>
        <v>1197</v>
      </c>
      <c r="M290">
        <f>InputData[[#This Row],[SELLING PRICE]]*InputData[[#This Row],[QUANTITY]]*(1-InputData[[#This Row],[DISCOUNT %]])</f>
        <v>1400.4900000000002</v>
      </c>
      <c r="N290">
        <f>DAY(InputData[[#This Row],[DATE]])</f>
        <v>1</v>
      </c>
      <c r="O290" t="str">
        <f>TEXT(InputData[[#This Row],[DATE]],"mmm")</f>
        <v>Feb</v>
      </c>
      <c r="P290" t="str">
        <f>TEXT(InputData[[#This Row],[DATE]],"yyyy")</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f>VLOOKUP(InputData[[#This Row],[PRODUCT ID]],MasterData[],5,0)</f>
        <v>112</v>
      </c>
      <c r="K291">
        <f>VLOOKUP(InputData[[#This Row],[PRODUCT ID]],MasterData[],6,0)</f>
        <v>146.72</v>
      </c>
      <c r="L291">
        <f>InputData[[#This Row],[BUYING PRIZE]]*InputData[[#This Row],[QUANTITY]]</f>
        <v>896</v>
      </c>
      <c r="M291">
        <f>InputData[[#This Row],[SELLING PRICE]]*InputData[[#This Row],[QUANTITY]]*(1-InputData[[#This Row],[DISCOUNT %]])</f>
        <v>1173.76</v>
      </c>
      <c r="N291">
        <f>DAY(InputData[[#This Row],[DATE]])</f>
        <v>3</v>
      </c>
      <c r="O291" t="str">
        <f>TEXT(InputData[[#This Row],[DATE]],"mmm")</f>
        <v>Feb</v>
      </c>
      <c r="P291" t="str">
        <f>TEXT(InputData[[#This Row],[DATE]],"yyyy")</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f>VLOOKUP(InputData[[#This Row],[PRODUCT ID]],MasterData[],5,0)</f>
        <v>37</v>
      </c>
      <c r="K292">
        <f>VLOOKUP(InputData[[#This Row],[PRODUCT ID]],MasterData[],6,0)</f>
        <v>49.21</v>
      </c>
      <c r="L292">
        <f>InputData[[#This Row],[BUYING PRIZE]]*InputData[[#This Row],[QUANTITY]]</f>
        <v>222</v>
      </c>
      <c r="M292">
        <f>InputData[[#This Row],[SELLING PRICE]]*InputData[[#This Row],[QUANTITY]]*(1-InputData[[#This Row],[DISCOUNT %]])</f>
        <v>295.26</v>
      </c>
      <c r="N292">
        <f>DAY(InputData[[#This Row],[DATE]])</f>
        <v>5</v>
      </c>
      <c r="O292" t="str">
        <f>TEXT(InputData[[#This Row],[DATE]],"mmm")</f>
        <v>Feb</v>
      </c>
      <c r="P292" t="str">
        <f>TEXT(InputData[[#This Row],[DATE]],"yyyy")</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f>VLOOKUP(InputData[[#This Row],[PRODUCT ID]],MasterData[],5,0)</f>
        <v>105</v>
      </c>
      <c r="K293">
        <f>VLOOKUP(InputData[[#This Row],[PRODUCT ID]],MasterData[],6,0)</f>
        <v>142.80000000000001</v>
      </c>
      <c r="L293">
        <f>InputData[[#This Row],[BUYING PRIZE]]*InputData[[#This Row],[QUANTITY]]</f>
        <v>630</v>
      </c>
      <c r="M293">
        <f>InputData[[#This Row],[SELLING PRICE]]*InputData[[#This Row],[QUANTITY]]*(1-InputData[[#This Row],[DISCOUNT %]])</f>
        <v>856.80000000000007</v>
      </c>
      <c r="N293">
        <f>DAY(InputData[[#This Row],[DATE]])</f>
        <v>6</v>
      </c>
      <c r="O293" t="str">
        <f>TEXT(InputData[[#This Row],[DATE]],"mmm")</f>
        <v>Feb</v>
      </c>
      <c r="P293" t="str">
        <f>TEXT(InputData[[#This Row],[DATE]],"yyyy")</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f>VLOOKUP(InputData[[#This Row],[PRODUCT ID]],MasterData[],5,0)</f>
        <v>133</v>
      </c>
      <c r="K294">
        <f>VLOOKUP(InputData[[#This Row],[PRODUCT ID]],MasterData[],6,0)</f>
        <v>155.61000000000001</v>
      </c>
      <c r="L294">
        <f>InputData[[#This Row],[BUYING PRIZE]]*InputData[[#This Row],[QUANTITY]]</f>
        <v>1463</v>
      </c>
      <c r="M294">
        <f>InputData[[#This Row],[SELLING PRICE]]*InputData[[#This Row],[QUANTITY]]*(1-InputData[[#This Row],[DISCOUNT %]])</f>
        <v>1711.71</v>
      </c>
      <c r="N294">
        <f>DAY(InputData[[#This Row],[DATE]])</f>
        <v>8</v>
      </c>
      <c r="O294" t="str">
        <f>TEXT(InputData[[#This Row],[DATE]],"mmm")</f>
        <v>Feb</v>
      </c>
      <c r="P294" t="str">
        <f>TEXT(InputData[[#This Row],[DATE]],"yyyy")</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f>VLOOKUP(InputData[[#This Row],[PRODUCT ID]],MasterData[],5,0)</f>
        <v>44</v>
      </c>
      <c r="K295">
        <f>VLOOKUP(InputData[[#This Row],[PRODUCT ID]],MasterData[],6,0)</f>
        <v>48.84</v>
      </c>
      <c r="L295">
        <f>InputData[[#This Row],[BUYING PRIZE]]*InputData[[#This Row],[QUANTITY]]</f>
        <v>132</v>
      </c>
      <c r="M295">
        <f>InputData[[#This Row],[SELLING PRICE]]*InputData[[#This Row],[QUANTITY]]*(1-InputData[[#This Row],[DISCOUNT %]])</f>
        <v>146.52000000000001</v>
      </c>
      <c r="N295">
        <f>DAY(InputData[[#This Row],[DATE]])</f>
        <v>8</v>
      </c>
      <c r="O295" t="str">
        <f>TEXT(InputData[[#This Row],[DATE]],"mmm")</f>
        <v>Feb</v>
      </c>
      <c r="P295" t="str">
        <f>TEXT(InputData[[#This Row],[DATE]],"yyyy")</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f>VLOOKUP(InputData[[#This Row],[PRODUCT ID]],MasterData[],5,0)</f>
        <v>89</v>
      </c>
      <c r="K296">
        <f>VLOOKUP(InputData[[#This Row],[PRODUCT ID]],MasterData[],6,0)</f>
        <v>117.48</v>
      </c>
      <c r="L296">
        <f>InputData[[#This Row],[BUYING PRIZE]]*InputData[[#This Row],[QUANTITY]]</f>
        <v>1246</v>
      </c>
      <c r="M296">
        <f>InputData[[#This Row],[SELLING PRICE]]*InputData[[#This Row],[QUANTITY]]*(1-InputData[[#This Row],[DISCOUNT %]])</f>
        <v>1644.72</v>
      </c>
      <c r="N296">
        <f>DAY(InputData[[#This Row],[DATE]])</f>
        <v>9</v>
      </c>
      <c r="O296" t="str">
        <f>TEXT(InputData[[#This Row],[DATE]],"mmm")</f>
        <v>Feb</v>
      </c>
      <c r="P296" t="str">
        <f>TEXT(InputData[[#This Row],[DATE]],"yyyy")</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f>VLOOKUP(InputData[[#This Row],[PRODUCT ID]],MasterData[],5,0)</f>
        <v>148</v>
      </c>
      <c r="K297">
        <f>VLOOKUP(InputData[[#This Row],[PRODUCT ID]],MasterData[],6,0)</f>
        <v>164.28</v>
      </c>
      <c r="L297">
        <f>InputData[[#This Row],[BUYING PRIZE]]*InputData[[#This Row],[QUANTITY]]</f>
        <v>1924</v>
      </c>
      <c r="M297">
        <f>InputData[[#This Row],[SELLING PRICE]]*InputData[[#This Row],[QUANTITY]]*(1-InputData[[#This Row],[DISCOUNT %]])</f>
        <v>2135.64</v>
      </c>
      <c r="N297">
        <f>DAY(InputData[[#This Row],[DATE]])</f>
        <v>12</v>
      </c>
      <c r="O297" t="str">
        <f>TEXT(InputData[[#This Row],[DATE]],"mmm")</f>
        <v>Feb</v>
      </c>
      <c r="P297" t="str">
        <f>TEXT(InputData[[#This Row],[DATE]],"yyyy")</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f>VLOOKUP(InputData[[#This Row],[PRODUCT ID]],MasterData[],5,0)</f>
        <v>18</v>
      </c>
      <c r="K298">
        <f>VLOOKUP(InputData[[#This Row],[PRODUCT ID]],MasterData[],6,0)</f>
        <v>24.66</v>
      </c>
      <c r="L298">
        <f>InputData[[#This Row],[BUYING PRIZE]]*InputData[[#This Row],[QUANTITY]]</f>
        <v>144</v>
      </c>
      <c r="M298">
        <f>InputData[[#This Row],[SELLING PRICE]]*InputData[[#This Row],[QUANTITY]]*(1-InputData[[#This Row],[DISCOUNT %]])</f>
        <v>197.28</v>
      </c>
      <c r="N298">
        <f>DAY(InputData[[#This Row],[DATE]])</f>
        <v>14</v>
      </c>
      <c r="O298" t="str">
        <f>TEXT(InputData[[#This Row],[DATE]],"mmm")</f>
        <v>Feb</v>
      </c>
      <c r="P298" t="str">
        <f>TEXT(InputData[[#This Row],[DATE]],"yyyy")</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f>VLOOKUP(InputData[[#This Row],[PRODUCT ID]],MasterData[],5,0)</f>
        <v>37</v>
      </c>
      <c r="K299">
        <f>VLOOKUP(InputData[[#This Row],[PRODUCT ID]],MasterData[],6,0)</f>
        <v>41.81</v>
      </c>
      <c r="L299">
        <f>InputData[[#This Row],[BUYING PRIZE]]*InputData[[#This Row],[QUANTITY]]</f>
        <v>111</v>
      </c>
      <c r="M299">
        <f>InputData[[#This Row],[SELLING PRICE]]*InputData[[#This Row],[QUANTITY]]*(1-InputData[[#This Row],[DISCOUNT %]])</f>
        <v>125.43</v>
      </c>
      <c r="N299">
        <f>DAY(InputData[[#This Row],[DATE]])</f>
        <v>14</v>
      </c>
      <c r="O299" t="str">
        <f>TEXT(InputData[[#This Row],[DATE]],"mmm")</f>
        <v>Feb</v>
      </c>
      <c r="P299" t="str">
        <f>TEXT(InputData[[#This Row],[DATE]],"yyyy")</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f>VLOOKUP(InputData[[#This Row],[PRODUCT ID]],MasterData[],5,0)</f>
        <v>89</v>
      </c>
      <c r="K300">
        <f>VLOOKUP(InputData[[#This Row],[PRODUCT ID]],MasterData[],6,0)</f>
        <v>117.48</v>
      </c>
      <c r="L300">
        <f>InputData[[#This Row],[BUYING PRIZE]]*InputData[[#This Row],[QUANTITY]]</f>
        <v>89</v>
      </c>
      <c r="M300">
        <f>InputData[[#This Row],[SELLING PRICE]]*InputData[[#This Row],[QUANTITY]]*(1-InputData[[#This Row],[DISCOUNT %]])</f>
        <v>117.48</v>
      </c>
      <c r="N300">
        <f>DAY(InputData[[#This Row],[DATE]])</f>
        <v>16</v>
      </c>
      <c r="O300" t="str">
        <f>TEXT(InputData[[#This Row],[DATE]],"mmm")</f>
        <v>Feb</v>
      </c>
      <c r="P300" t="str">
        <f>TEXT(InputData[[#This Row],[DATE]],"yyyy")</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f>VLOOKUP(InputData[[#This Row],[PRODUCT ID]],MasterData[],5,0)</f>
        <v>105</v>
      </c>
      <c r="K301">
        <f>VLOOKUP(InputData[[#This Row],[PRODUCT ID]],MasterData[],6,0)</f>
        <v>142.80000000000001</v>
      </c>
      <c r="L301">
        <f>InputData[[#This Row],[BUYING PRIZE]]*InputData[[#This Row],[QUANTITY]]</f>
        <v>1365</v>
      </c>
      <c r="M301">
        <f>InputData[[#This Row],[SELLING PRICE]]*InputData[[#This Row],[QUANTITY]]*(1-InputData[[#This Row],[DISCOUNT %]])</f>
        <v>1856.4</v>
      </c>
      <c r="N301">
        <f>DAY(InputData[[#This Row],[DATE]])</f>
        <v>19</v>
      </c>
      <c r="O301" t="str">
        <f>TEXT(InputData[[#This Row],[DATE]],"mmm")</f>
        <v>Feb</v>
      </c>
      <c r="P301" t="str">
        <f>TEXT(InputData[[#This Row],[DATE]],"yyyy")</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f>VLOOKUP(InputData[[#This Row],[PRODUCT ID]],MasterData[],5,0)</f>
        <v>73</v>
      </c>
      <c r="K302">
        <f>VLOOKUP(InputData[[#This Row],[PRODUCT ID]],MasterData[],6,0)</f>
        <v>94.17</v>
      </c>
      <c r="L302">
        <f>InputData[[#This Row],[BUYING PRIZE]]*InputData[[#This Row],[QUANTITY]]</f>
        <v>438</v>
      </c>
      <c r="M302">
        <f>InputData[[#This Row],[SELLING PRICE]]*InputData[[#This Row],[QUANTITY]]*(1-InputData[[#This Row],[DISCOUNT %]])</f>
        <v>565.02</v>
      </c>
      <c r="N302">
        <f>DAY(InputData[[#This Row],[DATE]])</f>
        <v>20</v>
      </c>
      <c r="O302" t="str">
        <f>TEXT(InputData[[#This Row],[DATE]],"mmm")</f>
        <v>Feb</v>
      </c>
      <c r="P302" t="str">
        <f>TEXT(InputData[[#This Row],[DATE]],"yyyy")</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f>VLOOKUP(InputData[[#This Row],[PRODUCT ID]],MasterData[],5,0)</f>
        <v>112</v>
      </c>
      <c r="K303">
        <f>VLOOKUP(InputData[[#This Row],[PRODUCT ID]],MasterData[],6,0)</f>
        <v>122.08</v>
      </c>
      <c r="L303">
        <f>InputData[[#This Row],[BUYING PRIZE]]*InputData[[#This Row],[QUANTITY]]</f>
        <v>672</v>
      </c>
      <c r="M303">
        <f>InputData[[#This Row],[SELLING PRICE]]*InputData[[#This Row],[QUANTITY]]*(1-InputData[[#This Row],[DISCOUNT %]])</f>
        <v>732.48</v>
      </c>
      <c r="N303">
        <f>DAY(InputData[[#This Row],[DATE]])</f>
        <v>23</v>
      </c>
      <c r="O303" t="str">
        <f>TEXT(InputData[[#This Row],[DATE]],"mmm")</f>
        <v>Feb</v>
      </c>
      <c r="P303" t="str">
        <f>TEXT(InputData[[#This Row],[DATE]],"yyyy")</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f>VLOOKUP(InputData[[#This Row],[PRODUCT ID]],MasterData[],5,0)</f>
        <v>13</v>
      </c>
      <c r="K304">
        <f>VLOOKUP(InputData[[#This Row],[PRODUCT ID]],MasterData[],6,0)</f>
        <v>16.64</v>
      </c>
      <c r="L304">
        <f>InputData[[#This Row],[BUYING PRIZE]]*InputData[[#This Row],[QUANTITY]]</f>
        <v>195</v>
      </c>
      <c r="M304">
        <f>InputData[[#This Row],[SELLING PRICE]]*InputData[[#This Row],[QUANTITY]]*(1-InputData[[#This Row],[DISCOUNT %]])</f>
        <v>249.60000000000002</v>
      </c>
      <c r="N304">
        <f>DAY(InputData[[#This Row],[DATE]])</f>
        <v>23</v>
      </c>
      <c r="O304" t="str">
        <f>TEXT(InputData[[#This Row],[DATE]],"mmm")</f>
        <v>Feb</v>
      </c>
      <c r="P304" t="str">
        <f>TEXT(InputData[[#This Row],[DATE]],"yyyy")</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f>VLOOKUP(InputData[[#This Row],[PRODUCT ID]],MasterData[],5,0)</f>
        <v>90</v>
      </c>
      <c r="K305">
        <f>VLOOKUP(InputData[[#This Row],[PRODUCT ID]],MasterData[],6,0)</f>
        <v>96.3</v>
      </c>
      <c r="L305">
        <f>InputData[[#This Row],[BUYING PRIZE]]*InputData[[#This Row],[QUANTITY]]</f>
        <v>720</v>
      </c>
      <c r="M305">
        <f>InputData[[#This Row],[SELLING PRICE]]*InputData[[#This Row],[QUANTITY]]*(1-InputData[[#This Row],[DISCOUNT %]])</f>
        <v>770.4</v>
      </c>
      <c r="N305">
        <f>DAY(InputData[[#This Row],[DATE]])</f>
        <v>23</v>
      </c>
      <c r="O305" t="str">
        <f>TEXT(InputData[[#This Row],[DATE]],"mmm")</f>
        <v>Feb</v>
      </c>
      <c r="P305" t="str">
        <f>TEXT(InputData[[#This Row],[DATE]],"yyyy")</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f>VLOOKUP(InputData[[#This Row],[PRODUCT ID]],MasterData[],5,0)</f>
        <v>73</v>
      </c>
      <c r="K306">
        <f>VLOOKUP(InputData[[#This Row],[PRODUCT ID]],MasterData[],6,0)</f>
        <v>94.17</v>
      </c>
      <c r="L306">
        <f>InputData[[#This Row],[BUYING PRIZE]]*InputData[[#This Row],[QUANTITY]]</f>
        <v>511</v>
      </c>
      <c r="M306">
        <f>InputData[[#This Row],[SELLING PRICE]]*InputData[[#This Row],[QUANTITY]]*(1-InputData[[#This Row],[DISCOUNT %]])</f>
        <v>659.19</v>
      </c>
      <c r="N306">
        <f>DAY(InputData[[#This Row],[DATE]])</f>
        <v>27</v>
      </c>
      <c r="O306" t="str">
        <f>TEXT(InputData[[#This Row],[DATE]],"mmm")</f>
        <v>Feb</v>
      </c>
      <c r="P306" t="str">
        <f>TEXT(InputData[[#This Row],[DATE]],"yyyy")</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f>VLOOKUP(InputData[[#This Row],[PRODUCT ID]],MasterData[],5,0)</f>
        <v>133</v>
      </c>
      <c r="K307">
        <f>VLOOKUP(InputData[[#This Row],[PRODUCT ID]],MasterData[],6,0)</f>
        <v>155.61000000000001</v>
      </c>
      <c r="L307">
        <f>InputData[[#This Row],[BUYING PRIZE]]*InputData[[#This Row],[QUANTITY]]</f>
        <v>1995</v>
      </c>
      <c r="M307">
        <f>InputData[[#This Row],[SELLING PRICE]]*InputData[[#This Row],[QUANTITY]]*(1-InputData[[#This Row],[DISCOUNT %]])</f>
        <v>2334.15</v>
      </c>
      <c r="N307">
        <f>DAY(InputData[[#This Row],[DATE]])</f>
        <v>27</v>
      </c>
      <c r="O307" t="str">
        <f>TEXT(InputData[[#This Row],[DATE]],"mmm")</f>
        <v>Feb</v>
      </c>
      <c r="P307" t="str">
        <f>TEXT(InputData[[#This Row],[DATE]],"yyyy")</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f>VLOOKUP(InputData[[#This Row],[PRODUCT ID]],MasterData[],5,0)</f>
        <v>67</v>
      </c>
      <c r="K308">
        <f>VLOOKUP(InputData[[#This Row],[PRODUCT ID]],MasterData[],6,0)</f>
        <v>85.76</v>
      </c>
      <c r="L308">
        <f>InputData[[#This Row],[BUYING PRIZE]]*InputData[[#This Row],[QUANTITY]]</f>
        <v>1005</v>
      </c>
      <c r="M308">
        <f>InputData[[#This Row],[SELLING PRICE]]*InputData[[#This Row],[QUANTITY]]*(1-InputData[[#This Row],[DISCOUNT %]])</f>
        <v>1286.4000000000001</v>
      </c>
      <c r="N308">
        <f>DAY(InputData[[#This Row],[DATE]])</f>
        <v>28</v>
      </c>
      <c r="O308" t="str">
        <f>TEXT(InputData[[#This Row],[DATE]],"mmm")</f>
        <v>Feb</v>
      </c>
      <c r="P308" t="str">
        <f>TEXT(InputData[[#This Row],[DATE]],"yyyy")</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f>VLOOKUP(InputData[[#This Row],[PRODUCT ID]],MasterData[],5,0)</f>
        <v>18</v>
      </c>
      <c r="K309">
        <f>VLOOKUP(InputData[[#This Row],[PRODUCT ID]],MasterData[],6,0)</f>
        <v>24.66</v>
      </c>
      <c r="L309">
        <f>InputData[[#This Row],[BUYING PRIZE]]*InputData[[#This Row],[QUANTITY]]</f>
        <v>234</v>
      </c>
      <c r="M309">
        <f>InputData[[#This Row],[SELLING PRICE]]*InputData[[#This Row],[QUANTITY]]*(1-InputData[[#This Row],[DISCOUNT %]])</f>
        <v>320.58</v>
      </c>
      <c r="N309">
        <f>DAY(InputData[[#This Row],[DATE]])</f>
        <v>4</v>
      </c>
      <c r="O309" t="str">
        <f>TEXT(InputData[[#This Row],[DATE]],"mmm")</f>
        <v>Mar</v>
      </c>
      <c r="P309" t="str">
        <f>TEXT(InputData[[#This Row],[DATE]],"yyyy")</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f>VLOOKUP(InputData[[#This Row],[PRODUCT ID]],MasterData[],5,0)</f>
        <v>44</v>
      </c>
      <c r="K310">
        <f>VLOOKUP(InputData[[#This Row],[PRODUCT ID]],MasterData[],6,0)</f>
        <v>48.84</v>
      </c>
      <c r="L310">
        <f>InputData[[#This Row],[BUYING PRIZE]]*InputData[[#This Row],[QUANTITY]]</f>
        <v>88</v>
      </c>
      <c r="M310">
        <f>InputData[[#This Row],[SELLING PRICE]]*InputData[[#This Row],[QUANTITY]]*(1-InputData[[#This Row],[DISCOUNT %]])</f>
        <v>97.68</v>
      </c>
      <c r="N310">
        <f>DAY(InputData[[#This Row],[DATE]])</f>
        <v>6</v>
      </c>
      <c r="O310" t="str">
        <f>TEXT(InputData[[#This Row],[DATE]],"mmm")</f>
        <v>Mar</v>
      </c>
      <c r="P310" t="str">
        <f>TEXT(InputData[[#This Row],[DATE]],"yyyy")</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f>VLOOKUP(InputData[[#This Row],[PRODUCT ID]],MasterData[],5,0)</f>
        <v>71</v>
      </c>
      <c r="K311">
        <f>VLOOKUP(InputData[[#This Row],[PRODUCT ID]],MasterData[],6,0)</f>
        <v>80.94</v>
      </c>
      <c r="L311">
        <f>InputData[[#This Row],[BUYING PRIZE]]*InputData[[#This Row],[QUANTITY]]</f>
        <v>71</v>
      </c>
      <c r="M311">
        <f>InputData[[#This Row],[SELLING PRICE]]*InputData[[#This Row],[QUANTITY]]*(1-InputData[[#This Row],[DISCOUNT %]])</f>
        <v>80.94</v>
      </c>
      <c r="N311">
        <f>DAY(InputData[[#This Row],[DATE]])</f>
        <v>7</v>
      </c>
      <c r="O311" t="str">
        <f>TEXT(InputData[[#This Row],[DATE]],"mmm")</f>
        <v>Mar</v>
      </c>
      <c r="P311" t="str">
        <f>TEXT(InputData[[#This Row],[DATE]],"yyyy")</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f>VLOOKUP(InputData[[#This Row],[PRODUCT ID]],MasterData[],5,0)</f>
        <v>76</v>
      </c>
      <c r="K312">
        <f>VLOOKUP(InputData[[#This Row],[PRODUCT ID]],MasterData[],6,0)</f>
        <v>82.08</v>
      </c>
      <c r="L312">
        <f>InputData[[#This Row],[BUYING PRIZE]]*InputData[[#This Row],[QUANTITY]]</f>
        <v>456</v>
      </c>
      <c r="M312">
        <f>InputData[[#This Row],[SELLING PRICE]]*InputData[[#This Row],[QUANTITY]]*(1-InputData[[#This Row],[DISCOUNT %]])</f>
        <v>492.48</v>
      </c>
      <c r="N312">
        <f>DAY(InputData[[#This Row],[DATE]])</f>
        <v>8</v>
      </c>
      <c r="O312" t="str">
        <f>TEXT(InputData[[#This Row],[DATE]],"mmm")</f>
        <v>Mar</v>
      </c>
      <c r="P312" t="str">
        <f>TEXT(InputData[[#This Row],[DATE]],"yyyy")</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f>VLOOKUP(InputData[[#This Row],[PRODUCT ID]],MasterData[],5,0)</f>
        <v>148</v>
      </c>
      <c r="K313">
        <f>VLOOKUP(InputData[[#This Row],[PRODUCT ID]],MasterData[],6,0)</f>
        <v>201.28</v>
      </c>
      <c r="L313">
        <f>InputData[[#This Row],[BUYING PRIZE]]*InputData[[#This Row],[QUANTITY]]</f>
        <v>444</v>
      </c>
      <c r="M313">
        <f>InputData[[#This Row],[SELLING PRICE]]*InputData[[#This Row],[QUANTITY]]*(1-InputData[[#This Row],[DISCOUNT %]])</f>
        <v>603.84</v>
      </c>
      <c r="N313">
        <f>DAY(InputData[[#This Row],[DATE]])</f>
        <v>9</v>
      </c>
      <c r="O313" t="str">
        <f>TEXT(InputData[[#This Row],[DATE]],"mmm")</f>
        <v>Mar</v>
      </c>
      <c r="P313" t="str">
        <f>TEXT(InputData[[#This Row],[DATE]],"yyyy")</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f>VLOOKUP(InputData[[#This Row],[PRODUCT ID]],MasterData[],5,0)</f>
        <v>44</v>
      </c>
      <c r="K314">
        <f>VLOOKUP(InputData[[#This Row],[PRODUCT ID]],MasterData[],6,0)</f>
        <v>48.84</v>
      </c>
      <c r="L314">
        <f>InputData[[#This Row],[BUYING PRIZE]]*InputData[[#This Row],[QUANTITY]]</f>
        <v>484</v>
      </c>
      <c r="M314">
        <f>InputData[[#This Row],[SELLING PRICE]]*InputData[[#This Row],[QUANTITY]]*(1-InputData[[#This Row],[DISCOUNT %]])</f>
        <v>537.24</v>
      </c>
      <c r="N314">
        <f>DAY(InputData[[#This Row],[DATE]])</f>
        <v>9</v>
      </c>
      <c r="O314" t="str">
        <f>TEXT(InputData[[#This Row],[DATE]],"mmm")</f>
        <v>Mar</v>
      </c>
      <c r="P314" t="str">
        <f>TEXT(InputData[[#This Row],[DATE]],"yyyy")</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f>VLOOKUP(InputData[[#This Row],[PRODUCT ID]],MasterData[],5,0)</f>
        <v>95</v>
      </c>
      <c r="K315">
        <f>VLOOKUP(InputData[[#This Row],[PRODUCT ID]],MasterData[],6,0)</f>
        <v>119.7</v>
      </c>
      <c r="L315">
        <f>InputData[[#This Row],[BUYING PRIZE]]*InputData[[#This Row],[QUANTITY]]</f>
        <v>1140</v>
      </c>
      <c r="M315">
        <f>InputData[[#This Row],[SELLING PRICE]]*InputData[[#This Row],[QUANTITY]]*(1-InputData[[#This Row],[DISCOUNT %]])</f>
        <v>1436.4</v>
      </c>
      <c r="N315">
        <f>DAY(InputData[[#This Row],[DATE]])</f>
        <v>10</v>
      </c>
      <c r="O315" t="str">
        <f>TEXT(InputData[[#This Row],[DATE]],"mmm")</f>
        <v>Mar</v>
      </c>
      <c r="P315" t="str">
        <f>TEXT(InputData[[#This Row],[DATE]],"yyyy")</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f>VLOOKUP(InputData[[#This Row],[PRODUCT ID]],MasterData[],5,0)</f>
        <v>13</v>
      </c>
      <c r="K316">
        <f>VLOOKUP(InputData[[#This Row],[PRODUCT ID]],MasterData[],6,0)</f>
        <v>16.64</v>
      </c>
      <c r="L316">
        <f>InputData[[#This Row],[BUYING PRIZE]]*InputData[[#This Row],[QUANTITY]]</f>
        <v>26</v>
      </c>
      <c r="M316">
        <f>InputData[[#This Row],[SELLING PRICE]]*InputData[[#This Row],[QUANTITY]]*(1-InputData[[#This Row],[DISCOUNT %]])</f>
        <v>33.28</v>
      </c>
      <c r="N316">
        <f>DAY(InputData[[#This Row],[DATE]])</f>
        <v>14</v>
      </c>
      <c r="O316" t="str">
        <f>TEXT(InputData[[#This Row],[DATE]],"mmm")</f>
        <v>Mar</v>
      </c>
      <c r="P316" t="str">
        <f>TEXT(InputData[[#This Row],[DATE]],"yyyy")</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f>VLOOKUP(InputData[[#This Row],[PRODUCT ID]],MasterData[],5,0)</f>
        <v>18</v>
      </c>
      <c r="K317">
        <f>VLOOKUP(InputData[[#This Row],[PRODUCT ID]],MasterData[],6,0)</f>
        <v>24.66</v>
      </c>
      <c r="L317">
        <f>InputData[[#This Row],[BUYING PRIZE]]*InputData[[#This Row],[QUANTITY]]</f>
        <v>234</v>
      </c>
      <c r="M317">
        <f>InputData[[#This Row],[SELLING PRICE]]*InputData[[#This Row],[QUANTITY]]*(1-InputData[[#This Row],[DISCOUNT %]])</f>
        <v>320.58</v>
      </c>
      <c r="N317">
        <f>DAY(InputData[[#This Row],[DATE]])</f>
        <v>14</v>
      </c>
      <c r="O317" t="str">
        <f>TEXT(InputData[[#This Row],[DATE]],"mmm")</f>
        <v>Mar</v>
      </c>
      <c r="P317" t="str">
        <f>TEXT(InputData[[#This Row],[DATE]],"yyyy")</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f>VLOOKUP(InputData[[#This Row],[PRODUCT ID]],MasterData[],5,0)</f>
        <v>150</v>
      </c>
      <c r="K318">
        <f>VLOOKUP(InputData[[#This Row],[PRODUCT ID]],MasterData[],6,0)</f>
        <v>210</v>
      </c>
      <c r="L318">
        <f>InputData[[#This Row],[BUYING PRIZE]]*InputData[[#This Row],[QUANTITY]]</f>
        <v>300</v>
      </c>
      <c r="M318">
        <f>InputData[[#This Row],[SELLING PRICE]]*InputData[[#This Row],[QUANTITY]]*(1-InputData[[#This Row],[DISCOUNT %]])</f>
        <v>420</v>
      </c>
      <c r="N318">
        <f>DAY(InputData[[#This Row],[DATE]])</f>
        <v>18</v>
      </c>
      <c r="O318" t="str">
        <f>TEXT(InputData[[#This Row],[DATE]],"mmm")</f>
        <v>Mar</v>
      </c>
      <c r="P318" t="str">
        <f>TEXT(InputData[[#This Row],[DATE]],"yyyy")</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f>VLOOKUP(InputData[[#This Row],[PRODUCT ID]],MasterData[],5,0)</f>
        <v>48</v>
      </c>
      <c r="K319">
        <f>VLOOKUP(InputData[[#This Row],[PRODUCT ID]],MasterData[],6,0)</f>
        <v>57.120000000000005</v>
      </c>
      <c r="L319">
        <f>InputData[[#This Row],[BUYING PRIZE]]*InputData[[#This Row],[QUANTITY]]</f>
        <v>480</v>
      </c>
      <c r="M319">
        <f>InputData[[#This Row],[SELLING PRICE]]*InputData[[#This Row],[QUANTITY]]*(1-InputData[[#This Row],[DISCOUNT %]])</f>
        <v>571.20000000000005</v>
      </c>
      <c r="N319">
        <f>DAY(InputData[[#This Row],[DATE]])</f>
        <v>18</v>
      </c>
      <c r="O319" t="str">
        <f>TEXT(InputData[[#This Row],[DATE]],"mmm")</f>
        <v>Mar</v>
      </c>
      <c r="P319" t="str">
        <f>TEXT(InputData[[#This Row],[DATE]],"yyyy")</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f>VLOOKUP(InputData[[#This Row],[PRODUCT ID]],MasterData[],5,0)</f>
        <v>138</v>
      </c>
      <c r="K320">
        <f>VLOOKUP(InputData[[#This Row],[PRODUCT ID]],MasterData[],6,0)</f>
        <v>173.88</v>
      </c>
      <c r="L320">
        <f>InputData[[#This Row],[BUYING PRIZE]]*InputData[[#This Row],[QUANTITY]]</f>
        <v>828</v>
      </c>
      <c r="M320">
        <f>InputData[[#This Row],[SELLING PRICE]]*InputData[[#This Row],[QUANTITY]]*(1-InputData[[#This Row],[DISCOUNT %]])</f>
        <v>1043.28</v>
      </c>
      <c r="N320">
        <f>DAY(InputData[[#This Row],[DATE]])</f>
        <v>19</v>
      </c>
      <c r="O320" t="str">
        <f>TEXT(InputData[[#This Row],[DATE]],"mmm")</f>
        <v>Mar</v>
      </c>
      <c r="P320" t="str">
        <f>TEXT(InputData[[#This Row],[DATE]],"yyyy")</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f>VLOOKUP(InputData[[#This Row],[PRODUCT ID]],MasterData[],5,0)</f>
        <v>89</v>
      </c>
      <c r="K321">
        <f>VLOOKUP(InputData[[#This Row],[PRODUCT ID]],MasterData[],6,0)</f>
        <v>117.48</v>
      </c>
      <c r="L321">
        <f>InputData[[#This Row],[BUYING PRIZE]]*InputData[[#This Row],[QUANTITY]]</f>
        <v>801</v>
      </c>
      <c r="M321">
        <f>InputData[[#This Row],[SELLING PRICE]]*InputData[[#This Row],[QUANTITY]]*(1-InputData[[#This Row],[DISCOUNT %]])</f>
        <v>1057.32</v>
      </c>
      <c r="N321">
        <f>DAY(InputData[[#This Row],[DATE]])</f>
        <v>23</v>
      </c>
      <c r="O321" t="str">
        <f>TEXT(InputData[[#This Row],[DATE]],"mmm")</f>
        <v>Mar</v>
      </c>
      <c r="P321" t="str">
        <f>TEXT(InputData[[#This Row],[DATE]],"yyyy")</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f>VLOOKUP(InputData[[#This Row],[PRODUCT ID]],MasterData[],5,0)</f>
        <v>98</v>
      </c>
      <c r="K322">
        <f>VLOOKUP(InputData[[#This Row],[PRODUCT ID]],MasterData[],6,0)</f>
        <v>103.88</v>
      </c>
      <c r="L322">
        <f>InputData[[#This Row],[BUYING PRIZE]]*InputData[[#This Row],[QUANTITY]]</f>
        <v>196</v>
      </c>
      <c r="M322">
        <f>InputData[[#This Row],[SELLING PRICE]]*InputData[[#This Row],[QUANTITY]]*(1-InputData[[#This Row],[DISCOUNT %]])</f>
        <v>207.76</v>
      </c>
      <c r="N322">
        <f>DAY(InputData[[#This Row],[DATE]])</f>
        <v>25</v>
      </c>
      <c r="O322" t="str">
        <f>TEXT(InputData[[#This Row],[DATE]],"mmm")</f>
        <v>Mar</v>
      </c>
      <c r="P322" t="str">
        <f>TEXT(InputData[[#This Row],[DATE]],"yyyy")</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f>VLOOKUP(InputData[[#This Row],[PRODUCT ID]],MasterData[],5,0)</f>
        <v>148</v>
      </c>
      <c r="K323">
        <f>VLOOKUP(InputData[[#This Row],[PRODUCT ID]],MasterData[],6,0)</f>
        <v>201.28</v>
      </c>
      <c r="L323">
        <f>InputData[[#This Row],[BUYING PRIZE]]*InputData[[#This Row],[QUANTITY]]</f>
        <v>1628</v>
      </c>
      <c r="M323">
        <f>InputData[[#This Row],[SELLING PRICE]]*InputData[[#This Row],[QUANTITY]]*(1-InputData[[#This Row],[DISCOUNT %]])</f>
        <v>2214.08</v>
      </c>
      <c r="N323">
        <f>DAY(InputData[[#This Row],[DATE]])</f>
        <v>25</v>
      </c>
      <c r="O323" t="str">
        <f>TEXT(InputData[[#This Row],[DATE]],"mmm")</f>
        <v>Mar</v>
      </c>
      <c r="P323" t="str">
        <f>TEXT(InputData[[#This Row],[DATE]],"yyyy")</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f>VLOOKUP(InputData[[#This Row],[PRODUCT ID]],MasterData[],5,0)</f>
        <v>89</v>
      </c>
      <c r="K324">
        <f>VLOOKUP(InputData[[#This Row],[PRODUCT ID]],MasterData[],6,0)</f>
        <v>117.48</v>
      </c>
      <c r="L324">
        <f>InputData[[#This Row],[BUYING PRIZE]]*InputData[[#This Row],[QUANTITY]]</f>
        <v>1068</v>
      </c>
      <c r="M324">
        <f>InputData[[#This Row],[SELLING PRICE]]*InputData[[#This Row],[QUANTITY]]*(1-InputData[[#This Row],[DISCOUNT %]])</f>
        <v>1409.76</v>
      </c>
      <c r="N324">
        <f>DAY(InputData[[#This Row],[DATE]])</f>
        <v>29</v>
      </c>
      <c r="O324" t="str">
        <f>TEXT(InputData[[#This Row],[DATE]],"mmm")</f>
        <v>Mar</v>
      </c>
      <c r="P324" t="str">
        <f>TEXT(InputData[[#This Row],[DATE]],"yyyy")</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f>VLOOKUP(InputData[[#This Row],[PRODUCT ID]],MasterData[],5,0)</f>
        <v>98</v>
      </c>
      <c r="K325">
        <f>VLOOKUP(InputData[[#This Row],[PRODUCT ID]],MasterData[],6,0)</f>
        <v>103.88</v>
      </c>
      <c r="L325">
        <f>InputData[[#This Row],[BUYING PRIZE]]*InputData[[#This Row],[QUANTITY]]</f>
        <v>1274</v>
      </c>
      <c r="M325">
        <f>InputData[[#This Row],[SELLING PRICE]]*InputData[[#This Row],[QUANTITY]]*(1-InputData[[#This Row],[DISCOUNT %]])</f>
        <v>1350.44</v>
      </c>
      <c r="N325">
        <f>DAY(InputData[[#This Row],[DATE]])</f>
        <v>30</v>
      </c>
      <c r="O325" t="str">
        <f>TEXT(InputData[[#This Row],[DATE]],"mmm")</f>
        <v>Mar</v>
      </c>
      <c r="P325" t="str">
        <f>TEXT(InputData[[#This Row],[DATE]],"yyyy")</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f>VLOOKUP(InputData[[#This Row],[PRODUCT ID]],MasterData[],5,0)</f>
        <v>105</v>
      </c>
      <c r="K326">
        <f>VLOOKUP(InputData[[#This Row],[PRODUCT ID]],MasterData[],6,0)</f>
        <v>142.80000000000001</v>
      </c>
      <c r="L326">
        <f>InputData[[#This Row],[BUYING PRIZE]]*InputData[[#This Row],[QUANTITY]]</f>
        <v>210</v>
      </c>
      <c r="M326">
        <f>InputData[[#This Row],[SELLING PRICE]]*InputData[[#This Row],[QUANTITY]]*(1-InputData[[#This Row],[DISCOUNT %]])</f>
        <v>285.60000000000002</v>
      </c>
      <c r="N326">
        <f>DAY(InputData[[#This Row],[DATE]])</f>
        <v>1</v>
      </c>
      <c r="O326" t="str">
        <f>TEXT(InputData[[#This Row],[DATE]],"mmm")</f>
        <v>Apr</v>
      </c>
      <c r="P326" t="str">
        <f>TEXT(InputData[[#This Row],[DATE]],"yyyy")</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f>VLOOKUP(InputData[[#This Row],[PRODUCT ID]],MasterData[],5,0)</f>
        <v>105</v>
      </c>
      <c r="K327">
        <f>VLOOKUP(InputData[[#This Row],[PRODUCT ID]],MasterData[],6,0)</f>
        <v>142.80000000000001</v>
      </c>
      <c r="L327">
        <f>InputData[[#This Row],[BUYING PRIZE]]*InputData[[#This Row],[QUANTITY]]</f>
        <v>315</v>
      </c>
      <c r="M327">
        <f>InputData[[#This Row],[SELLING PRICE]]*InputData[[#This Row],[QUANTITY]]*(1-InputData[[#This Row],[DISCOUNT %]])</f>
        <v>428.40000000000003</v>
      </c>
      <c r="N327">
        <f>DAY(InputData[[#This Row],[DATE]])</f>
        <v>2</v>
      </c>
      <c r="O327" t="str">
        <f>TEXT(InputData[[#This Row],[DATE]],"mmm")</f>
        <v>Apr</v>
      </c>
      <c r="P327" t="str">
        <f>TEXT(InputData[[#This Row],[DATE]],"yyyy")</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f>VLOOKUP(InputData[[#This Row],[PRODUCT ID]],MasterData[],5,0)</f>
        <v>90</v>
      </c>
      <c r="K328">
        <f>VLOOKUP(InputData[[#This Row],[PRODUCT ID]],MasterData[],6,0)</f>
        <v>115.2</v>
      </c>
      <c r="L328">
        <f>InputData[[#This Row],[BUYING PRIZE]]*InputData[[#This Row],[QUANTITY]]</f>
        <v>180</v>
      </c>
      <c r="M328">
        <f>InputData[[#This Row],[SELLING PRICE]]*InputData[[#This Row],[QUANTITY]]*(1-InputData[[#This Row],[DISCOUNT %]])</f>
        <v>230.4</v>
      </c>
      <c r="N328">
        <f>DAY(InputData[[#This Row],[DATE]])</f>
        <v>6</v>
      </c>
      <c r="O328" t="str">
        <f>TEXT(InputData[[#This Row],[DATE]],"mmm")</f>
        <v>Apr</v>
      </c>
      <c r="P328" t="str">
        <f>TEXT(InputData[[#This Row],[DATE]],"yyyy")</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f>VLOOKUP(InputData[[#This Row],[PRODUCT ID]],MasterData[],5,0)</f>
        <v>18</v>
      </c>
      <c r="K329">
        <f>VLOOKUP(InputData[[#This Row],[PRODUCT ID]],MasterData[],6,0)</f>
        <v>24.66</v>
      </c>
      <c r="L329">
        <f>InputData[[#This Row],[BUYING PRIZE]]*InputData[[#This Row],[QUANTITY]]</f>
        <v>126</v>
      </c>
      <c r="M329">
        <f>InputData[[#This Row],[SELLING PRICE]]*InputData[[#This Row],[QUANTITY]]*(1-InputData[[#This Row],[DISCOUNT %]])</f>
        <v>172.62</v>
      </c>
      <c r="N329">
        <f>DAY(InputData[[#This Row],[DATE]])</f>
        <v>7</v>
      </c>
      <c r="O329" t="str">
        <f>TEXT(InputData[[#This Row],[DATE]],"mmm")</f>
        <v>Apr</v>
      </c>
      <c r="P329" t="str">
        <f>TEXT(InputData[[#This Row],[DATE]],"yyyy")</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f>VLOOKUP(InputData[[#This Row],[PRODUCT ID]],MasterData[],5,0)</f>
        <v>37</v>
      </c>
      <c r="K330">
        <f>VLOOKUP(InputData[[#This Row],[PRODUCT ID]],MasterData[],6,0)</f>
        <v>42.55</v>
      </c>
      <c r="L330">
        <f>InputData[[#This Row],[BUYING PRIZE]]*InputData[[#This Row],[QUANTITY]]</f>
        <v>444</v>
      </c>
      <c r="M330">
        <f>InputData[[#This Row],[SELLING PRICE]]*InputData[[#This Row],[QUANTITY]]*(1-InputData[[#This Row],[DISCOUNT %]])</f>
        <v>510.59999999999997</v>
      </c>
      <c r="N330">
        <f>DAY(InputData[[#This Row],[DATE]])</f>
        <v>9</v>
      </c>
      <c r="O330" t="str">
        <f>TEXT(InputData[[#This Row],[DATE]],"mmm")</f>
        <v>Apr</v>
      </c>
      <c r="P330" t="str">
        <f>TEXT(InputData[[#This Row],[DATE]],"yyyy")</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f>VLOOKUP(InputData[[#This Row],[PRODUCT ID]],MasterData[],5,0)</f>
        <v>105</v>
      </c>
      <c r="K331">
        <f>VLOOKUP(InputData[[#This Row],[PRODUCT ID]],MasterData[],6,0)</f>
        <v>142.80000000000001</v>
      </c>
      <c r="L331">
        <f>InputData[[#This Row],[BUYING PRIZE]]*InputData[[#This Row],[QUANTITY]]</f>
        <v>945</v>
      </c>
      <c r="M331">
        <f>InputData[[#This Row],[SELLING PRICE]]*InputData[[#This Row],[QUANTITY]]*(1-InputData[[#This Row],[DISCOUNT %]])</f>
        <v>1285.2</v>
      </c>
      <c r="N331">
        <f>DAY(InputData[[#This Row],[DATE]])</f>
        <v>9</v>
      </c>
      <c r="O331" t="str">
        <f>TEXT(InputData[[#This Row],[DATE]],"mmm")</f>
        <v>Apr</v>
      </c>
      <c r="P331" t="str">
        <f>TEXT(InputData[[#This Row],[DATE]],"yyyy")</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f>VLOOKUP(InputData[[#This Row],[PRODUCT ID]],MasterData[],5,0)</f>
        <v>13</v>
      </c>
      <c r="K332">
        <f>VLOOKUP(InputData[[#This Row],[PRODUCT ID]],MasterData[],6,0)</f>
        <v>16.64</v>
      </c>
      <c r="L332">
        <f>InputData[[#This Row],[BUYING PRIZE]]*InputData[[#This Row],[QUANTITY]]</f>
        <v>182</v>
      </c>
      <c r="M332">
        <f>InputData[[#This Row],[SELLING PRICE]]*InputData[[#This Row],[QUANTITY]]*(1-InputData[[#This Row],[DISCOUNT %]])</f>
        <v>232.96</v>
      </c>
      <c r="N332">
        <f>DAY(InputData[[#This Row],[DATE]])</f>
        <v>13</v>
      </c>
      <c r="O332" t="str">
        <f>TEXT(InputData[[#This Row],[DATE]],"mmm")</f>
        <v>Apr</v>
      </c>
      <c r="P332" t="str">
        <f>TEXT(InputData[[#This Row],[DATE]],"yyyy")</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f>VLOOKUP(InputData[[#This Row],[PRODUCT ID]],MasterData[],5,0)</f>
        <v>138</v>
      </c>
      <c r="K333">
        <f>VLOOKUP(InputData[[#This Row],[PRODUCT ID]],MasterData[],6,0)</f>
        <v>173.88</v>
      </c>
      <c r="L333">
        <f>InputData[[#This Row],[BUYING PRIZE]]*InputData[[#This Row],[QUANTITY]]</f>
        <v>1242</v>
      </c>
      <c r="M333">
        <f>InputData[[#This Row],[SELLING PRICE]]*InputData[[#This Row],[QUANTITY]]*(1-InputData[[#This Row],[DISCOUNT %]])</f>
        <v>1564.92</v>
      </c>
      <c r="N333">
        <f>DAY(InputData[[#This Row],[DATE]])</f>
        <v>18</v>
      </c>
      <c r="O333" t="str">
        <f>TEXT(InputData[[#This Row],[DATE]],"mmm")</f>
        <v>Apr</v>
      </c>
      <c r="P333" t="str">
        <f>TEXT(InputData[[#This Row],[DATE]],"yyyy")</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f>VLOOKUP(InputData[[#This Row],[PRODUCT ID]],MasterData[],5,0)</f>
        <v>37</v>
      </c>
      <c r="K334">
        <f>VLOOKUP(InputData[[#This Row],[PRODUCT ID]],MasterData[],6,0)</f>
        <v>49.21</v>
      </c>
      <c r="L334">
        <f>InputData[[#This Row],[BUYING PRIZE]]*InputData[[#This Row],[QUANTITY]]</f>
        <v>74</v>
      </c>
      <c r="M334">
        <f>InputData[[#This Row],[SELLING PRICE]]*InputData[[#This Row],[QUANTITY]]*(1-InputData[[#This Row],[DISCOUNT %]])</f>
        <v>98.42</v>
      </c>
      <c r="N334">
        <f>DAY(InputData[[#This Row],[DATE]])</f>
        <v>20</v>
      </c>
      <c r="O334" t="str">
        <f>TEXT(InputData[[#This Row],[DATE]],"mmm")</f>
        <v>Apr</v>
      </c>
      <c r="P334" t="str">
        <f>TEXT(InputData[[#This Row],[DATE]],"yyyy")</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f>VLOOKUP(InputData[[#This Row],[PRODUCT ID]],MasterData[],5,0)</f>
        <v>73</v>
      </c>
      <c r="K335">
        <f>VLOOKUP(InputData[[#This Row],[PRODUCT ID]],MasterData[],6,0)</f>
        <v>94.17</v>
      </c>
      <c r="L335">
        <f>InputData[[#This Row],[BUYING PRIZE]]*InputData[[#This Row],[QUANTITY]]</f>
        <v>292</v>
      </c>
      <c r="M335">
        <f>InputData[[#This Row],[SELLING PRICE]]*InputData[[#This Row],[QUANTITY]]*(1-InputData[[#This Row],[DISCOUNT %]])</f>
        <v>376.68</v>
      </c>
      <c r="N335">
        <f>DAY(InputData[[#This Row],[DATE]])</f>
        <v>20</v>
      </c>
      <c r="O335" t="str">
        <f>TEXT(InputData[[#This Row],[DATE]],"mmm")</f>
        <v>Apr</v>
      </c>
      <c r="P335" t="str">
        <f>TEXT(InputData[[#This Row],[DATE]],"yyyy")</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f>VLOOKUP(InputData[[#This Row],[PRODUCT ID]],MasterData[],5,0)</f>
        <v>148</v>
      </c>
      <c r="K336">
        <f>VLOOKUP(InputData[[#This Row],[PRODUCT ID]],MasterData[],6,0)</f>
        <v>201.28</v>
      </c>
      <c r="L336">
        <f>InputData[[#This Row],[BUYING PRIZE]]*InputData[[#This Row],[QUANTITY]]</f>
        <v>296</v>
      </c>
      <c r="M336">
        <f>InputData[[#This Row],[SELLING PRICE]]*InputData[[#This Row],[QUANTITY]]*(1-InputData[[#This Row],[DISCOUNT %]])</f>
        <v>402.56</v>
      </c>
      <c r="N336">
        <f>DAY(InputData[[#This Row],[DATE]])</f>
        <v>21</v>
      </c>
      <c r="O336" t="str">
        <f>TEXT(InputData[[#This Row],[DATE]],"mmm")</f>
        <v>Apr</v>
      </c>
      <c r="P336" t="str">
        <f>TEXT(InputData[[#This Row],[DATE]],"yyyy")</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f>VLOOKUP(InputData[[#This Row],[PRODUCT ID]],MasterData[],5,0)</f>
        <v>18</v>
      </c>
      <c r="K337">
        <f>VLOOKUP(InputData[[#This Row],[PRODUCT ID]],MasterData[],6,0)</f>
        <v>24.66</v>
      </c>
      <c r="L337">
        <f>InputData[[#This Row],[BUYING PRIZE]]*InputData[[#This Row],[QUANTITY]]</f>
        <v>252</v>
      </c>
      <c r="M337">
        <f>InputData[[#This Row],[SELLING PRICE]]*InputData[[#This Row],[QUANTITY]]*(1-InputData[[#This Row],[DISCOUNT %]])</f>
        <v>345.24</v>
      </c>
      <c r="N337">
        <f>DAY(InputData[[#This Row],[DATE]])</f>
        <v>21</v>
      </c>
      <c r="O337" t="str">
        <f>TEXT(InputData[[#This Row],[DATE]],"mmm")</f>
        <v>Apr</v>
      </c>
      <c r="P337" t="str">
        <f>TEXT(InputData[[#This Row],[DATE]],"yyyy")</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f>VLOOKUP(InputData[[#This Row],[PRODUCT ID]],MasterData[],5,0)</f>
        <v>76</v>
      </c>
      <c r="K338">
        <f>VLOOKUP(InputData[[#This Row],[PRODUCT ID]],MasterData[],6,0)</f>
        <v>82.08</v>
      </c>
      <c r="L338">
        <f>InputData[[#This Row],[BUYING PRIZE]]*InputData[[#This Row],[QUANTITY]]</f>
        <v>1140</v>
      </c>
      <c r="M338">
        <f>InputData[[#This Row],[SELLING PRICE]]*InputData[[#This Row],[QUANTITY]]*(1-InputData[[#This Row],[DISCOUNT %]])</f>
        <v>1231.2</v>
      </c>
      <c r="N338">
        <f>DAY(InputData[[#This Row],[DATE]])</f>
        <v>23</v>
      </c>
      <c r="O338" t="str">
        <f>TEXT(InputData[[#This Row],[DATE]],"mmm")</f>
        <v>Apr</v>
      </c>
      <c r="P338" t="str">
        <f>TEXT(InputData[[#This Row],[DATE]],"yyyy")</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f>VLOOKUP(InputData[[#This Row],[PRODUCT ID]],MasterData[],5,0)</f>
        <v>55</v>
      </c>
      <c r="K339">
        <f>VLOOKUP(InputData[[#This Row],[PRODUCT ID]],MasterData[],6,0)</f>
        <v>58.3</v>
      </c>
      <c r="L339">
        <f>InputData[[#This Row],[BUYING PRIZE]]*InputData[[#This Row],[QUANTITY]]</f>
        <v>220</v>
      </c>
      <c r="M339">
        <f>InputData[[#This Row],[SELLING PRICE]]*InputData[[#This Row],[QUANTITY]]*(1-InputData[[#This Row],[DISCOUNT %]])</f>
        <v>233.2</v>
      </c>
      <c r="N339">
        <f>DAY(InputData[[#This Row],[DATE]])</f>
        <v>24</v>
      </c>
      <c r="O339" t="str">
        <f>TEXT(InputData[[#This Row],[DATE]],"mmm")</f>
        <v>Apr</v>
      </c>
      <c r="P339" t="str">
        <f>TEXT(InputData[[#This Row],[DATE]],"yyyy")</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f>VLOOKUP(InputData[[#This Row],[PRODUCT ID]],MasterData[],5,0)</f>
        <v>44</v>
      </c>
      <c r="K340">
        <f>VLOOKUP(InputData[[#This Row],[PRODUCT ID]],MasterData[],6,0)</f>
        <v>48.84</v>
      </c>
      <c r="L340">
        <f>InputData[[#This Row],[BUYING PRIZE]]*InputData[[#This Row],[QUANTITY]]</f>
        <v>396</v>
      </c>
      <c r="M340">
        <f>InputData[[#This Row],[SELLING PRICE]]*InputData[[#This Row],[QUANTITY]]*(1-InputData[[#This Row],[DISCOUNT %]])</f>
        <v>439.56000000000006</v>
      </c>
      <c r="N340">
        <f>DAY(InputData[[#This Row],[DATE]])</f>
        <v>25</v>
      </c>
      <c r="O340" t="str">
        <f>TEXT(InputData[[#This Row],[DATE]],"mmm")</f>
        <v>Apr</v>
      </c>
      <c r="P340" t="str">
        <f>TEXT(InputData[[#This Row],[DATE]],"yyyy")</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f>VLOOKUP(InputData[[#This Row],[PRODUCT ID]],MasterData[],5,0)</f>
        <v>71</v>
      </c>
      <c r="K341">
        <f>VLOOKUP(InputData[[#This Row],[PRODUCT ID]],MasterData[],6,0)</f>
        <v>80.94</v>
      </c>
      <c r="L341">
        <f>InputData[[#This Row],[BUYING PRIZE]]*InputData[[#This Row],[QUANTITY]]</f>
        <v>568</v>
      </c>
      <c r="M341">
        <f>InputData[[#This Row],[SELLING PRICE]]*InputData[[#This Row],[QUANTITY]]*(1-InputData[[#This Row],[DISCOUNT %]])</f>
        <v>647.52</v>
      </c>
      <c r="N341">
        <f>DAY(InputData[[#This Row],[DATE]])</f>
        <v>25</v>
      </c>
      <c r="O341" t="str">
        <f>TEXT(InputData[[#This Row],[DATE]],"mmm")</f>
        <v>Apr</v>
      </c>
      <c r="P341" t="str">
        <f>TEXT(InputData[[#This Row],[DATE]],"yyyy")</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f>VLOOKUP(InputData[[#This Row],[PRODUCT ID]],MasterData[],5,0)</f>
        <v>48</v>
      </c>
      <c r="K342">
        <f>VLOOKUP(InputData[[#This Row],[PRODUCT ID]],MasterData[],6,0)</f>
        <v>57.120000000000005</v>
      </c>
      <c r="L342">
        <f>InputData[[#This Row],[BUYING PRIZE]]*InputData[[#This Row],[QUANTITY]]</f>
        <v>96</v>
      </c>
      <c r="M342">
        <f>InputData[[#This Row],[SELLING PRICE]]*InputData[[#This Row],[QUANTITY]]*(1-InputData[[#This Row],[DISCOUNT %]])</f>
        <v>114.24000000000001</v>
      </c>
      <c r="N342">
        <f>DAY(InputData[[#This Row],[DATE]])</f>
        <v>26</v>
      </c>
      <c r="O342" t="str">
        <f>TEXT(InputData[[#This Row],[DATE]],"mmm")</f>
        <v>Apr</v>
      </c>
      <c r="P342" t="str">
        <f>TEXT(InputData[[#This Row],[DATE]],"yyyy")</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f>VLOOKUP(InputData[[#This Row],[PRODUCT ID]],MasterData[],5,0)</f>
        <v>112</v>
      </c>
      <c r="K343">
        <f>VLOOKUP(InputData[[#This Row],[PRODUCT ID]],MasterData[],6,0)</f>
        <v>146.72</v>
      </c>
      <c r="L343">
        <f>InputData[[#This Row],[BUYING PRIZE]]*InputData[[#This Row],[QUANTITY]]</f>
        <v>1568</v>
      </c>
      <c r="M343">
        <f>InputData[[#This Row],[SELLING PRICE]]*InputData[[#This Row],[QUANTITY]]*(1-InputData[[#This Row],[DISCOUNT %]])</f>
        <v>2054.08</v>
      </c>
      <c r="N343">
        <f>DAY(InputData[[#This Row],[DATE]])</f>
        <v>28</v>
      </c>
      <c r="O343" t="str">
        <f>TEXT(InputData[[#This Row],[DATE]],"mmm")</f>
        <v>Apr</v>
      </c>
      <c r="P343" t="str">
        <f>TEXT(InputData[[#This Row],[DATE]],"yyyy")</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f>VLOOKUP(InputData[[#This Row],[PRODUCT ID]],MasterData[],5,0)</f>
        <v>13</v>
      </c>
      <c r="K344">
        <f>VLOOKUP(InputData[[#This Row],[PRODUCT ID]],MasterData[],6,0)</f>
        <v>16.64</v>
      </c>
      <c r="L344">
        <f>InputData[[#This Row],[BUYING PRIZE]]*InputData[[#This Row],[QUANTITY]]</f>
        <v>169</v>
      </c>
      <c r="M344">
        <f>InputData[[#This Row],[SELLING PRICE]]*InputData[[#This Row],[QUANTITY]]*(1-InputData[[#This Row],[DISCOUNT %]])</f>
        <v>216.32</v>
      </c>
      <c r="N344">
        <f>DAY(InputData[[#This Row],[DATE]])</f>
        <v>30</v>
      </c>
      <c r="O344" t="str">
        <f>TEXT(InputData[[#This Row],[DATE]],"mmm")</f>
        <v>Apr</v>
      </c>
      <c r="P344" t="str">
        <f>TEXT(InputData[[#This Row],[DATE]],"yyyy")</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f>VLOOKUP(InputData[[#This Row],[PRODUCT ID]],MasterData[],5,0)</f>
        <v>48</v>
      </c>
      <c r="K345">
        <f>VLOOKUP(InputData[[#This Row],[PRODUCT ID]],MasterData[],6,0)</f>
        <v>57.120000000000005</v>
      </c>
      <c r="L345">
        <f>InputData[[#This Row],[BUYING PRIZE]]*InputData[[#This Row],[QUANTITY]]</f>
        <v>384</v>
      </c>
      <c r="M345">
        <f>InputData[[#This Row],[SELLING PRICE]]*InputData[[#This Row],[QUANTITY]]*(1-InputData[[#This Row],[DISCOUNT %]])</f>
        <v>456.96000000000004</v>
      </c>
      <c r="N345">
        <f>DAY(InputData[[#This Row],[DATE]])</f>
        <v>30</v>
      </c>
      <c r="O345" t="str">
        <f>TEXT(InputData[[#This Row],[DATE]],"mmm")</f>
        <v>Apr</v>
      </c>
      <c r="P345" t="str">
        <f>TEXT(InputData[[#This Row],[DATE]],"yyyy")</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f>VLOOKUP(InputData[[#This Row],[PRODUCT ID]],MasterData[],5,0)</f>
        <v>55</v>
      </c>
      <c r="K346">
        <f>VLOOKUP(InputData[[#This Row],[PRODUCT ID]],MasterData[],6,0)</f>
        <v>58.3</v>
      </c>
      <c r="L346">
        <f>InputData[[#This Row],[BUYING PRIZE]]*InputData[[#This Row],[QUANTITY]]</f>
        <v>495</v>
      </c>
      <c r="M346">
        <f>InputData[[#This Row],[SELLING PRICE]]*InputData[[#This Row],[QUANTITY]]*(1-InputData[[#This Row],[DISCOUNT %]])</f>
        <v>524.69999999999993</v>
      </c>
      <c r="N346">
        <f>DAY(InputData[[#This Row],[DATE]])</f>
        <v>1</v>
      </c>
      <c r="O346" t="str">
        <f>TEXT(InputData[[#This Row],[DATE]],"mmm")</f>
        <v>May</v>
      </c>
      <c r="P346" t="str">
        <f>TEXT(InputData[[#This Row],[DATE]],"yyyy")</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f>VLOOKUP(InputData[[#This Row],[PRODUCT ID]],MasterData[],5,0)</f>
        <v>95</v>
      </c>
      <c r="K347">
        <f>VLOOKUP(InputData[[#This Row],[PRODUCT ID]],MasterData[],6,0)</f>
        <v>119.7</v>
      </c>
      <c r="L347">
        <f>InputData[[#This Row],[BUYING PRIZE]]*InputData[[#This Row],[QUANTITY]]</f>
        <v>570</v>
      </c>
      <c r="M347">
        <f>InputData[[#This Row],[SELLING PRICE]]*InputData[[#This Row],[QUANTITY]]*(1-InputData[[#This Row],[DISCOUNT %]])</f>
        <v>718.2</v>
      </c>
      <c r="N347">
        <f>DAY(InputData[[#This Row],[DATE]])</f>
        <v>1</v>
      </c>
      <c r="O347" t="str">
        <f>TEXT(InputData[[#This Row],[DATE]],"mmm")</f>
        <v>May</v>
      </c>
      <c r="P347" t="str">
        <f>TEXT(InputData[[#This Row],[DATE]],"yyyy")</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f>VLOOKUP(InputData[[#This Row],[PRODUCT ID]],MasterData[],5,0)</f>
        <v>112</v>
      </c>
      <c r="K348">
        <f>VLOOKUP(InputData[[#This Row],[PRODUCT ID]],MasterData[],6,0)</f>
        <v>122.08</v>
      </c>
      <c r="L348">
        <f>InputData[[#This Row],[BUYING PRIZE]]*InputData[[#This Row],[QUANTITY]]</f>
        <v>448</v>
      </c>
      <c r="M348">
        <f>InputData[[#This Row],[SELLING PRICE]]*InputData[[#This Row],[QUANTITY]]*(1-InputData[[#This Row],[DISCOUNT %]])</f>
        <v>488.32</v>
      </c>
      <c r="N348">
        <f>DAY(InputData[[#This Row],[DATE]])</f>
        <v>2</v>
      </c>
      <c r="O348" t="str">
        <f>TEXT(InputData[[#This Row],[DATE]],"mmm")</f>
        <v>May</v>
      </c>
      <c r="P348" t="str">
        <f>TEXT(InputData[[#This Row],[DATE]],"yyyy")</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f>VLOOKUP(InputData[[#This Row],[PRODUCT ID]],MasterData[],5,0)</f>
        <v>61</v>
      </c>
      <c r="K349">
        <f>VLOOKUP(InputData[[#This Row],[PRODUCT ID]],MasterData[],6,0)</f>
        <v>76.25</v>
      </c>
      <c r="L349">
        <f>InputData[[#This Row],[BUYING PRIZE]]*InputData[[#This Row],[QUANTITY]]</f>
        <v>610</v>
      </c>
      <c r="M349">
        <f>InputData[[#This Row],[SELLING PRICE]]*InputData[[#This Row],[QUANTITY]]*(1-InputData[[#This Row],[DISCOUNT %]])</f>
        <v>762.5</v>
      </c>
      <c r="N349">
        <f>DAY(InputData[[#This Row],[DATE]])</f>
        <v>4</v>
      </c>
      <c r="O349" t="str">
        <f>TEXT(InputData[[#This Row],[DATE]],"mmm")</f>
        <v>May</v>
      </c>
      <c r="P349" t="str">
        <f>TEXT(InputData[[#This Row],[DATE]],"yyyy")</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f>VLOOKUP(InputData[[#This Row],[PRODUCT ID]],MasterData[],5,0)</f>
        <v>55</v>
      </c>
      <c r="K350">
        <f>VLOOKUP(InputData[[#This Row],[PRODUCT ID]],MasterData[],6,0)</f>
        <v>58.3</v>
      </c>
      <c r="L350">
        <f>InputData[[#This Row],[BUYING PRIZE]]*InputData[[#This Row],[QUANTITY]]</f>
        <v>385</v>
      </c>
      <c r="M350">
        <f>InputData[[#This Row],[SELLING PRICE]]*InputData[[#This Row],[QUANTITY]]*(1-InputData[[#This Row],[DISCOUNT %]])</f>
        <v>408.09999999999997</v>
      </c>
      <c r="N350">
        <f>DAY(InputData[[#This Row],[DATE]])</f>
        <v>6</v>
      </c>
      <c r="O350" t="str">
        <f>TEXT(InputData[[#This Row],[DATE]],"mmm")</f>
        <v>May</v>
      </c>
      <c r="P350" t="str">
        <f>TEXT(InputData[[#This Row],[DATE]],"yyyy")</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f>VLOOKUP(InputData[[#This Row],[PRODUCT ID]],MasterData[],5,0)</f>
        <v>12</v>
      </c>
      <c r="K351">
        <f>VLOOKUP(InputData[[#This Row],[PRODUCT ID]],MasterData[],6,0)</f>
        <v>15.719999999999999</v>
      </c>
      <c r="L351">
        <f>InputData[[#This Row],[BUYING PRIZE]]*InputData[[#This Row],[QUANTITY]]</f>
        <v>48</v>
      </c>
      <c r="M351">
        <f>InputData[[#This Row],[SELLING PRICE]]*InputData[[#This Row],[QUANTITY]]*(1-InputData[[#This Row],[DISCOUNT %]])</f>
        <v>62.879999999999995</v>
      </c>
      <c r="N351">
        <f>DAY(InputData[[#This Row],[DATE]])</f>
        <v>7</v>
      </c>
      <c r="O351" t="str">
        <f>TEXT(InputData[[#This Row],[DATE]],"mmm")</f>
        <v>May</v>
      </c>
      <c r="P351" t="str">
        <f>TEXT(InputData[[#This Row],[DATE]],"yyyy")</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f>VLOOKUP(InputData[[#This Row],[PRODUCT ID]],MasterData[],5,0)</f>
        <v>48</v>
      </c>
      <c r="K352">
        <f>VLOOKUP(InputData[[#This Row],[PRODUCT ID]],MasterData[],6,0)</f>
        <v>57.120000000000005</v>
      </c>
      <c r="L352">
        <f>InputData[[#This Row],[BUYING PRIZE]]*InputData[[#This Row],[QUANTITY]]</f>
        <v>48</v>
      </c>
      <c r="M352">
        <f>InputData[[#This Row],[SELLING PRICE]]*InputData[[#This Row],[QUANTITY]]*(1-InputData[[#This Row],[DISCOUNT %]])</f>
        <v>57.120000000000005</v>
      </c>
      <c r="N352">
        <f>DAY(InputData[[#This Row],[DATE]])</f>
        <v>7</v>
      </c>
      <c r="O352" t="str">
        <f>TEXT(InputData[[#This Row],[DATE]],"mmm")</f>
        <v>May</v>
      </c>
      <c r="P352" t="str">
        <f>TEXT(InputData[[#This Row],[DATE]],"yyyy")</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f>VLOOKUP(InputData[[#This Row],[PRODUCT ID]],MasterData[],5,0)</f>
        <v>121</v>
      </c>
      <c r="K353">
        <f>VLOOKUP(InputData[[#This Row],[PRODUCT ID]],MasterData[],6,0)</f>
        <v>141.57</v>
      </c>
      <c r="L353">
        <f>InputData[[#This Row],[BUYING PRIZE]]*InputData[[#This Row],[QUANTITY]]</f>
        <v>847</v>
      </c>
      <c r="M353">
        <f>InputData[[#This Row],[SELLING PRICE]]*InputData[[#This Row],[QUANTITY]]*(1-InputData[[#This Row],[DISCOUNT %]])</f>
        <v>990.99</v>
      </c>
      <c r="N353">
        <f>DAY(InputData[[#This Row],[DATE]])</f>
        <v>8</v>
      </c>
      <c r="O353" t="str">
        <f>TEXT(InputData[[#This Row],[DATE]],"mmm")</f>
        <v>May</v>
      </c>
      <c r="P353" t="str">
        <f>TEXT(InputData[[#This Row],[DATE]],"yyyy")</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f>VLOOKUP(InputData[[#This Row],[PRODUCT ID]],MasterData[],5,0)</f>
        <v>134</v>
      </c>
      <c r="K354">
        <f>VLOOKUP(InputData[[#This Row],[PRODUCT ID]],MasterData[],6,0)</f>
        <v>156.78</v>
      </c>
      <c r="L354">
        <f>InputData[[#This Row],[BUYING PRIZE]]*InputData[[#This Row],[QUANTITY]]</f>
        <v>1608</v>
      </c>
      <c r="M354">
        <f>InputData[[#This Row],[SELLING PRICE]]*InputData[[#This Row],[QUANTITY]]*(1-InputData[[#This Row],[DISCOUNT %]])</f>
        <v>1881.3600000000001</v>
      </c>
      <c r="N354">
        <f>DAY(InputData[[#This Row],[DATE]])</f>
        <v>9</v>
      </c>
      <c r="O354" t="str">
        <f>TEXT(InputData[[#This Row],[DATE]],"mmm")</f>
        <v>May</v>
      </c>
      <c r="P354" t="str">
        <f>TEXT(InputData[[#This Row],[DATE]],"yyyy")</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f>VLOOKUP(InputData[[#This Row],[PRODUCT ID]],MasterData[],5,0)</f>
        <v>6</v>
      </c>
      <c r="K355">
        <f>VLOOKUP(InputData[[#This Row],[PRODUCT ID]],MasterData[],6,0)</f>
        <v>7.8599999999999994</v>
      </c>
      <c r="L355">
        <f>InputData[[#This Row],[BUYING PRIZE]]*InputData[[#This Row],[QUANTITY]]</f>
        <v>36</v>
      </c>
      <c r="M355">
        <f>InputData[[#This Row],[SELLING PRICE]]*InputData[[#This Row],[QUANTITY]]*(1-InputData[[#This Row],[DISCOUNT %]])</f>
        <v>47.16</v>
      </c>
      <c r="N355">
        <f>DAY(InputData[[#This Row],[DATE]])</f>
        <v>10</v>
      </c>
      <c r="O355" t="str">
        <f>TEXT(InputData[[#This Row],[DATE]],"mmm")</f>
        <v>May</v>
      </c>
      <c r="P355" t="str">
        <f>TEXT(InputData[[#This Row],[DATE]],"yyyy")</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f>VLOOKUP(InputData[[#This Row],[PRODUCT ID]],MasterData[],5,0)</f>
        <v>44</v>
      </c>
      <c r="K356">
        <f>VLOOKUP(InputData[[#This Row],[PRODUCT ID]],MasterData[],6,0)</f>
        <v>48.4</v>
      </c>
      <c r="L356">
        <f>InputData[[#This Row],[BUYING PRIZE]]*InputData[[#This Row],[QUANTITY]]</f>
        <v>308</v>
      </c>
      <c r="M356">
        <f>InputData[[#This Row],[SELLING PRICE]]*InputData[[#This Row],[QUANTITY]]*(1-InputData[[#This Row],[DISCOUNT %]])</f>
        <v>338.8</v>
      </c>
      <c r="N356">
        <f>DAY(InputData[[#This Row],[DATE]])</f>
        <v>12</v>
      </c>
      <c r="O356" t="str">
        <f>TEXT(InputData[[#This Row],[DATE]],"mmm")</f>
        <v>May</v>
      </c>
      <c r="P356" t="str">
        <f>TEXT(InputData[[#This Row],[DATE]],"yyyy")</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f>VLOOKUP(InputData[[#This Row],[PRODUCT ID]],MasterData[],5,0)</f>
        <v>73</v>
      </c>
      <c r="K357">
        <f>VLOOKUP(InputData[[#This Row],[PRODUCT ID]],MasterData[],6,0)</f>
        <v>94.17</v>
      </c>
      <c r="L357">
        <f>InputData[[#This Row],[BUYING PRIZE]]*InputData[[#This Row],[QUANTITY]]</f>
        <v>365</v>
      </c>
      <c r="M357">
        <f>InputData[[#This Row],[SELLING PRICE]]*InputData[[#This Row],[QUANTITY]]*(1-InputData[[#This Row],[DISCOUNT %]])</f>
        <v>470.85</v>
      </c>
      <c r="N357">
        <f>DAY(InputData[[#This Row],[DATE]])</f>
        <v>13</v>
      </c>
      <c r="O357" t="str">
        <f>TEXT(InputData[[#This Row],[DATE]],"mmm")</f>
        <v>May</v>
      </c>
      <c r="P357" t="str">
        <f>TEXT(InputData[[#This Row],[DATE]],"yyyy")</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f>VLOOKUP(InputData[[#This Row],[PRODUCT ID]],MasterData[],5,0)</f>
        <v>83</v>
      </c>
      <c r="K358">
        <f>VLOOKUP(InputData[[#This Row],[PRODUCT ID]],MasterData[],6,0)</f>
        <v>94.62</v>
      </c>
      <c r="L358">
        <f>InputData[[#This Row],[BUYING PRIZE]]*InputData[[#This Row],[QUANTITY]]</f>
        <v>1162</v>
      </c>
      <c r="M358">
        <f>InputData[[#This Row],[SELLING PRICE]]*InputData[[#This Row],[QUANTITY]]*(1-InputData[[#This Row],[DISCOUNT %]])</f>
        <v>1324.68</v>
      </c>
      <c r="N358">
        <f>DAY(InputData[[#This Row],[DATE]])</f>
        <v>14</v>
      </c>
      <c r="O358" t="str">
        <f>TEXT(InputData[[#This Row],[DATE]],"mmm")</f>
        <v>May</v>
      </c>
      <c r="P358" t="str">
        <f>TEXT(InputData[[#This Row],[DATE]],"yyyy")</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f>VLOOKUP(InputData[[#This Row],[PRODUCT ID]],MasterData[],5,0)</f>
        <v>61</v>
      </c>
      <c r="K359">
        <f>VLOOKUP(InputData[[#This Row],[PRODUCT ID]],MasterData[],6,0)</f>
        <v>76.25</v>
      </c>
      <c r="L359">
        <f>InputData[[#This Row],[BUYING PRIZE]]*InputData[[#This Row],[QUANTITY]]</f>
        <v>305</v>
      </c>
      <c r="M359">
        <f>InputData[[#This Row],[SELLING PRICE]]*InputData[[#This Row],[QUANTITY]]*(1-InputData[[#This Row],[DISCOUNT %]])</f>
        <v>381.25</v>
      </c>
      <c r="N359">
        <f>DAY(InputData[[#This Row],[DATE]])</f>
        <v>15</v>
      </c>
      <c r="O359" t="str">
        <f>TEXT(InputData[[#This Row],[DATE]],"mmm")</f>
        <v>May</v>
      </c>
      <c r="P359" t="str">
        <f>TEXT(InputData[[#This Row],[DATE]],"yyyy")</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f>VLOOKUP(InputData[[#This Row],[PRODUCT ID]],MasterData[],5,0)</f>
        <v>148</v>
      </c>
      <c r="K360">
        <f>VLOOKUP(InputData[[#This Row],[PRODUCT ID]],MasterData[],6,0)</f>
        <v>164.28</v>
      </c>
      <c r="L360">
        <f>InputData[[#This Row],[BUYING PRIZE]]*InputData[[#This Row],[QUANTITY]]</f>
        <v>1924</v>
      </c>
      <c r="M360">
        <f>InputData[[#This Row],[SELLING PRICE]]*InputData[[#This Row],[QUANTITY]]*(1-InputData[[#This Row],[DISCOUNT %]])</f>
        <v>2135.64</v>
      </c>
      <c r="N360">
        <f>DAY(InputData[[#This Row],[DATE]])</f>
        <v>16</v>
      </c>
      <c r="O360" t="str">
        <f>TEXT(InputData[[#This Row],[DATE]],"mmm")</f>
        <v>May</v>
      </c>
      <c r="P360" t="str">
        <f>TEXT(InputData[[#This Row],[DATE]],"yyyy")</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f>VLOOKUP(InputData[[#This Row],[PRODUCT ID]],MasterData[],5,0)</f>
        <v>93</v>
      </c>
      <c r="K361">
        <f>VLOOKUP(InputData[[#This Row],[PRODUCT ID]],MasterData[],6,0)</f>
        <v>104.16</v>
      </c>
      <c r="L361">
        <f>InputData[[#This Row],[BUYING PRIZE]]*InputData[[#This Row],[QUANTITY]]</f>
        <v>1209</v>
      </c>
      <c r="M361">
        <f>InputData[[#This Row],[SELLING PRICE]]*InputData[[#This Row],[QUANTITY]]*(1-InputData[[#This Row],[DISCOUNT %]])</f>
        <v>1354.08</v>
      </c>
      <c r="N361">
        <f>DAY(InputData[[#This Row],[DATE]])</f>
        <v>16</v>
      </c>
      <c r="O361" t="str">
        <f>TEXT(InputData[[#This Row],[DATE]],"mmm")</f>
        <v>May</v>
      </c>
      <c r="P361" t="str">
        <f>TEXT(InputData[[#This Row],[DATE]],"yyyy")</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f>VLOOKUP(InputData[[#This Row],[PRODUCT ID]],MasterData[],5,0)</f>
        <v>48</v>
      </c>
      <c r="K362">
        <f>VLOOKUP(InputData[[#This Row],[PRODUCT ID]],MasterData[],6,0)</f>
        <v>57.120000000000005</v>
      </c>
      <c r="L362">
        <f>InputData[[#This Row],[BUYING PRIZE]]*InputData[[#This Row],[QUANTITY]]</f>
        <v>384</v>
      </c>
      <c r="M362">
        <f>InputData[[#This Row],[SELLING PRICE]]*InputData[[#This Row],[QUANTITY]]*(1-InputData[[#This Row],[DISCOUNT %]])</f>
        <v>456.96000000000004</v>
      </c>
      <c r="N362">
        <f>DAY(InputData[[#This Row],[DATE]])</f>
        <v>17</v>
      </c>
      <c r="O362" t="str">
        <f>TEXT(InputData[[#This Row],[DATE]],"mmm")</f>
        <v>May</v>
      </c>
      <c r="P362" t="str">
        <f>TEXT(InputData[[#This Row],[DATE]],"yyyy")</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f>VLOOKUP(InputData[[#This Row],[PRODUCT ID]],MasterData[],5,0)</f>
        <v>48</v>
      </c>
      <c r="K363">
        <f>VLOOKUP(InputData[[#This Row],[PRODUCT ID]],MasterData[],6,0)</f>
        <v>57.120000000000005</v>
      </c>
      <c r="L363">
        <f>InputData[[#This Row],[BUYING PRIZE]]*InputData[[#This Row],[QUANTITY]]</f>
        <v>192</v>
      </c>
      <c r="M363">
        <f>InputData[[#This Row],[SELLING PRICE]]*InputData[[#This Row],[QUANTITY]]*(1-InputData[[#This Row],[DISCOUNT %]])</f>
        <v>228.48000000000002</v>
      </c>
      <c r="N363">
        <f>DAY(InputData[[#This Row],[DATE]])</f>
        <v>18</v>
      </c>
      <c r="O363" t="str">
        <f>TEXT(InputData[[#This Row],[DATE]],"mmm")</f>
        <v>May</v>
      </c>
      <c r="P363" t="str">
        <f>TEXT(InputData[[#This Row],[DATE]],"yyyy")</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f>VLOOKUP(InputData[[#This Row],[PRODUCT ID]],MasterData[],5,0)</f>
        <v>72</v>
      </c>
      <c r="K364">
        <f>VLOOKUP(InputData[[#This Row],[PRODUCT ID]],MasterData[],6,0)</f>
        <v>79.92</v>
      </c>
      <c r="L364">
        <f>InputData[[#This Row],[BUYING PRIZE]]*InputData[[#This Row],[QUANTITY]]</f>
        <v>576</v>
      </c>
      <c r="M364">
        <f>InputData[[#This Row],[SELLING PRICE]]*InputData[[#This Row],[QUANTITY]]*(1-InputData[[#This Row],[DISCOUNT %]])</f>
        <v>639.36</v>
      </c>
      <c r="N364">
        <f>DAY(InputData[[#This Row],[DATE]])</f>
        <v>18</v>
      </c>
      <c r="O364" t="str">
        <f>TEXT(InputData[[#This Row],[DATE]],"mmm")</f>
        <v>May</v>
      </c>
      <c r="P364" t="str">
        <f>TEXT(InputData[[#This Row],[DATE]],"yyyy")</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f>VLOOKUP(InputData[[#This Row],[PRODUCT ID]],MasterData[],5,0)</f>
        <v>76</v>
      </c>
      <c r="K365">
        <f>VLOOKUP(InputData[[#This Row],[PRODUCT ID]],MasterData[],6,0)</f>
        <v>82.08</v>
      </c>
      <c r="L365">
        <f>InputData[[#This Row],[BUYING PRIZE]]*InputData[[#This Row],[QUANTITY]]</f>
        <v>1140</v>
      </c>
      <c r="M365">
        <f>InputData[[#This Row],[SELLING PRICE]]*InputData[[#This Row],[QUANTITY]]*(1-InputData[[#This Row],[DISCOUNT %]])</f>
        <v>1231.2</v>
      </c>
      <c r="N365">
        <f>DAY(InputData[[#This Row],[DATE]])</f>
        <v>20</v>
      </c>
      <c r="O365" t="str">
        <f>TEXT(InputData[[#This Row],[DATE]],"mmm")</f>
        <v>May</v>
      </c>
      <c r="P365" t="str">
        <f>TEXT(InputData[[#This Row],[DATE]],"yyyy")</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f>VLOOKUP(InputData[[#This Row],[PRODUCT ID]],MasterData[],5,0)</f>
        <v>12</v>
      </c>
      <c r="K366">
        <f>VLOOKUP(InputData[[#This Row],[PRODUCT ID]],MasterData[],6,0)</f>
        <v>15.719999999999999</v>
      </c>
      <c r="L366">
        <f>InputData[[#This Row],[BUYING PRIZE]]*InputData[[#This Row],[QUANTITY]]</f>
        <v>144</v>
      </c>
      <c r="M366">
        <f>InputData[[#This Row],[SELLING PRICE]]*InputData[[#This Row],[QUANTITY]]*(1-InputData[[#This Row],[DISCOUNT %]])</f>
        <v>188.64</v>
      </c>
      <c r="N366">
        <f>DAY(InputData[[#This Row],[DATE]])</f>
        <v>22</v>
      </c>
      <c r="O366" t="str">
        <f>TEXT(InputData[[#This Row],[DATE]],"mmm")</f>
        <v>May</v>
      </c>
      <c r="P366" t="str">
        <f>TEXT(InputData[[#This Row],[DATE]],"yyyy")</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f>VLOOKUP(InputData[[#This Row],[PRODUCT ID]],MasterData[],5,0)</f>
        <v>105</v>
      </c>
      <c r="K367">
        <f>VLOOKUP(InputData[[#This Row],[PRODUCT ID]],MasterData[],6,0)</f>
        <v>142.80000000000001</v>
      </c>
      <c r="L367">
        <f>InputData[[#This Row],[BUYING PRIZE]]*InputData[[#This Row],[QUANTITY]]</f>
        <v>735</v>
      </c>
      <c r="M367">
        <f>InputData[[#This Row],[SELLING PRICE]]*InputData[[#This Row],[QUANTITY]]*(1-InputData[[#This Row],[DISCOUNT %]])</f>
        <v>999.60000000000014</v>
      </c>
      <c r="N367">
        <f>DAY(InputData[[#This Row],[DATE]])</f>
        <v>25</v>
      </c>
      <c r="O367" t="str">
        <f>TEXT(InputData[[#This Row],[DATE]],"mmm")</f>
        <v>May</v>
      </c>
      <c r="P367" t="str">
        <f>TEXT(InputData[[#This Row],[DATE]],"yyyy")</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f>VLOOKUP(InputData[[#This Row],[PRODUCT ID]],MasterData[],5,0)</f>
        <v>37</v>
      </c>
      <c r="K368">
        <f>VLOOKUP(InputData[[#This Row],[PRODUCT ID]],MasterData[],6,0)</f>
        <v>41.81</v>
      </c>
      <c r="L368">
        <f>InputData[[#This Row],[BUYING PRIZE]]*InputData[[#This Row],[QUANTITY]]</f>
        <v>74</v>
      </c>
      <c r="M368">
        <f>InputData[[#This Row],[SELLING PRICE]]*InputData[[#This Row],[QUANTITY]]*(1-InputData[[#This Row],[DISCOUNT %]])</f>
        <v>83.62</v>
      </c>
      <c r="N368">
        <f>DAY(InputData[[#This Row],[DATE]])</f>
        <v>26</v>
      </c>
      <c r="O368" t="str">
        <f>TEXT(InputData[[#This Row],[DATE]],"mmm")</f>
        <v>May</v>
      </c>
      <c r="P368" t="str">
        <f>TEXT(InputData[[#This Row],[DATE]],"yyyy")</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f>VLOOKUP(InputData[[#This Row],[PRODUCT ID]],MasterData[],5,0)</f>
        <v>48</v>
      </c>
      <c r="K369">
        <f>VLOOKUP(InputData[[#This Row],[PRODUCT ID]],MasterData[],6,0)</f>
        <v>57.120000000000005</v>
      </c>
      <c r="L369">
        <f>InputData[[#This Row],[BUYING PRIZE]]*InputData[[#This Row],[QUANTITY]]</f>
        <v>96</v>
      </c>
      <c r="M369">
        <f>InputData[[#This Row],[SELLING PRICE]]*InputData[[#This Row],[QUANTITY]]*(1-InputData[[#This Row],[DISCOUNT %]])</f>
        <v>114.24000000000001</v>
      </c>
      <c r="N369">
        <f>DAY(InputData[[#This Row],[DATE]])</f>
        <v>26</v>
      </c>
      <c r="O369" t="str">
        <f>TEXT(InputData[[#This Row],[DATE]],"mmm")</f>
        <v>May</v>
      </c>
      <c r="P369" t="str">
        <f>TEXT(InputData[[#This Row],[DATE]],"yyyy")</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f>VLOOKUP(InputData[[#This Row],[PRODUCT ID]],MasterData[],5,0)</f>
        <v>138</v>
      </c>
      <c r="K370">
        <f>VLOOKUP(InputData[[#This Row],[PRODUCT ID]],MasterData[],6,0)</f>
        <v>173.88</v>
      </c>
      <c r="L370">
        <f>InputData[[#This Row],[BUYING PRIZE]]*InputData[[#This Row],[QUANTITY]]</f>
        <v>1380</v>
      </c>
      <c r="M370">
        <f>InputData[[#This Row],[SELLING PRICE]]*InputData[[#This Row],[QUANTITY]]*(1-InputData[[#This Row],[DISCOUNT %]])</f>
        <v>1738.8</v>
      </c>
      <c r="N370">
        <f>DAY(InputData[[#This Row],[DATE]])</f>
        <v>28</v>
      </c>
      <c r="O370" t="str">
        <f>TEXT(InputData[[#This Row],[DATE]],"mmm")</f>
        <v>May</v>
      </c>
      <c r="P370" t="str">
        <f>TEXT(InputData[[#This Row],[DATE]],"yyyy")</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f>VLOOKUP(InputData[[#This Row],[PRODUCT ID]],MasterData[],5,0)</f>
        <v>83</v>
      </c>
      <c r="K371">
        <f>VLOOKUP(InputData[[#This Row],[PRODUCT ID]],MasterData[],6,0)</f>
        <v>94.62</v>
      </c>
      <c r="L371">
        <f>InputData[[#This Row],[BUYING PRIZE]]*InputData[[#This Row],[QUANTITY]]</f>
        <v>415</v>
      </c>
      <c r="M371">
        <f>InputData[[#This Row],[SELLING PRICE]]*InputData[[#This Row],[QUANTITY]]*(1-InputData[[#This Row],[DISCOUNT %]])</f>
        <v>473.1</v>
      </c>
      <c r="N371">
        <f>DAY(InputData[[#This Row],[DATE]])</f>
        <v>28</v>
      </c>
      <c r="O371" t="str">
        <f>TEXT(InputData[[#This Row],[DATE]],"mmm")</f>
        <v>May</v>
      </c>
      <c r="P371" t="str">
        <f>TEXT(InputData[[#This Row],[DATE]],"yyyy")</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f>VLOOKUP(InputData[[#This Row],[PRODUCT ID]],MasterData[],5,0)</f>
        <v>148</v>
      </c>
      <c r="K372">
        <f>VLOOKUP(InputData[[#This Row],[PRODUCT ID]],MasterData[],6,0)</f>
        <v>164.28</v>
      </c>
      <c r="L372">
        <f>InputData[[#This Row],[BUYING PRIZE]]*InputData[[#This Row],[QUANTITY]]</f>
        <v>1332</v>
      </c>
      <c r="M372">
        <f>InputData[[#This Row],[SELLING PRICE]]*InputData[[#This Row],[QUANTITY]]*(1-InputData[[#This Row],[DISCOUNT %]])</f>
        <v>1478.52</v>
      </c>
      <c r="N372">
        <f>DAY(InputData[[#This Row],[DATE]])</f>
        <v>28</v>
      </c>
      <c r="O372" t="str">
        <f>TEXT(InputData[[#This Row],[DATE]],"mmm")</f>
        <v>May</v>
      </c>
      <c r="P372" t="str">
        <f>TEXT(InputData[[#This Row],[DATE]],"yyyy")</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f>VLOOKUP(InputData[[#This Row],[PRODUCT ID]],MasterData[],5,0)</f>
        <v>44</v>
      </c>
      <c r="K373">
        <f>VLOOKUP(InputData[[#This Row],[PRODUCT ID]],MasterData[],6,0)</f>
        <v>48.84</v>
      </c>
      <c r="L373">
        <f>InputData[[#This Row],[BUYING PRIZE]]*InputData[[#This Row],[QUANTITY]]</f>
        <v>528</v>
      </c>
      <c r="M373">
        <f>InputData[[#This Row],[SELLING PRICE]]*InputData[[#This Row],[QUANTITY]]*(1-InputData[[#This Row],[DISCOUNT %]])</f>
        <v>586.08000000000004</v>
      </c>
      <c r="N373">
        <f>DAY(InputData[[#This Row],[DATE]])</f>
        <v>28</v>
      </c>
      <c r="O373" t="str">
        <f>TEXT(InputData[[#This Row],[DATE]],"mmm")</f>
        <v>May</v>
      </c>
      <c r="P373" t="str">
        <f>TEXT(InputData[[#This Row],[DATE]],"yyyy")</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f>VLOOKUP(InputData[[#This Row],[PRODUCT ID]],MasterData[],5,0)</f>
        <v>61</v>
      </c>
      <c r="K374">
        <f>VLOOKUP(InputData[[#This Row],[PRODUCT ID]],MasterData[],6,0)</f>
        <v>76.25</v>
      </c>
      <c r="L374">
        <f>InputData[[#This Row],[BUYING PRIZE]]*InputData[[#This Row],[QUANTITY]]</f>
        <v>854</v>
      </c>
      <c r="M374">
        <f>InputData[[#This Row],[SELLING PRICE]]*InputData[[#This Row],[QUANTITY]]*(1-InputData[[#This Row],[DISCOUNT %]])</f>
        <v>1067.5</v>
      </c>
      <c r="N374">
        <f>DAY(InputData[[#This Row],[DATE]])</f>
        <v>28</v>
      </c>
      <c r="O374" t="str">
        <f>TEXT(InputData[[#This Row],[DATE]],"mmm")</f>
        <v>May</v>
      </c>
      <c r="P374" t="str">
        <f>TEXT(InputData[[#This Row],[DATE]],"yyyy")</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f>VLOOKUP(InputData[[#This Row],[PRODUCT ID]],MasterData[],5,0)</f>
        <v>76</v>
      </c>
      <c r="K375">
        <f>VLOOKUP(InputData[[#This Row],[PRODUCT ID]],MasterData[],6,0)</f>
        <v>82.08</v>
      </c>
      <c r="L375">
        <f>InputData[[#This Row],[BUYING PRIZE]]*InputData[[#This Row],[QUANTITY]]</f>
        <v>684</v>
      </c>
      <c r="M375">
        <f>InputData[[#This Row],[SELLING PRICE]]*InputData[[#This Row],[QUANTITY]]*(1-InputData[[#This Row],[DISCOUNT %]])</f>
        <v>738.72</v>
      </c>
      <c r="N375">
        <f>DAY(InputData[[#This Row],[DATE]])</f>
        <v>30</v>
      </c>
      <c r="O375" t="str">
        <f>TEXT(InputData[[#This Row],[DATE]],"mmm")</f>
        <v>May</v>
      </c>
      <c r="P375" t="str">
        <f>TEXT(InputData[[#This Row],[DATE]],"yyyy")</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f>VLOOKUP(InputData[[#This Row],[PRODUCT ID]],MasterData[],5,0)</f>
        <v>133</v>
      </c>
      <c r="K376">
        <f>VLOOKUP(InputData[[#This Row],[PRODUCT ID]],MasterData[],6,0)</f>
        <v>155.61000000000001</v>
      </c>
      <c r="L376">
        <f>InputData[[#This Row],[BUYING PRIZE]]*InputData[[#This Row],[QUANTITY]]</f>
        <v>532</v>
      </c>
      <c r="M376">
        <f>InputData[[#This Row],[SELLING PRICE]]*InputData[[#This Row],[QUANTITY]]*(1-InputData[[#This Row],[DISCOUNT %]])</f>
        <v>622.44000000000005</v>
      </c>
      <c r="N376">
        <f>DAY(InputData[[#This Row],[DATE]])</f>
        <v>30</v>
      </c>
      <c r="O376" t="str">
        <f>TEXT(InputData[[#This Row],[DATE]],"mmm")</f>
        <v>May</v>
      </c>
      <c r="P376" t="str">
        <f>TEXT(InputData[[#This Row],[DATE]],"yyyy")</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f>VLOOKUP(InputData[[#This Row],[PRODUCT ID]],MasterData[],5,0)</f>
        <v>95</v>
      </c>
      <c r="K377">
        <f>VLOOKUP(InputData[[#This Row],[PRODUCT ID]],MasterData[],6,0)</f>
        <v>119.7</v>
      </c>
      <c r="L377">
        <f>InputData[[#This Row],[BUYING PRIZE]]*InputData[[#This Row],[QUANTITY]]</f>
        <v>285</v>
      </c>
      <c r="M377">
        <f>InputData[[#This Row],[SELLING PRICE]]*InputData[[#This Row],[QUANTITY]]*(1-InputData[[#This Row],[DISCOUNT %]])</f>
        <v>359.1</v>
      </c>
      <c r="N377">
        <f>DAY(InputData[[#This Row],[DATE]])</f>
        <v>30</v>
      </c>
      <c r="O377" t="str">
        <f>TEXT(InputData[[#This Row],[DATE]],"mmm")</f>
        <v>May</v>
      </c>
      <c r="P377" t="str">
        <f>TEXT(InputData[[#This Row],[DATE]],"yyyy")</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f>VLOOKUP(InputData[[#This Row],[PRODUCT ID]],MasterData[],5,0)</f>
        <v>83</v>
      </c>
      <c r="K378">
        <f>VLOOKUP(InputData[[#This Row],[PRODUCT ID]],MasterData[],6,0)</f>
        <v>94.62</v>
      </c>
      <c r="L378">
        <f>InputData[[#This Row],[BUYING PRIZE]]*InputData[[#This Row],[QUANTITY]]</f>
        <v>1162</v>
      </c>
      <c r="M378">
        <f>InputData[[#This Row],[SELLING PRICE]]*InputData[[#This Row],[QUANTITY]]*(1-InputData[[#This Row],[DISCOUNT %]])</f>
        <v>1324.68</v>
      </c>
      <c r="N378">
        <f>DAY(InputData[[#This Row],[DATE]])</f>
        <v>3</v>
      </c>
      <c r="O378" t="str">
        <f>TEXT(InputData[[#This Row],[DATE]],"mmm")</f>
        <v>Jun</v>
      </c>
      <c r="P378" t="str">
        <f>TEXT(InputData[[#This Row],[DATE]],"yyyy")</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f>VLOOKUP(InputData[[#This Row],[PRODUCT ID]],MasterData[],5,0)</f>
        <v>37</v>
      </c>
      <c r="K379">
        <f>VLOOKUP(InputData[[#This Row],[PRODUCT ID]],MasterData[],6,0)</f>
        <v>41.81</v>
      </c>
      <c r="L379">
        <f>InputData[[#This Row],[BUYING PRIZE]]*InputData[[#This Row],[QUANTITY]]</f>
        <v>296</v>
      </c>
      <c r="M379">
        <f>InputData[[#This Row],[SELLING PRICE]]*InputData[[#This Row],[QUANTITY]]*(1-InputData[[#This Row],[DISCOUNT %]])</f>
        <v>334.48</v>
      </c>
      <c r="N379">
        <f>DAY(InputData[[#This Row],[DATE]])</f>
        <v>10</v>
      </c>
      <c r="O379" t="str">
        <f>TEXT(InputData[[#This Row],[DATE]],"mmm")</f>
        <v>Jun</v>
      </c>
      <c r="P379" t="str">
        <f>TEXT(InputData[[#This Row],[DATE]],"yyyy")</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f>VLOOKUP(InputData[[#This Row],[PRODUCT ID]],MasterData[],5,0)</f>
        <v>37</v>
      </c>
      <c r="K380">
        <f>VLOOKUP(InputData[[#This Row],[PRODUCT ID]],MasterData[],6,0)</f>
        <v>42.55</v>
      </c>
      <c r="L380">
        <f>InputData[[#This Row],[BUYING PRIZE]]*InputData[[#This Row],[QUANTITY]]</f>
        <v>481</v>
      </c>
      <c r="M380">
        <f>InputData[[#This Row],[SELLING PRICE]]*InputData[[#This Row],[QUANTITY]]*(1-InputData[[#This Row],[DISCOUNT %]])</f>
        <v>553.15</v>
      </c>
      <c r="N380">
        <f>DAY(InputData[[#This Row],[DATE]])</f>
        <v>11</v>
      </c>
      <c r="O380" t="str">
        <f>TEXT(InputData[[#This Row],[DATE]],"mmm")</f>
        <v>Jun</v>
      </c>
      <c r="P380" t="str">
        <f>TEXT(InputData[[#This Row],[DATE]],"yyyy")</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f>VLOOKUP(InputData[[#This Row],[PRODUCT ID]],MasterData[],5,0)</f>
        <v>126</v>
      </c>
      <c r="K381">
        <f>VLOOKUP(InputData[[#This Row],[PRODUCT ID]],MasterData[],6,0)</f>
        <v>162.54</v>
      </c>
      <c r="L381">
        <f>InputData[[#This Row],[BUYING PRIZE]]*InputData[[#This Row],[QUANTITY]]</f>
        <v>756</v>
      </c>
      <c r="M381">
        <f>InputData[[#This Row],[SELLING PRICE]]*InputData[[#This Row],[QUANTITY]]*(1-InputData[[#This Row],[DISCOUNT %]])</f>
        <v>975.24</v>
      </c>
      <c r="N381">
        <f>DAY(InputData[[#This Row],[DATE]])</f>
        <v>11</v>
      </c>
      <c r="O381" t="str">
        <f>TEXT(InputData[[#This Row],[DATE]],"mmm")</f>
        <v>Jun</v>
      </c>
      <c r="P381" t="str">
        <f>TEXT(InputData[[#This Row],[DATE]],"yyyy")</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f>VLOOKUP(InputData[[#This Row],[PRODUCT ID]],MasterData[],5,0)</f>
        <v>18</v>
      </c>
      <c r="K382">
        <f>VLOOKUP(InputData[[#This Row],[PRODUCT ID]],MasterData[],6,0)</f>
        <v>24.66</v>
      </c>
      <c r="L382">
        <f>InputData[[#This Row],[BUYING PRIZE]]*InputData[[#This Row],[QUANTITY]]</f>
        <v>108</v>
      </c>
      <c r="M382">
        <f>InputData[[#This Row],[SELLING PRICE]]*InputData[[#This Row],[QUANTITY]]*(1-InputData[[#This Row],[DISCOUNT %]])</f>
        <v>147.96</v>
      </c>
      <c r="N382">
        <f>DAY(InputData[[#This Row],[DATE]])</f>
        <v>13</v>
      </c>
      <c r="O382" t="str">
        <f>TEXT(InputData[[#This Row],[DATE]],"mmm")</f>
        <v>Jun</v>
      </c>
      <c r="P382" t="str">
        <f>TEXT(InputData[[#This Row],[DATE]],"yyyy")</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f>VLOOKUP(InputData[[#This Row],[PRODUCT ID]],MasterData[],5,0)</f>
        <v>120</v>
      </c>
      <c r="K383">
        <f>VLOOKUP(InputData[[#This Row],[PRODUCT ID]],MasterData[],6,0)</f>
        <v>162</v>
      </c>
      <c r="L383">
        <f>InputData[[#This Row],[BUYING PRIZE]]*InputData[[#This Row],[QUANTITY]]</f>
        <v>1800</v>
      </c>
      <c r="M383">
        <f>InputData[[#This Row],[SELLING PRICE]]*InputData[[#This Row],[QUANTITY]]*(1-InputData[[#This Row],[DISCOUNT %]])</f>
        <v>2430</v>
      </c>
      <c r="N383">
        <f>DAY(InputData[[#This Row],[DATE]])</f>
        <v>15</v>
      </c>
      <c r="O383" t="str">
        <f>TEXT(InputData[[#This Row],[DATE]],"mmm")</f>
        <v>Jun</v>
      </c>
      <c r="P383" t="str">
        <f>TEXT(InputData[[#This Row],[DATE]],"yyyy")</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f>VLOOKUP(InputData[[#This Row],[PRODUCT ID]],MasterData[],5,0)</f>
        <v>47</v>
      </c>
      <c r="K384">
        <f>VLOOKUP(InputData[[#This Row],[PRODUCT ID]],MasterData[],6,0)</f>
        <v>53.11</v>
      </c>
      <c r="L384">
        <f>InputData[[#This Row],[BUYING PRIZE]]*InputData[[#This Row],[QUANTITY]]</f>
        <v>705</v>
      </c>
      <c r="M384">
        <f>InputData[[#This Row],[SELLING PRICE]]*InputData[[#This Row],[QUANTITY]]*(1-InputData[[#This Row],[DISCOUNT %]])</f>
        <v>796.65</v>
      </c>
      <c r="N384">
        <f>DAY(InputData[[#This Row],[DATE]])</f>
        <v>16</v>
      </c>
      <c r="O384" t="str">
        <f>TEXT(InputData[[#This Row],[DATE]],"mmm")</f>
        <v>Jun</v>
      </c>
      <c r="P384" t="str">
        <f>TEXT(InputData[[#This Row],[DATE]],"yyyy")</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f>VLOOKUP(InputData[[#This Row],[PRODUCT ID]],MasterData[],5,0)</f>
        <v>105</v>
      </c>
      <c r="K385">
        <f>VLOOKUP(InputData[[#This Row],[PRODUCT ID]],MasterData[],6,0)</f>
        <v>142.80000000000001</v>
      </c>
      <c r="L385">
        <f>InputData[[#This Row],[BUYING PRIZE]]*InputData[[#This Row],[QUANTITY]]</f>
        <v>840</v>
      </c>
      <c r="M385">
        <f>InputData[[#This Row],[SELLING PRICE]]*InputData[[#This Row],[QUANTITY]]*(1-InputData[[#This Row],[DISCOUNT %]])</f>
        <v>1142.4000000000001</v>
      </c>
      <c r="N385">
        <f>DAY(InputData[[#This Row],[DATE]])</f>
        <v>19</v>
      </c>
      <c r="O385" t="str">
        <f>TEXT(InputData[[#This Row],[DATE]],"mmm")</f>
        <v>Jun</v>
      </c>
      <c r="P385" t="str">
        <f>TEXT(InputData[[#This Row],[DATE]],"yyyy")</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f>VLOOKUP(InputData[[#This Row],[PRODUCT ID]],MasterData[],5,0)</f>
        <v>134</v>
      </c>
      <c r="K386">
        <f>VLOOKUP(InputData[[#This Row],[PRODUCT ID]],MasterData[],6,0)</f>
        <v>156.78</v>
      </c>
      <c r="L386">
        <f>InputData[[#This Row],[BUYING PRIZE]]*InputData[[#This Row],[QUANTITY]]</f>
        <v>1876</v>
      </c>
      <c r="M386">
        <f>InputData[[#This Row],[SELLING PRICE]]*InputData[[#This Row],[QUANTITY]]*(1-InputData[[#This Row],[DISCOUNT %]])</f>
        <v>2194.92</v>
      </c>
      <c r="N386">
        <f>DAY(InputData[[#This Row],[DATE]])</f>
        <v>21</v>
      </c>
      <c r="O386" t="str">
        <f>TEXT(InputData[[#This Row],[DATE]],"mmm")</f>
        <v>Jun</v>
      </c>
      <c r="P386" t="str">
        <f>TEXT(InputData[[#This Row],[DATE]],"yyyy")</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f>VLOOKUP(InputData[[#This Row],[PRODUCT ID]],MasterData[],5,0)</f>
        <v>90</v>
      </c>
      <c r="K387">
        <f>VLOOKUP(InputData[[#This Row],[PRODUCT ID]],MasterData[],6,0)</f>
        <v>115.2</v>
      </c>
      <c r="L387">
        <f>InputData[[#This Row],[BUYING PRIZE]]*InputData[[#This Row],[QUANTITY]]</f>
        <v>900</v>
      </c>
      <c r="M387">
        <f>InputData[[#This Row],[SELLING PRICE]]*InputData[[#This Row],[QUANTITY]]*(1-InputData[[#This Row],[DISCOUNT %]])</f>
        <v>1152</v>
      </c>
      <c r="N387">
        <f>DAY(InputData[[#This Row],[DATE]])</f>
        <v>22</v>
      </c>
      <c r="O387" t="str">
        <f>TEXT(InputData[[#This Row],[DATE]],"mmm")</f>
        <v>Jun</v>
      </c>
      <c r="P387" t="str">
        <f>TEXT(InputData[[#This Row],[DATE]],"yyyy")</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f>VLOOKUP(InputData[[#This Row],[PRODUCT ID]],MasterData[],5,0)</f>
        <v>98</v>
      </c>
      <c r="K388">
        <f>VLOOKUP(InputData[[#This Row],[PRODUCT ID]],MasterData[],6,0)</f>
        <v>103.88</v>
      </c>
      <c r="L388">
        <f>InputData[[#This Row],[BUYING PRIZE]]*InputData[[#This Row],[QUANTITY]]</f>
        <v>392</v>
      </c>
      <c r="M388">
        <f>InputData[[#This Row],[SELLING PRICE]]*InputData[[#This Row],[QUANTITY]]*(1-InputData[[#This Row],[DISCOUNT %]])</f>
        <v>415.52</v>
      </c>
      <c r="N388">
        <f>DAY(InputData[[#This Row],[DATE]])</f>
        <v>22</v>
      </c>
      <c r="O388" t="str">
        <f>TEXT(InputData[[#This Row],[DATE]],"mmm")</f>
        <v>Jun</v>
      </c>
      <c r="P388" t="str">
        <f>TEXT(InputData[[#This Row],[DATE]],"yyyy")</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f>VLOOKUP(InputData[[#This Row],[PRODUCT ID]],MasterData[],5,0)</f>
        <v>44</v>
      </c>
      <c r="K389">
        <f>VLOOKUP(InputData[[#This Row],[PRODUCT ID]],MasterData[],6,0)</f>
        <v>48.84</v>
      </c>
      <c r="L389">
        <f>InputData[[#This Row],[BUYING PRIZE]]*InputData[[#This Row],[QUANTITY]]</f>
        <v>352</v>
      </c>
      <c r="M389">
        <f>InputData[[#This Row],[SELLING PRICE]]*InputData[[#This Row],[QUANTITY]]*(1-InputData[[#This Row],[DISCOUNT %]])</f>
        <v>390.72</v>
      </c>
      <c r="N389">
        <f>DAY(InputData[[#This Row],[DATE]])</f>
        <v>23</v>
      </c>
      <c r="O389" t="str">
        <f>TEXT(InputData[[#This Row],[DATE]],"mmm")</f>
        <v>Jun</v>
      </c>
      <c r="P389" t="str">
        <f>TEXT(InputData[[#This Row],[DATE]],"yyyy")</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f>VLOOKUP(InputData[[#This Row],[PRODUCT ID]],MasterData[],5,0)</f>
        <v>37</v>
      </c>
      <c r="K390">
        <f>VLOOKUP(InputData[[#This Row],[PRODUCT ID]],MasterData[],6,0)</f>
        <v>49.21</v>
      </c>
      <c r="L390">
        <f>InputData[[#This Row],[BUYING PRIZE]]*InputData[[#This Row],[QUANTITY]]</f>
        <v>259</v>
      </c>
      <c r="M390">
        <f>InputData[[#This Row],[SELLING PRICE]]*InputData[[#This Row],[QUANTITY]]*(1-InputData[[#This Row],[DISCOUNT %]])</f>
        <v>344.47</v>
      </c>
      <c r="N390">
        <f>DAY(InputData[[#This Row],[DATE]])</f>
        <v>24</v>
      </c>
      <c r="O390" t="str">
        <f>TEXT(InputData[[#This Row],[DATE]],"mmm")</f>
        <v>Jun</v>
      </c>
      <c r="P390" t="str">
        <f>TEXT(InputData[[#This Row],[DATE]],"yyyy")</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f>VLOOKUP(InputData[[#This Row],[PRODUCT ID]],MasterData[],5,0)</f>
        <v>73</v>
      </c>
      <c r="K391">
        <f>VLOOKUP(InputData[[#This Row],[PRODUCT ID]],MasterData[],6,0)</f>
        <v>94.17</v>
      </c>
      <c r="L391">
        <f>InputData[[#This Row],[BUYING PRIZE]]*InputData[[#This Row],[QUANTITY]]</f>
        <v>511</v>
      </c>
      <c r="M391">
        <f>InputData[[#This Row],[SELLING PRICE]]*InputData[[#This Row],[QUANTITY]]*(1-InputData[[#This Row],[DISCOUNT %]])</f>
        <v>659.19</v>
      </c>
      <c r="N391">
        <f>DAY(InputData[[#This Row],[DATE]])</f>
        <v>25</v>
      </c>
      <c r="O391" t="str">
        <f>TEXT(InputData[[#This Row],[DATE]],"mmm")</f>
        <v>Jun</v>
      </c>
      <c r="P391" t="str">
        <f>TEXT(InputData[[#This Row],[DATE]],"yyyy")</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f>VLOOKUP(InputData[[#This Row],[PRODUCT ID]],MasterData[],5,0)</f>
        <v>55</v>
      </c>
      <c r="K392">
        <f>VLOOKUP(InputData[[#This Row],[PRODUCT ID]],MasterData[],6,0)</f>
        <v>58.3</v>
      </c>
      <c r="L392">
        <f>InputData[[#This Row],[BUYING PRIZE]]*InputData[[#This Row],[QUANTITY]]</f>
        <v>220</v>
      </c>
      <c r="M392">
        <f>InputData[[#This Row],[SELLING PRICE]]*InputData[[#This Row],[QUANTITY]]*(1-InputData[[#This Row],[DISCOUNT %]])</f>
        <v>233.2</v>
      </c>
      <c r="N392">
        <f>DAY(InputData[[#This Row],[DATE]])</f>
        <v>26</v>
      </c>
      <c r="O392" t="str">
        <f>TEXT(InputData[[#This Row],[DATE]],"mmm")</f>
        <v>Jun</v>
      </c>
      <c r="P392" t="str">
        <f>TEXT(InputData[[#This Row],[DATE]],"yyyy")</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f>VLOOKUP(InputData[[#This Row],[PRODUCT ID]],MasterData[],5,0)</f>
        <v>67</v>
      </c>
      <c r="K393">
        <f>VLOOKUP(InputData[[#This Row],[PRODUCT ID]],MasterData[],6,0)</f>
        <v>83.08</v>
      </c>
      <c r="L393">
        <f>InputData[[#This Row],[BUYING PRIZE]]*InputData[[#This Row],[QUANTITY]]</f>
        <v>804</v>
      </c>
      <c r="M393">
        <f>InputData[[#This Row],[SELLING PRICE]]*InputData[[#This Row],[QUANTITY]]*(1-InputData[[#This Row],[DISCOUNT %]])</f>
        <v>996.96</v>
      </c>
      <c r="N393">
        <f>DAY(InputData[[#This Row],[DATE]])</f>
        <v>26</v>
      </c>
      <c r="O393" t="str">
        <f>TEXT(InputData[[#This Row],[DATE]],"mmm")</f>
        <v>Jun</v>
      </c>
      <c r="P393" t="str">
        <f>TEXT(InputData[[#This Row],[DATE]],"yyyy")</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f>VLOOKUP(InputData[[#This Row],[PRODUCT ID]],MasterData[],5,0)</f>
        <v>95</v>
      </c>
      <c r="K394">
        <f>VLOOKUP(InputData[[#This Row],[PRODUCT ID]],MasterData[],6,0)</f>
        <v>119.7</v>
      </c>
      <c r="L394">
        <f>InputData[[#This Row],[BUYING PRIZE]]*InputData[[#This Row],[QUANTITY]]</f>
        <v>1425</v>
      </c>
      <c r="M394">
        <f>InputData[[#This Row],[SELLING PRICE]]*InputData[[#This Row],[QUANTITY]]*(1-InputData[[#This Row],[DISCOUNT %]])</f>
        <v>1795.5</v>
      </c>
      <c r="N394">
        <f>DAY(InputData[[#This Row],[DATE]])</f>
        <v>3</v>
      </c>
      <c r="O394" t="str">
        <f>TEXT(InputData[[#This Row],[DATE]],"mmm")</f>
        <v>Jul</v>
      </c>
      <c r="P394" t="str">
        <f>TEXT(InputData[[#This Row],[DATE]],"yyyy")</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f>VLOOKUP(InputData[[#This Row],[PRODUCT ID]],MasterData[],5,0)</f>
        <v>43</v>
      </c>
      <c r="K395">
        <f>VLOOKUP(InputData[[#This Row],[PRODUCT ID]],MasterData[],6,0)</f>
        <v>47.730000000000004</v>
      </c>
      <c r="L395">
        <f>InputData[[#This Row],[BUYING PRIZE]]*InputData[[#This Row],[QUANTITY]]</f>
        <v>301</v>
      </c>
      <c r="M395">
        <f>InputData[[#This Row],[SELLING PRICE]]*InputData[[#This Row],[QUANTITY]]*(1-InputData[[#This Row],[DISCOUNT %]])</f>
        <v>334.11</v>
      </c>
      <c r="N395">
        <f>DAY(InputData[[#This Row],[DATE]])</f>
        <v>4</v>
      </c>
      <c r="O395" t="str">
        <f>TEXT(InputData[[#This Row],[DATE]],"mmm")</f>
        <v>Jul</v>
      </c>
      <c r="P395" t="str">
        <f>TEXT(InputData[[#This Row],[DATE]],"yyyy")</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f>VLOOKUP(InputData[[#This Row],[PRODUCT ID]],MasterData[],5,0)</f>
        <v>7</v>
      </c>
      <c r="K396">
        <f>VLOOKUP(InputData[[#This Row],[PRODUCT ID]],MasterData[],6,0)</f>
        <v>8.33</v>
      </c>
      <c r="L396">
        <f>InputData[[#This Row],[BUYING PRIZE]]*InputData[[#This Row],[QUANTITY]]</f>
        <v>49</v>
      </c>
      <c r="M396">
        <f>InputData[[#This Row],[SELLING PRICE]]*InputData[[#This Row],[QUANTITY]]*(1-InputData[[#This Row],[DISCOUNT %]])</f>
        <v>58.31</v>
      </c>
      <c r="N396">
        <f>DAY(InputData[[#This Row],[DATE]])</f>
        <v>5</v>
      </c>
      <c r="O396" t="str">
        <f>TEXT(InputData[[#This Row],[DATE]],"mmm")</f>
        <v>Jul</v>
      </c>
      <c r="P396" t="str">
        <f>TEXT(InputData[[#This Row],[DATE]],"yyyy")</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f>VLOOKUP(InputData[[#This Row],[PRODUCT ID]],MasterData[],5,0)</f>
        <v>12</v>
      </c>
      <c r="K397">
        <f>VLOOKUP(InputData[[#This Row],[PRODUCT ID]],MasterData[],6,0)</f>
        <v>15.719999999999999</v>
      </c>
      <c r="L397">
        <f>InputData[[#This Row],[BUYING PRIZE]]*InputData[[#This Row],[QUANTITY]]</f>
        <v>96</v>
      </c>
      <c r="M397">
        <f>InputData[[#This Row],[SELLING PRICE]]*InputData[[#This Row],[QUANTITY]]*(1-InputData[[#This Row],[DISCOUNT %]])</f>
        <v>125.75999999999999</v>
      </c>
      <c r="N397">
        <f>DAY(InputData[[#This Row],[DATE]])</f>
        <v>5</v>
      </c>
      <c r="O397" t="str">
        <f>TEXT(InputData[[#This Row],[DATE]],"mmm")</f>
        <v>Jul</v>
      </c>
      <c r="P397" t="str">
        <f>TEXT(InputData[[#This Row],[DATE]],"yyyy")</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f>VLOOKUP(InputData[[#This Row],[PRODUCT ID]],MasterData[],5,0)</f>
        <v>138</v>
      </c>
      <c r="K398">
        <f>VLOOKUP(InputData[[#This Row],[PRODUCT ID]],MasterData[],6,0)</f>
        <v>173.88</v>
      </c>
      <c r="L398">
        <f>InputData[[#This Row],[BUYING PRIZE]]*InputData[[#This Row],[QUANTITY]]</f>
        <v>276</v>
      </c>
      <c r="M398">
        <f>InputData[[#This Row],[SELLING PRICE]]*InputData[[#This Row],[QUANTITY]]*(1-InputData[[#This Row],[DISCOUNT %]])</f>
        <v>347.76</v>
      </c>
      <c r="N398">
        <f>DAY(InputData[[#This Row],[DATE]])</f>
        <v>6</v>
      </c>
      <c r="O398" t="str">
        <f>TEXT(InputData[[#This Row],[DATE]],"mmm")</f>
        <v>Jul</v>
      </c>
      <c r="P398" t="str">
        <f>TEXT(InputData[[#This Row],[DATE]],"yyyy")</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f>VLOOKUP(InputData[[#This Row],[PRODUCT ID]],MasterData[],5,0)</f>
        <v>37</v>
      </c>
      <c r="K399">
        <f>VLOOKUP(InputData[[#This Row],[PRODUCT ID]],MasterData[],6,0)</f>
        <v>49.21</v>
      </c>
      <c r="L399">
        <f>InputData[[#This Row],[BUYING PRIZE]]*InputData[[#This Row],[QUANTITY]]</f>
        <v>74</v>
      </c>
      <c r="M399">
        <f>InputData[[#This Row],[SELLING PRICE]]*InputData[[#This Row],[QUANTITY]]*(1-InputData[[#This Row],[DISCOUNT %]])</f>
        <v>98.42</v>
      </c>
      <c r="N399">
        <f>DAY(InputData[[#This Row],[DATE]])</f>
        <v>8</v>
      </c>
      <c r="O399" t="str">
        <f>TEXT(InputData[[#This Row],[DATE]],"mmm")</f>
        <v>Jul</v>
      </c>
      <c r="P399" t="str">
        <f>TEXT(InputData[[#This Row],[DATE]],"yyyy")</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f>VLOOKUP(InputData[[#This Row],[PRODUCT ID]],MasterData[],5,0)</f>
        <v>89</v>
      </c>
      <c r="K400">
        <f>VLOOKUP(InputData[[#This Row],[PRODUCT ID]],MasterData[],6,0)</f>
        <v>117.48</v>
      </c>
      <c r="L400">
        <f>InputData[[#This Row],[BUYING PRIZE]]*InputData[[#This Row],[QUANTITY]]</f>
        <v>1068</v>
      </c>
      <c r="M400">
        <f>InputData[[#This Row],[SELLING PRICE]]*InputData[[#This Row],[QUANTITY]]*(1-InputData[[#This Row],[DISCOUNT %]])</f>
        <v>1409.76</v>
      </c>
      <c r="N400">
        <f>DAY(InputData[[#This Row],[DATE]])</f>
        <v>10</v>
      </c>
      <c r="O400" t="str">
        <f>TEXT(InputData[[#This Row],[DATE]],"mmm")</f>
        <v>Jul</v>
      </c>
      <c r="P400" t="str">
        <f>TEXT(InputData[[#This Row],[DATE]],"yyyy")</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f>VLOOKUP(InputData[[#This Row],[PRODUCT ID]],MasterData[],5,0)</f>
        <v>37</v>
      </c>
      <c r="K401">
        <f>VLOOKUP(InputData[[#This Row],[PRODUCT ID]],MasterData[],6,0)</f>
        <v>41.81</v>
      </c>
      <c r="L401">
        <f>InputData[[#This Row],[BUYING PRIZE]]*InputData[[#This Row],[QUANTITY]]</f>
        <v>444</v>
      </c>
      <c r="M401">
        <f>InputData[[#This Row],[SELLING PRICE]]*InputData[[#This Row],[QUANTITY]]*(1-InputData[[#This Row],[DISCOUNT %]])</f>
        <v>501.72</v>
      </c>
      <c r="N401">
        <f>DAY(InputData[[#This Row],[DATE]])</f>
        <v>12</v>
      </c>
      <c r="O401" t="str">
        <f>TEXT(InputData[[#This Row],[DATE]],"mmm")</f>
        <v>Jul</v>
      </c>
      <c r="P401" t="str">
        <f>TEXT(InputData[[#This Row],[DATE]],"yyyy")</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f>VLOOKUP(InputData[[#This Row],[PRODUCT ID]],MasterData[],5,0)</f>
        <v>7</v>
      </c>
      <c r="K402">
        <f>VLOOKUP(InputData[[#This Row],[PRODUCT ID]],MasterData[],6,0)</f>
        <v>8.33</v>
      </c>
      <c r="L402">
        <f>InputData[[#This Row],[BUYING PRIZE]]*InputData[[#This Row],[QUANTITY]]</f>
        <v>49</v>
      </c>
      <c r="M402">
        <f>InputData[[#This Row],[SELLING PRICE]]*InputData[[#This Row],[QUANTITY]]*(1-InputData[[#This Row],[DISCOUNT %]])</f>
        <v>58.31</v>
      </c>
      <c r="N402">
        <f>DAY(InputData[[#This Row],[DATE]])</f>
        <v>13</v>
      </c>
      <c r="O402" t="str">
        <f>TEXT(InputData[[#This Row],[DATE]],"mmm")</f>
        <v>Jul</v>
      </c>
      <c r="P402" t="str">
        <f>TEXT(InputData[[#This Row],[DATE]],"yyyy")</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f>VLOOKUP(InputData[[#This Row],[PRODUCT ID]],MasterData[],5,0)</f>
        <v>95</v>
      </c>
      <c r="K403">
        <f>VLOOKUP(InputData[[#This Row],[PRODUCT ID]],MasterData[],6,0)</f>
        <v>119.7</v>
      </c>
      <c r="L403">
        <f>InputData[[#This Row],[BUYING PRIZE]]*InputData[[#This Row],[QUANTITY]]</f>
        <v>855</v>
      </c>
      <c r="M403">
        <f>InputData[[#This Row],[SELLING PRICE]]*InputData[[#This Row],[QUANTITY]]*(1-InputData[[#This Row],[DISCOUNT %]])</f>
        <v>1077.3</v>
      </c>
      <c r="N403">
        <f>DAY(InputData[[#This Row],[DATE]])</f>
        <v>14</v>
      </c>
      <c r="O403" t="str">
        <f>TEXT(InputData[[#This Row],[DATE]],"mmm")</f>
        <v>Jul</v>
      </c>
      <c r="P403" t="str">
        <f>TEXT(InputData[[#This Row],[DATE]],"yyyy")</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f>VLOOKUP(InputData[[#This Row],[PRODUCT ID]],MasterData[],5,0)</f>
        <v>44</v>
      </c>
      <c r="K404">
        <f>VLOOKUP(InputData[[#This Row],[PRODUCT ID]],MasterData[],6,0)</f>
        <v>48.84</v>
      </c>
      <c r="L404">
        <f>InputData[[#This Row],[BUYING PRIZE]]*InputData[[#This Row],[QUANTITY]]</f>
        <v>88</v>
      </c>
      <c r="M404">
        <f>InputData[[#This Row],[SELLING PRICE]]*InputData[[#This Row],[QUANTITY]]*(1-InputData[[#This Row],[DISCOUNT %]])</f>
        <v>97.68</v>
      </c>
      <c r="N404">
        <f>DAY(InputData[[#This Row],[DATE]])</f>
        <v>15</v>
      </c>
      <c r="O404" t="str">
        <f>TEXT(InputData[[#This Row],[DATE]],"mmm")</f>
        <v>Jul</v>
      </c>
      <c r="P404" t="str">
        <f>TEXT(InputData[[#This Row],[DATE]],"yyyy")</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f>VLOOKUP(InputData[[#This Row],[PRODUCT ID]],MasterData[],5,0)</f>
        <v>138</v>
      </c>
      <c r="K405">
        <f>VLOOKUP(InputData[[#This Row],[PRODUCT ID]],MasterData[],6,0)</f>
        <v>173.88</v>
      </c>
      <c r="L405">
        <f>InputData[[#This Row],[BUYING PRIZE]]*InputData[[#This Row],[QUANTITY]]</f>
        <v>1104</v>
      </c>
      <c r="M405">
        <f>InputData[[#This Row],[SELLING PRICE]]*InputData[[#This Row],[QUANTITY]]*(1-InputData[[#This Row],[DISCOUNT %]])</f>
        <v>1391.04</v>
      </c>
      <c r="N405">
        <f>DAY(InputData[[#This Row],[DATE]])</f>
        <v>17</v>
      </c>
      <c r="O405" t="str">
        <f>TEXT(InputData[[#This Row],[DATE]],"mmm")</f>
        <v>Jul</v>
      </c>
      <c r="P405" t="str">
        <f>TEXT(InputData[[#This Row],[DATE]],"yyyy")</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f>VLOOKUP(InputData[[#This Row],[PRODUCT ID]],MasterData[],5,0)</f>
        <v>148</v>
      </c>
      <c r="K406">
        <f>VLOOKUP(InputData[[#This Row],[PRODUCT ID]],MasterData[],6,0)</f>
        <v>164.28</v>
      </c>
      <c r="L406">
        <f>InputData[[#This Row],[BUYING PRIZE]]*InputData[[#This Row],[QUANTITY]]</f>
        <v>1776</v>
      </c>
      <c r="M406">
        <f>InputData[[#This Row],[SELLING PRICE]]*InputData[[#This Row],[QUANTITY]]*(1-InputData[[#This Row],[DISCOUNT %]])</f>
        <v>1971.3600000000001</v>
      </c>
      <c r="N406">
        <f>DAY(InputData[[#This Row],[DATE]])</f>
        <v>18</v>
      </c>
      <c r="O406" t="str">
        <f>TEXT(InputData[[#This Row],[DATE]],"mmm")</f>
        <v>Jul</v>
      </c>
      <c r="P406" t="str">
        <f>TEXT(InputData[[#This Row],[DATE]],"yyyy")</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f>VLOOKUP(InputData[[#This Row],[PRODUCT ID]],MasterData[],5,0)</f>
        <v>120</v>
      </c>
      <c r="K407">
        <f>VLOOKUP(InputData[[#This Row],[PRODUCT ID]],MasterData[],6,0)</f>
        <v>162</v>
      </c>
      <c r="L407">
        <f>InputData[[#This Row],[BUYING PRIZE]]*InputData[[#This Row],[QUANTITY]]</f>
        <v>960</v>
      </c>
      <c r="M407">
        <f>InputData[[#This Row],[SELLING PRICE]]*InputData[[#This Row],[QUANTITY]]*(1-InputData[[#This Row],[DISCOUNT %]])</f>
        <v>1296</v>
      </c>
      <c r="N407">
        <f>DAY(InputData[[#This Row],[DATE]])</f>
        <v>20</v>
      </c>
      <c r="O407" t="str">
        <f>TEXT(InputData[[#This Row],[DATE]],"mmm")</f>
        <v>Jul</v>
      </c>
      <c r="P407" t="str">
        <f>TEXT(InputData[[#This Row],[DATE]],"yyyy")</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f>VLOOKUP(InputData[[#This Row],[PRODUCT ID]],MasterData[],5,0)</f>
        <v>55</v>
      </c>
      <c r="K408">
        <f>VLOOKUP(InputData[[#This Row],[PRODUCT ID]],MasterData[],6,0)</f>
        <v>58.3</v>
      </c>
      <c r="L408">
        <f>InputData[[#This Row],[BUYING PRIZE]]*InputData[[#This Row],[QUANTITY]]</f>
        <v>330</v>
      </c>
      <c r="M408">
        <f>InputData[[#This Row],[SELLING PRICE]]*InputData[[#This Row],[QUANTITY]]*(1-InputData[[#This Row],[DISCOUNT %]])</f>
        <v>349.79999999999995</v>
      </c>
      <c r="N408">
        <f>DAY(InputData[[#This Row],[DATE]])</f>
        <v>22</v>
      </c>
      <c r="O408" t="str">
        <f>TEXT(InputData[[#This Row],[DATE]],"mmm")</f>
        <v>Jul</v>
      </c>
      <c r="P408" t="str">
        <f>TEXT(InputData[[#This Row],[DATE]],"yyyy")</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f>VLOOKUP(InputData[[#This Row],[PRODUCT ID]],MasterData[],5,0)</f>
        <v>37</v>
      </c>
      <c r="K409">
        <f>VLOOKUP(InputData[[#This Row],[PRODUCT ID]],MasterData[],6,0)</f>
        <v>49.21</v>
      </c>
      <c r="L409">
        <f>InputData[[#This Row],[BUYING PRIZE]]*InputData[[#This Row],[QUANTITY]]</f>
        <v>74</v>
      </c>
      <c r="M409">
        <f>InputData[[#This Row],[SELLING PRICE]]*InputData[[#This Row],[QUANTITY]]*(1-InputData[[#This Row],[DISCOUNT %]])</f>
        <v>98.42</v>
      </c>
      <c r="N409">
        <f>DAY(InputData[[#This Row],[DATE]])</f>
        <v>23</v>
      </c>
      <c r="O409" t="str">
        <f>TEXT(InputData[[#This Row],[DATE]],"mmm")</f>
        <v>Jul</v>
      </c>
      <c r="P409" t="str">
        <f>TEXT(InputData[[#This Row],[DATE]],"yyyy")</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f>VLOOKUP(InputData[[#This Row],[PRODUCT ID]],MasterData[],5,0)</f>
        <v>75</v>
      </c>
      <c r="K410">
        <f>VLOOKUP(InputData[[#This Row],[PRODUCT ID]],MasterData[],6,0)</f>
        <v>85.5</v>
      </c>
      <c r="L410">
        <f>InputData[[#This Row],[BUYING PRIZE]]*InputData[[#This Row],[QUANTITY]]</f>
        <v>1050</v>
      </c>
      <c r="M410">
        <f>InputData[[#This Row],[SELLING PRICE]]*InputData[[#This Row],[QUANTITY]]*(1-InputData[[#This Row],[DISCOUNT %]])</f>
        <v>1197</v>
      </c>
      <c r="N410">
        <f>DAY(InputData[[#This Row],[DATE]])</f>
        <v>24</v>
      </c>
      <c r="O410" t="str">
        <f>TEXT(InputData[[#This Row],[DATE]],"mmm")</f>
        <v>Jul</v>
      </c>
      <c r="P410" t="str">
        <f>TEXT(InputData[[#This Row],[DATE]],"yyyy")</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f>VLOOKUP(InputData[[#This Row],[PRODUCT ID]],MasterData[],5,0)</f>
        <v>48</v>
      </c>
      <c r="K411">
        <f>VLOOKUP(InputData[[#This Row],[PRODUCT ID]],MasterData[],6,0)</f>
        <v>57.120000000000005</v>
      </c>
      <c r="L411">
        <f>InputData[[#This Row],[BUYING PRIZE]]*InputData[[#This Row],[QUANTITY]]</f>
        <v>48</v>
      </c>
      <c r="M411">
        <f>InputData[[#This Row],[SELLING PRICE]]*InputData[[#This Row],[QUANTITY]]*(1-InputData[[#This Row],[DISCOUNT %]])</f>
        <v>57.120000000000005</v>
      </c>
      <c r="N411">
        <f>DAY(InputData[[#This Row],[DATE]])</f>
        <v>24</v>
      </c>
      <c r="O411" t="str">
        <f>TEXT(InputData[[#This Row],[DATE]],"mmm")</f>
        <v>Jul</v>
      </c>
      <c r="P411" t="str">
        <f>TEXT(InputData[[#This Row],[DATE]],"yyyy")</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f>VLOOKUP(InputData[[#This Row],[PRODUCT ID]],MasterData[],5,0)</f>
        <v>76</v>
      </c>
      <c r="K412">
        <f>VLOOKUP(InputData[[#This Row],[PRODUCT ID]],MasterData[],6,0)</f>
        <v>82.08</v>
      </c>
      <c r="L412">
        <f>InputData[[#This Row],[BUYING PRIZE]]*InputData[[#This Row],[QUANTITY]]</f>
        <v>152</v>
      </c>
      <c r="M412">
        <f>InputData[[#This Row],[SELLING PRICE]]*InputData[[#This Row],[QUANTITY]]*(1-InputData[[#This Row],[DISCOUNT %]])</f>
        <v>164.16</v>
      </c>
      <c r="N412">
        <f>DAY(InputData[[#This Row],[DATE]])</f>
        <v>25</v>
      </c>
      <c r="O412" t="str">
        <f>TEXT(InputData[[#This Row],[DATE]],"mmm")</f>
        <v>Jul</v>
      </c>
      <c r="P412" t="str">
        <f>TEXT(InputData[[#This Row],[DATE]],"yyyy")</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f>VLOOKUP(InputData[[#This Row],[PRODUCT ID]],MasterData[],5,0)</f>
        <v>134</v>
      </c>
      <c r="K413">
        <f>VLOOKUP(InputData[[#This Row],[PRODUCT ID]],MasterData[],6,0)</f>
        <v>156.78</v>
      </c>
      <c r="L413">
        <f>InputData[[#This Row],[BUYING PRIZE]]*InputData[[#This Row],[QUANTITY]]</f>
        <v>1608</v>
      </c>
      <c r="M413">
        <f>InputData[[#This Row],[SELLING PRICE]]*InputData[[#This Row],[QUANTITY]]*(1-InputData[[#This Row],[DISCOUNT %]])</f>
        <v>1881.3600000000001</v>
      </c>
      <c r="N413">
        <f>DAY(InputData[[#This Row],[DATE]])</f>
        <v>25</v>
      </c>
      <c r="O413" t="str">
        <f>TEXT(InputData[[#This Row],[DATE]],"mmm")</f>
        <v>Jul</v>
      </c>
      <c r="P413" t="str">
        <f>TEXT(InputData[[#This Row],[DATE]],"yyyy")</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f>VLOOKUP(InputData[[#This Row],[PRODUCT ID]],MasterData[],5,0)</f>
        <v>71</v>
      </c>
      <c r="K414">
        <f>VLOOKUP(InputData[[#This Row],[PRODUCT ID]],MasterData[],6,0)</f>
        <v>80.94</v>
      </c>
      <c r="L414">
        <f>InputData[[#This Row],[BUYING PRIZE]]*InputData[[#This Row],[QUANTITY]]</f>
        <v>923</v>
      </c>
      <c r="M414">
        <f>InputData[[#This Row],[SELLING PRICE]]*InputData[[#This Row],[QUANTITY]]*(1-InputData[[#This Row],[DISCOUNT %]])</f>
        <v>1052.22</v>
      </c>
      <c r="N414">
        <f>DAY(InputData[[#This Row],[DATE]])</f>
        <v>25</v>
      </c>
      <c r="O414" t="str">
        <f>TEXT(InputData[[#This Row],[DATE]],"mmm")</f>
        <v>Jul</v>
      </c>
      <c r="P414" t="str">
        <f>TEXT(InputData[[#This Row],[DATE]],"yyyy")</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f>VLOOKUP(InputData[[#This Row],[PRODUCT ID]],MasterData[],5,0)</f>
        <v>71</v>
      </c>
      <c r="K415">
        <f>VLOOKUP(InputData[[#This Row],[PRODUCT ID]],MasterData[],6,0)</f>
        <v>80.94</v>
      </c>
      <c r="L415">
        <f>InputData[[#This Row],[BUYING PRIZE]]*InputData[[#This Row],[QUANTITY]]</f>
        <v>710</v>
      </c>
      <c r="M415">
        <f>InputData[[#This Row],[SELLING PRICE]]*InputData[[#This Row],[QUANTITY]]*(1-InputData[[#This Row],[DISCOUNT %]])</f>
        <v>809.4</v>
      </c>
      <c r="N415">
        <f>DAY(InputData[[#This Row],[DATE]])</f>
        <v>26</v>
      </c>
      <c r="O415" t="str">
        <f>TEXT(InputData[[#This Row],[DATE]],"mmm")</f>
        <v>Jul</v>
      </c>
      <c r="P415" t="str">
        <f>TEXT(InputData[[#This Row],[DATE]],"yyyy")</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f>VLOOKUP(InputData[[#This Row],[PRODUCT ID]],MasterData[],5,0)</f>
        <v>18</v>
      </c>
      <c r="K416">
        <f>VLOOKUP(InputData[[#This Row],[PRODUCT ID]],MasterData[],6,0)</f>
        <v>24.66</v>
      </c>
      <c r="L416">
        <f>InputData[[#This Row],[BUYING PRIZE]]*InputData[[#This Row],[QUANTITY]]</f>
        <v>18</v>
      </c>
      <c r="M416">
        <f>InputData[[#This Row],[SELLING PRICE]]*InputData[[#This Row],[QUANTITY]]*(1-InputData[[#This Row],[DISCOUNT %]])</f>
        <v>24.66</v>
      </c>
      <c r="N416">
        <f>DAY(InputData[[#This Row],[DATE]])</f>
        <v>26</v>
      </c>
      <c r="O416" t="str">
        <f>TEXT(InputData[[#This Row],[DATE]],"mmm")</f>
        <v>Jul</v>
      </c>
      <c r="P416" t="str">
        <f>TEXT(InputData[[#This Row],[DATE]],"yyyy")</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f>VLOOKUP(InputData[[#This Row],[PRODUCT ID]],MasterData[],5,0)</f>
        <v>73</v>
      </c>
      <c r="K417">
        <f>VLOOKUP(InputData[[#This Row],[PRODUCT ID]],MasterData[],6,0)</f>
        <v>94.17</v>
      </c>
      <c r="L417">
        <f>InputData[[#This Row],[BUYING PRIZE]]*InputData[[#This Row],[QUANTITY]]</f>
        <v>365</v>
      </c>
      <c r="M417">
        <f>InputData[[#This Row],[SELLING PRICE]]*InputData[[#This Row],[QUANTITY]]*(1-InputData[[#This Row],[DISCOUNT %]])</f>
        <v>470.85</v>
      </c>
      <c r="N417">
        <f>DAY(InputData[[#This Row],[DATE]])</f>
        <v>3</v>
      </c>
      <c r="O417" t="str">
        <f>TEXT(InputData[[#This Row],[DATE]],"mmm")</f>
        <v>Aug</v>
      </c>
      <c r="P417" t="str">
        <f>TEXT(InputData[[#This Row],[DATE]],"yyyy")</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f>VLOOKUP(InputData[[#This Row],[PRODUCT ID]],MasterData[],5,0)</f>
        <v>13</v>
      </c>
      <c r="K418">
        <f>VLOOKUP(InputData[[#This Row],[PRODUCT ID]],MasterData[],6,0)</f>
        <v>16.64</v>
      </c>
      <c r="L418">
        <f>InputData[[#This Row],[BUYING PRIZE]]*InputData[[#This Row],[QUANTITY]]</f>
        <v>117</v>
      </c>
      <c r="M418">
        <f>InputData[[#This Row],[SELLING PRICE]]*InputData[[#This Row],[QUANTITY]]*(1-InputData[[#This Row],[DISCOUNT %]])</f>
        <v>149.76</v>
      </c>
      <c r="N418">
        <f>DAY(InputData[[#This Row],[DATE]])</f>
        <v>6</v>
      </c>
      <c r="O418" t="str">
        <f>TEXT(InputData[[#This Row],[DATE]],"mmm")</f>
        <v>Aug</v>
      </c>
      <c r="P418" t="str">
        <f>TEXT(InputData[[#This Row],[DATE]],"yyyy")</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f>VLOOKUP(InputData[[#This Row],[PRODUCT ID]],MasterData[],5,0)</f>
        <v>13</v>
      </c>
      <c r="K419">
        <f>VLOOKUP(InputData[[#This Row],[PRODUCT ID]],MasterData[],6,0)</f>
        <v>16.64</v>
      </c>
      <c r="L419">
        <f>InputData[[#This Row],[BUYING PRIZE]]*InputData[[#This Row],[QUANTITY]]</f>
        <v>26</v>
      </c>
      <c r="M419">
        <f>InputData[[#This Row],[SELLING PRICE]]*InputData[[#This Row],[QUANTITY]]*(1-InputData[[#This Row],[DISCOUNT %]])</f>
        <v>33.28</v>
      </c>
      <c r="N419">
        <f>DAY(InputData[[#This Row],[DATE]])</f>
        <v>8</v>
      </c>
      <c r="O419" t="str">
        <f>TEXT(InputData[[#This Row],[DATE]],"mmm")</f>
        <v>Aug</v>
      </c>
      <c r="P419" t="str">
        <f>TEXT(InputData[[#This Row],[DATE]],"yyyy")</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f>VLOOKUP(InputData[[#This Row],[PRODUCT ID]],MasterData[],5,0)</f>
        <v>89</v>
      </c>
      <c r="K420">
        <f>VLOOKUP(InputData[[#This Row],[PRODUCT ID]],MasterData[],6,0)</f>
        <v>117.48</v>
      </c>
      <c r="L420">
        <f>InputData[[#This Row],[BUYING PRIZE]]*InputData[[#This Row],[QUANTITY]]</f>
        <v>1068</v>
      </c>
      <c r="M420">
        <f>InputData[[#This Row],[SELLING PRICE]]*InputData[[#This Row],[QUANTITY]]*(1-InputData[[#This Row],[DISCOUNT %]])</f>
        <v>1409.76</v>
      </c>
      <c r="N420">
        <f>DAY(InputData[[#This Row],[DATE]])</f>
        <v>8</v>
      </c>
      <c r="O420" t="str">
        <f>TEXT(InputData[[#This Row],[DATE]],"mmm")</f>
        <v>Aug</v>
      </c>
      <c r="P420" t="str">
        <f>TEXT(InputData[[#This Row],[DATE]],"yyyy")</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f>VLOOKUP(InputData[[#This Row],[PRODUCT ID]],MasterData[],5,0)</f>
        <v>126</v>
      </c>
      <c r="K421">
        <f>VLOOKUP(InputData[[#This Row],[PRODUCT ID]],MasterData[],6,0)</f>
        <v>162.54</v>
      </c>
      <c r="L421">
        <f>InputData[[#This Row],[BUYING PRIZE]]*InputData[[#This Row],[QUANTITY]]</f>
        <v>1386</v>
      </c>
      <c r="M421">
        <f>InputData[[#This Row],[SELLING PRICE]]*InputData[[#This Row],[QUANTITY]]*(1-InputData[[#This Row],[DISCOUNT %]])</f>
        <v>1787.9399999999998</v>
      </c>
      <c r="N421">
        <f>DAY(InputData[[#This Row],[DATE]])</f>
        <v>8</v>
      </c>
      <c r="O421" t="str">
        <f>TEXT(InputData[[#This Row],[DATE]],"mmm")</f>
        <v>Aug</v>
      </c>
      <c r="P421" t="str">
        <f>TEXT(InputData[[#This Row],[DATE]],"yyyy")</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f>VLOOKUP(InputData[[#This Row],[PRODUCT ID]],MasterData[],5,0)</f>
        <v>148</v>
      </c>
      <c r="K422">
        <f>VLOOKUP(InputData[[#This Row],[PRODUCT ID]],MasterData[],6,0)</f>
        <v>201.28</v>
      </c>
      <c r="L422">
        <f>InputData[[#This Row],[BUYING PRIZE]]*InputData[[#This Row],[QUANTITY]]</f>
        <v>2072</v>
      </c>
      <c r="M422">
        <f>InputData[[#This Row],[SELLING PRICE]]*InputData[[#This Row],[QUANTITY]]*(1-InputData[[#This Row],[DISCOUNT %]])</f>
        <v>2817.92</v>
      </c>
      <c r="N422">
        <f>DAY(InputData[[#This Row],[DATE]])</f>
        <v>14</v>
      </c>
      <c r="O422" t="str">
        <f>TEXT(InputData[[#This Row],[DATE]],"mmm")</f>
        <v>Aug</v>
      </c>
      <c r="P422" t="str">
        <f>TEXT(InputData[[#This Row],[DATE]],"yyyy")</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f>VLOOKUP(InputData[[#This Row],[PRODUCT ID]],MasterData[],5,0)</f>
        <v>44</v>
      </c>
      <c r="K423">
        <f>VLOOKUP(InputData[[#This Row],[PRODUCT ID]],MasterData[],6,0)</f>
        <v>48.4</v>
      </c>
      <c r="L423">
        <f>InputData[[#This Row],[BUYING PRIZE]]*InputData[[#This Row],[QUANTITY]]</f>
        <v>440</v>
      </c>
      <c r="M423">
        <f>InputData[[#This Row],[SELLING PRICE]]*InputData[[#This Row],[QUANTITY]]*(1-InputData[[#This Row],[DISCOUNT %]])</f>
        <v>484</v>
      </c>
      <c r="N423">
        <f>DAY(InputData[[#This Row],[DATE]])</f>
        <v>15</v>
      </c>
      <c r="O423" t="str">
        <f>TEXT(InputData[[#This Row],[DATE]],"mmm")</f>
        <v>Aug</v>
      </c>
      <c r="P423" t="str">
        <f>TEXT(InputData[[#This Row],[DATE]],"yyyy")</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f>VLOOKUP(InputData[[#This Row],[PRODUCT ID]],MasterData[],5,0)</f>
        <v>12</v>
      </c>
      <c r="K424">
        <f>VLOOKUP(InputData[[#This Row],[PRODUCT ID]],MasterData[],6,0)</f>
        <v>15.719999999999999</v>
      </c>
      <c r="L424">
        <f>InputData[[#This Row],[BUYING PRIZE]]*InputData[[#This Row],[QUANTITY]]</f>
        <v>84</v>
      </c>
      <c r="M424">
        <f>InputData[[#This Row],[SELLING PRICE]]*InputData[[#This Row],[QUANTITY]]*(1-InputData[[#This Row],[DISCOUNT %]])</f>
        <v>110.03999999999999</v>
      </c>
      <c r="N424">
        <f>DAY(InputData[[#This Row],[DATE]])</f>
        <v>15</v>
      </c>
      <c r="O424" t="str">
        <f>TEXT(InputData[[#This Row],[DATE]],"mmm")</f>
        <v>Aug</v>
      </c>
      <c r="P424" t="str">
        <f>TEXT(InputData[[#This Row],[DATE]],"yyyy")</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f>VLOOKUP(InputData[[#This Row],[PRODUCT ID]],MasterData[],5,0)</f>
        <v>47</v>
      </c>
      <c r="K425">
        <f>VLOOKUP(InputData[[#This Row],[PRODUCT ID]],MasterData[],6,0)</f>
        <v>53.11</v>
      </c>
      <c r="L425">
        <f>InputData[[#This Row],[BUYING PRIZE]]*InputData[[#This Row],[QUANTITY]]</f>
        <v>376</v>
      </c>
      <c r="M425">
        <f>InputData[[#This Row],[SELLING PRICE]]*InputData[[#This Row],[QUANTITY]]*(1-InputData[[#This Row],[DISCOUNT %]])</f>
        <v>424.88</v>
      </c>
      <c r="N425">
        <f>DAY(InputData[[#This Row],[DATE]])</f>
        <v>18</v>
      </c>
      <c r="O425" t="str">
        <f>TEXT(InputData[[#This Row],[DATE]],"mmm")</f>
        <v>Aug</v>
      </c>
      <c r="P425" t="str">
        <f>TEXT(InputData[[#This Row],[DATE]],"yyyy")</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f>VLOOKUP(InputData[[#This Row],[PRODUCT ID]],MasterData[],5,0)</f>
        <v>148</v>
      </c>
      <c r="K426">
        <f>VLOOKUP(InputData[[#This Row],[PRODUCT ID]],MasterData[],6,0)</f>
        <v>164.28</v>
      </c>
      <c r="L426">
        <f>InputData[[#This Row],[BUYING PRIZE]]*InputData[[#This Row],[QUANTITY]]</f>
        <v>296</v>
      </c>
      <c r="M426">
        <f>InputData[[#This Row],[SELLING PRICE]]*InputData[[#This Row],[QUANTITY]]*(1-InputData[[#This Row],[DISCOUNT %]])</f>
        <v>328.56</v>
      </c>
      <c r="N426">
        <f>DAY(InputData[[#This Row],[DATE]])</f>
        <v>18</v>
      </c>
      <c r="O426" t="str">
        <f>TEXT(InputData[[#This Row],[DATE]],"mmm")</f>
        <v>Aug</v>
      </c>
      <c r="P426" t="str">
        <f>TEXT(InputData[[#This Row],[DATE]],"yyyy")</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f>VLOOKUP(InputData[[#This Row],[PRODUCT ID]],MasterData[],5,0)</f>
        <v>43</v>
      </c>
      <c r="K427">
        <f>VLOOKUP(InputData[[#This Row],[PRODUCT ID]],MasterData[],6,0)</f>
        <v>47.730000000000004</v>
      </c>
      <c r="L427">
        <f>InputData[[#This Row],[BUYING PRIZE]]*InputData[[#This Row],[QUANTITY]]</f>
        <v>129</v>
      </c>
      <c r="M427">
        <f>InputData[[#This Row],[SELLING PRICE]]*InputData[[#This Row],[QUANTITY]]*(1-InputData[[#This Row],[DISCOUNT %]])</f>
        <v>143.19</v>
      </c>
      <c r="N427">
        <f>DAY(InputData[[#This Row],[DATE]])</f>
        <v>19</v>
      </c>
      <c r="O427" t="str">
        <f>TEXT(InputData[[#This Row],[DATE]],"mmm")</f>
        <v>Aug</v>
      </c>
      <c r="P427" t="str">
        <f>TEXT(InputData[[#This Row],[DATE]],"yyyy")</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f>VLOOKUP(InputData[[#This Row],[PRODUCT ID]],MasterData[],5,0)</f>
        <v>141</v>
      </c>
      <c r="K428">
        <f>VLOOKUP(InputData[[#This Row],[PRODUCT ID]],MasterData[],6,0)</f>
        <v>149.46</v>
      </c>
      <c r="L428">
        <f>InputData[[#This Row],[BUYING PRIZE]]*InputData[[#This Row],[QUANTITY]]</f>
        <v>1833</v>
      </c>
      <c r="M428">
        <f>InputData[[#This Row],[SELLING PRICE]]*InputData[[#This Row],[QUANTITY]]*(1-InputData[[#This Row],[DISCOUNT %]])</f>
        <v>1942.98</v>
      </c>
      <c r="N428">
        <f>DAY(InputData[[#This Row],[DATE]])</f>
        <v>20</v>
      </c>
      <c r="O428" t="str">
        <f>TEXT(InputData[[#This Row],[DATE]],"mmm")</f>
        <v>Aug</v>
      </c>
      <c r="P428" t="str">
        <f>TEXT(InputData[[#This Row],[DATE]],"yyyy")</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f>VLOOKUP(InputData[[#This Row],[PRODUCT ID]],MasterData[],5,0)</f>
        <v>95</v>
      </c>
      <c r="K429">
        <f>VLOOKUP(InputData[[#This Row],[PRODUCT ID]],MasterData[],6,0)</f>
        <v>119.7</v>
      </c>
      <c r="L429">
        <f>InputData[[#This Row],[BUYING PRIZE]]*InputData[[#This Row],[QUANTITY]]</f>
        <v>1330</v>
      </c>
      <c r="M429">
        <f>InputData[[#This Row],[SELLING PRICE]]*InputData[[#This Row],[QUANTITY]]*(1-InputData[[#This Row],[DISCOUNT %]])</f>
        <v>1675.8</v>
      </c>
      <c r="N429">
        <f>DAY(InputData[[#This Row],[DATE]])</f>
        <v>20</v>
      </c>
      <c r="O429" t="str">
        <f>TEXT(InputData[[#This Row],[DATE]],"mmm")</f>
        <v>Aug</v>
      </c>
      <c r="P429" t="str">
        <f>TEXT(InputData[[#This Row],[DATE]],"yyyy")</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f>VLOOKUP(InputData[[#This Row],[PRODUCT ID]],MasterData[],5,0)</f>
        <v>13</v>
      </c>
      <c r="K430">
        <f>VLOOKUP(InputData[[#This Row],[PRODUCT ID]],MasterData[],6,0)</f>
        <v>16.64</v>
      </c>
      <c r="L430">
        <f>InputData[[#This Row],[BUYING PRIZE]]*InputData[[#This Row],[QUANTITY]]</f>
        <v>52</v>
      </c>
      <c r="M430">
        <f>InputData[[#This Row],[SELLING PRICE]]*InputData[[#This Row],[QUANTITY]]*(1-InputData[[#This Row],[DISCOUNT %]])</f>
        <v>66.56</v>
      </c>
      <c r="N430">
        <f>DAY(InputData[[#This Row],[DATE]])</f>
        <v>21</v>
      </c>
      <c r="O430" t="str">
        <f>TEXT(InputData[[#This Row],[DATE]],"mmm")</f>
        <v>Aug</v>
      </c>
      <c r="P430" t="str">
        <f>TEXT(InputData[[#This Row],[DATE]],"yyyy")</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f>VLOOKUP(InputData[[#This Row],[PRODUCT ID]],MasterData[],5,0)</f>
        <v>76</v>
      </c>
      <c r="K431">
        <f>VLOOKUP(InputData[[#This Row],[PRODUCT ID]],MasterData[],6,0)</f>
        <v>82.08</v>
      </c>
      <c r="L431">
        <f>InputData[[#This Row],[BUYING PRIZE]]*InputData[[#This Row],[QUANTITY]]</f>
        <v>836</v>
      </c>
      <c r="M431">
        <f>InputData[[#This Row],[SELLING PRICE]]*InputData[[#This Row],[QUANTITY]]*(1-InputData[[#This Row],[DISCOUNT %]])</f>
        <v>902.88</v>
      </c>
      <c r="N431">
        <f>DAY(InputData[[#This Row],[DATE]])</f>
        <v>23</v>
      </c>
      <c r="O431" t="str">
        <f>TEXT(InputData[[#This Row],[DATE]],"mmm")</f>
        <v>Aug</v>
      </c>
      <c r="P431" t="str">
        <f>TEXT(InputData[[#This Row],[DATE]],"yyyy")</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f>VLOOKUP(InputData[[#This Row],[PRODUCT ID]],MasterData[],5,0)</f>
        <v>47</v>
      </c>
      <c r="K432">
        <f>VLOOKUP(InputData[[#This Row],[PRODUCT ID]],MasterData[],6,0)</f>
        <v>53.11</v>
      </c>
      <c r="L432">
        <f>InputData[[#This Row],[BUYING PRIZE]]*InputData[[#This Row],[QUANTITY]]</f>
        <v>658</v>
      </c>
      <c r="M432">
        <f>InputData[[#This Row],[SELLING PRICE]]*InputData[[#This Row],[QUANTITY]]*(1-InputData[[#This Row],[DISCOUNT %]])</f>
        <v>743.54</v>
      </c>
      <c r="N432">
        <f>DAY(InputData[[#This Row],[DATE]])</f>
        <v>23</v>
      </c>
      <c r="O432" t="str">
        <f>TEXT(InputData[[#This Row],[DATE]],"mmm")</f>
        <v>Aug</v>
      </c>
      <c r="P432" t="str">
        <f>TEXT(InputData[[#This Row],[DATE]],"yyyy")</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f>VLOOKUP(InputData[[#This Row],[PRODUCT ID]],MasterData[],5,0)</f>
        <v>133</v>
      </c>
      <c r="K433">
        <f>VLOOKUP(InputData[[#This Row],[PRODUCT ID]],MasterData[],6,0)</f>
        <v>155.61000000000001</v>
      </c>
      <c r="L433">
        <f>InputData[[#This Row],[BUYING PRIZE]]*InputData[[#This Row],[QUANTITY]]</f>
        <v>665</v>
      </c>
      <c r="M433">
        <f>InputData[[#This Row],[SELLING PRICE]]*InputData[[#This Row],[QUANTITY]]*(1-InputData[[#This Row],[DISCOUNT %]])</f>
        <v>778.05000000000007</v>
      </c>
      <c r="N433">
        <f>DAY(InputData[[#This Row],[DATE]])</f>
        <v>24</v>
      </c>
      <c r="O433" t="str">
        <f>TEXT(InputData[[#This Row],[DATE]],"mmm")</f>
        <v>Aug</v>
      </c>
      <c r="P433" t="str">
        <f>TEXT(InputData[[#This Row],[DATE]],"yyyy")</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f>VLOOKUP(InputData[[#This Row],[PRODUCT ID]],MasterData[],5,0)</f>
        <v>150</v>
      </c>
      <c r="K434">
        <f>VLOOKUP(InputData[[#This Row],[PRODUCT ID]],MasterData[],6,0)</f>
        <v>210</v>
      </c>
      <c r="L434">
        <f>InputData[[#This Row],[BUYING PRIZE]]*InputData[[#This Row],[QUANTITY]]</f>
        <v>1950</v>
      </c>
      <c r="M434">
        <f>InputData[[#This Row],[SELLING PRICE]]*InputData[[#This Row],[QUANTITY]]*(1-InputData[[#This Row],[DISCOUNT %]])</f>
        <v>2730</v>
      </c>
      <c r="N434">
        <f>DAY(InputData[[#This Row],[DATE]])</f>
        <v>26</v>
      </c>
      <c r="O434" t="str">
        <f>TEXT(InputData[[#This Row],[DATE]],"mmm")</f>
        <v>Aug</v>
      </c>
      <c r="P434" t="str">
        <f>TEXT(InputData[[#This Row],[DATE]],"yyyy")</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f>VLOOKUP(InputData[[#This Row],[PRODUCT ID]],MasterData[],5,0)</f>
        <v>67</v>
      </c>
      <c r="K435">
        <f>VLOOKUP(InputData[[#This Row],[PRODUCT ID]],MasterData[],6,0)</f>
        <v>85.76</v>
      </c>
      <c r="L435">
        <f>InputData[[#This Row],[BUYING PRIZE]]*InputData[[#This Row],[QUANTITY]]</f>
        <v>536</v>
      </c>
      <c r="M435">
        <f>InputData[[#This Row],[SELLING PRICE]]*InputData[[#This Row],[QUANTITY]]*(1-InputData[[#This Row],[DISCOUNT %]])</f>
        <v>686.08</v>
      </c>
      <c r="N435">
        <f>DAY(InputData[[#This Row],[DATE]])</f>
        <v>26</v>
      </c>
      <c r="O435" t="str">
        <f>TEXT(InputData[[#This Row],[DATE]],"mmm")</f>
        <v>Aug</v>
      </c>
      <c r="P435" t="str">
        <f>TEXT(InputData[[#This Row],[DATE]],"yyyy")</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f>VLOOKUP(InputData[[#This Row],[PRODUCT ID]],MasterData[],5,0)</f>
        <v>37</v>
      </c>
      <c r="K436">
        <f>VLOOKUP(InputData[[#This Row],[PRODUCT ID]],MasterData[],6,0)</f>
        <v>42.55</v>
      </c>
      <c r="L436">
        <f>InputData[[#This Row],[BUYING PRIZE]]*InputData[[#This Row],[QUANTITY]]</f>
        <v>555</v>
      </c>
      <c r="M436">
        <f>InputData[[#This Row],[SELLING PRICE]]*InputData[[#This Row],[QUANTITY]]*(1-InputData[[#This Row],[DISCOUNT %]])</f>
        <v>638.25</v>
      </c>
      <c r="N436">
        <f>DAY(InputData[[#This Row],[DATE]])</f>
        <v>27</v>
      </c>
      <c r="O436" t="str">
        <f>TEXT(InputData[[#This Row],[DATE]],"mmm")</f>
        <v>Aug</v>
      </c>
      <c r="P436" t="str">
        <f>TEXT(InputData[[#This Row],[DATE]],"yyyy")</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f>VLOOKUP(InputData[[#This Row],[PRODUCT ID]],MasterData[],5,0)</f>
        <v>133</v>
      </c>
      <c r="K437">
        <f>VLOOKUP(InputData[[#This Row],[PRODUCT ID]],MasterData[],6,0)</f>
        <v>155.61000000000001</v>
      </c>
      <c r="L437">
        <f>InputData[[#This Row],[BUYING PRIZE]]*InputData[[#This Row],[QUANTITY]]</f>
        <v>1197</v>
      </c>
      <c r="M437">
        <f>InputData[[#This Row],[SELLING PRICE]]*InputData[[#This Row],[QUANTITY]]*(1-InputData[[#This Row],[DISCOUNT %]])</f>
        <v>1400.4900000000002</v>
      </c>
      <c r="N437">
        <f>DAY(InputData[[#This Row],[DATE]])</f>
        <v>28</v>
      </c>
      <c r="O437" t="str">
        <f>TEXT(InputData[[#This Row],[DATE]],"mmm")</f>
        <v>Aug</v>
      </c>
      <c r="P437" t="str">
        <f>TEXT(InputData[[#This Row],[DATE]],"yyyy")</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f>VLOOKUP(InputData[[#This Row],[PRODUCT ID]],MasterData[],5,0)</f>
        <v>37</v>
      </c>
      <c r="K438">
        <f>VLOOKUP(InputData[[#This Row],[PRODUCT ID]],MasterData[],6,0)</f>
        <v>42.55</v>
      </c>
      <c r="L438">
        <f>InputData[[#This Row],[BUYING PRIZE]]*InputData[[#This Row],[QUANTITY]]</f>
        <v>185</v>
      </c>
      <c r="M438">
        <f>InputData[[#This Row],[SELLING PRICE]]*InputData[[#This Row],[QUANTITY]]*(1-InputData[[#This Row],[DISCOUNT %]])</f>
        <v>212.75</v>
      </c>
      <c r="N438">
        <f>DAY(InputData[[#This Row],[DATE]])</f>
        <v>28</v>
      </c>
      <c r="O438" t="str">
        <f>TEXT(InputData[[#This Row],[DATE]],"mmm")</f>
        <v>Aug</v>
      </c>
      <c r="P438" t="str">
        <f>TEXT(InputData[[#This Row],[DATE]],"yyyy")</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f>VLOOKUP(InputData[[#This Row],[PRODUCT ID]],MasterData[],5,0)</f>
        <v>75</v>
      </c>
      <c r="K439">
        <f>VLOOKUP(InputData[[#This Row],[PRODUCT ID]],MasterData[],6,0)</f>
        <v>85.5</v>
      </c>
      <c r="L439">
        <f>InputData[[#This Row],[BUYING PRIZE]]*InputData[[#This Row],[QUANTITY]]</f>
        <v>450</v>
      </c>
      <c r="M439">
        <f>InputData[[#This Row],[SELLING PRICE]]*InputData[[#This Row],[QUANTITY]]*(1-InputData[[#This Row],[DISCOUNT %]])</f>
        <v>513</v>
      </c>
      <c r="N439">
        <f>DAY(InputData[[#This Row],[DATE]])</f>
        <v>30</v>
      </c>
      <c r="O439" t="str">
        <f>TEXT(InputData[[#This Row],[DATE]],"mmm")</f>
        <v>Aug</v>
      </c>
      <c r="P439" t="str">
        <f>TEXT(InputData[[#This Row],[DATE]],"yyyy")</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f>VLOOKUP(InputData[[#This Row],[PRODUCT ID]],MasterData[],5,0)</f>
        <v>67</v>
      </c>
      <c r="K440">
        <f>VLOOKUP(InputData[[#This Row],[PRODUCT ID]],MasterData[],6,0)</f>
        <v>83.08</v>
      </c>
      <c r="L440">
        <f>InputData[[#This Row],[BUYING PRIZE]]*InputData[[#This Row],[QUANTITY]]</f>
        <v>402</v>
      </c>
      <c r="M440">
        <f>InputData[[#This Row],[SELLING PRICE]]*InputData[[#This Row],[QUANTITY]]*(1-InputData[[#This Row],[DISCOUNT %]])</f>
        <v>498.48</v>
      </c>
      <c r="N440">
        <f>DAY(InputData[[#This Row],[DATE]])</f>
        <v>30</v>
      </c>
      <c r="O440" t="str">
        <f>TEXT(InputData[[#This Row],[DATE]],"mmm")</f>
        <v>Aug</v>
      </c>
      <c r="P440" t="str">
        <f>TEXT(InputData[[#This Row],[DATE]],"yyyy")</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f>VLOOKUP(InputData[[#This Row],[PRODUCT ID]],MasterData[],5,0)</f>
        <v>7</v>
      </c>
      <c r="K441">
        <f>VLOOKUP(InputData[[#This Row],[PRODUCT ID]],MasterData[],6,0)</f>
        <v>8.33</v>
      </c>
      <c r="L441">
        <f>InputData[[#This Row],[BUYING PRIZE]]*InputData[[#This Row],[QUANTITY]]</f>
        <v>35</v>
      </c>
      <c r="M441">
        <f>InputData[[#This Row],[SELLING PRICE]]*InputData[[#This Row],[QUANTITY]]*(1-InputData[[#This Row],[DISCOUNT %]])</f>
        <v>41.65</v>
      </c>
      <c r="N441">
        <f>DAY(InputData[[#This Row],[DATE]])</f>
        <v>30</v>
      </c>
      <c r="O441" t="str">
        <f>TEXT(InputData[[#This Row],[DATE]],"mmm")</f>
        <v>Aug</v>
      </c>
      <c r="P441" t="str">
        <f>TEXT(InputData[[#This Row],[DATE]],"yyyy")</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f>VLOOKUP(InputData[[#This Row],[PRODUCT ID]],MasterData[],5,0)</f>
        <v>12</v>
      </c>
      <c r="K442">
        <f>VLOOKUP(InputData[[#This Row],[PRODUCT ID]],MasterData[],6,0)</f>
        <v>15.719999999999999</v>
      </c>
      <c r="L442">
        <f>InputData[[#This Row],[BUYING PRIZE]]*InputData[[#This Row],[QUANTITY]]</f>
        <v>156</v>
      </c>
      <c r="M442">
        <f>InputData[[#This Row],[SELLING PRICE]]*InputData[[#This Row],[QUANTITY]]*(1-InputData[[#This Row],[DISCOUNT %]])</f>
        <v>204.35999999999999</v>
      </c>
      <c r="N442">
        <f>DAY(InputData[[#This Row],[DATE]])</f>
        <v>31</v>
      </c>
      <c r="O442" t="str">
        <f>TEXT(InputData[[#This Row],[DATE]],"mmm")</f>
        <v>Aug</v>
      </c>
      <c r="P442" t="str">
        <f>TEXT(InputData[[#This Row],[DATE]],"yyyy")</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f>VLOOKUP(InputData[[#This Row],[PRODUCT ID]],MasterData[],5,0)</f>
        <v>105</v>
      </c>
      <c r="K443">
        <f>VLOOKUP(InputData[[#This Row],[PRODUCT ID]],MasterData[],6,0)</f>
        <v>142.80000000000001</v>
      </c>
      <c r="L443">
        <f>InputData[[#This Row],[BUYING PRIZE]]*InputData[[#This Row],[QUANTITY]]</f>
        <v>105</v>
      </c>
      <c r="M443">
        <f>InputData[[#This Row],[SELLING PRICE]]*InputData[[#This Row],[QUANTITY]]*(1-InputData[[#This Row],[DISCOUNT %]])</f>
        <v>142.80000000000001</v>
      </c>
      <c r="N443">
        <f>DAY(InputData[[#This Row],[DATE]])</f>
        <v>4</v>
      </c>
      <c r="O443" t="str">
        <f>TEXT(InputData[[#This Row],[DATE]],"mmm")</f>
        <v>Sep</v>
      </c>
      <c r="P443" t="str">
        <f>TEXT(InputData[[#This Row],[DATE]],"yyyy")</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f>VLOOKUP(InputData[[#This Row],[PRODUCT ID]],MasterData[],5,0)</f>
        <v>133</v>
      </c>
      <c r="K444">
        <f>VLOOKUP(InputData[[#This Row],[PRODUCT ID]],MasterData[],6,0)</f>
        <v>155.61000000000001</v>
      </c>
      <c r="L444">
        <f>InputData[[#This Row],[BUYING PRIZE]]*InputData[[#This Row],[QUANTITY]]</f>
        <v>1596</v>
      </c>
      <c r="M444">
        <f>InputData[[#This Row],[SELLING PRICE]]*InputData[[#This Row],[QUANTITY]]*(1-InputData[[#This Row],[DISCOUNT %]])</f>
        <v>1867.3200000000002</v>
      </c>
      <c r="N444">
        <f>DAY(InputData[[#This Row],[DATE]])</f>
        <v>6</v>
      </c>
      <c r="O444" t="str">
        <f>TEXT(InputData[[#This Row],[DATE]],"mmm")</f>
        <v>Sep</v>
      </c>
      <c r="P444" t="str">
        <f>TEXT(InputData[[#This Row],[DATE]],"yyyy")</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f>VLOOKUP(InputData[[#This Row],[PRODUCT ID]],MasterData[],5,0)</f>
        <v>138</v>
      </c>
      <c r="K445">
        <f>VLOOKUP(InputData[[#This Row],[PRODUCT ID]],MasterData[],6,0)</f>
        <v>173.88</v>
      </c>
      <c r="L445">
        <f>InputData[[#This Row],[BUYING PRIZE]]*InputData[[#This Row],[QUANTITY]]</f>
        <v>1242</v>
      </c>
      <c r="M445">
        <f>InputData[[#This Row],[SELLING PRICE]]*InputData[[#This Row],[QUANTITY]]*(1-InputData[[#This Row],[DISCOUNT %]])</f>
        <v>1564.92</v>
      </c>
      <c r="N445">
        <f>DAY(InputData[[#This Row],[DATE]])</f>
        <v>9</v>
      </c>
      <c r="O445" t="str">
        <f>TEXT(InputData[[#This Row],[DATE]],"mmm")</f>
        <v>Sep</v>
      </c>
      <c r="P445" t="str">
        <f>TEXT(InputData[[#This Row],[DATE]],"yyyy")</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f>VLOOKUP(InputData[[#This Row],[PRODUCT ID]],MasterData[],5,0)</f>
        <v>71</v>
      </c>
      <c r="K446">
        <f>VLOOKUP(InputData[[#This Row],[PRODUCT ID]],MasterData[],6,0)</f>
        <v>80.94</v>
      </c>
      <c r="L446">
        <f>InputData[[#This Row],[BUYING PRIZE]]*InputData[[#This Row],[QUANTITY]]</f>
        <v>213</v>
      </c>
      <c r="M446">
        <f>InputData[[#This Row],[SELLING PRICE]]*InputData[[#This Row],[QUANTITY]]*(1-InputData[[#This Row],[DISCOUNT %]])</f>
        <v>242.82</v>
      </c>
      <c r="N446">
        <f>DAY(InputData[[#This Row],[DATE]])</f>
        <v>9</v>
      </c>
      <c r="O446" t="str">
        <f>TEXT(InputData[[#This Row],[DATE]],"mmm")</f>
        <v>Sep</v>
      </c>
      <c r="P446" t="str">
        <f>TEXT(InputData[[#This Row],[DATE]],"yyyy")</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f>VLOOKUP(InputData[[#This Row],[PRODUCT ID]],MasterData[],5,0)</f>
        <v>5</v>
      </c>
      <c r="K447">
        <f>VLOOKUP(InputData[[#This Row],[PRODUCT ID]],MasterData[],6,0)</f>
        <v>6.7</v>
      </c>
      <c r="L447">
        <f>InputData[[#This Row],[BUYING PRIZE]]*InputData[[#This Row],[QUANTITY]]</f>
        <v>75</v>
      </c>
      <c r="M447">
        <f>InputData[[#This Row],[SELLING PRICE]]*InputData[[#This Row],[QUANTITY]]*(1-InputData[[#This Row],[DISCOUNT %]])</f>
        <v>100.5</v>
      </c>
      <c r="N447">
        <f>DAY(InputData[[#This Row],[DATE]])</f>
        <v>10</v>
      </c>
      <c r="O447" t="str">
        <f>TEXT(InputData[[#This Row],[DATE]],"mmm")</f>
        <v>Sep</v>
      </c>
      <c r="P447" t="str">
        <f>TEXT(InputData[[#This Row],[DATE]],"yyyy")</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f>VLOOKUP(InputData[[#This Row],[PRODUCT ID]],MasterData[],5,0)</f>
        <v>72</v>
      </c>
      <c r="K448">
        <f>VLOOKUP(InputData[[#This Row],[PRODUCT ID]],MasterData[],6,0)</f>
        <v>79.92</v>
      </c>
      <c r="L448">
        <f>InputData[[#This Row],[BUYING PRIZE]]*InputData[[#This Row],[QUANTITY]]</f>
        <v>288</v>
      </c>
      <c r="M448">
        <f>InputData[[#This Row],[SELLING PRICE]]*InputData[[#This Row],[QUANTITY]]*(1-InputData[[#This Row],[DISCOUNT %]])</f>
        <v>319.68</v>
      </c>
      <c r="N448">
        <f>DAY(InputData[[#This Row],[DATE]])</f>
        <v>10</v>
      </c>
      <c r="O448" t="str">
        <f>TEXT(InputData[[#This Row],[DATE]],"mmm")</f>
        <v>Sep</v>
      </c>
      <c r="P448" t="str">
        <f>TEXT(InputData[[#This Row],[DATE]],"yyyy")</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f>VLOOKUP(InputData[[#This Row],[PRODUCT ID]],MasterData[],5,0)</f>
        <v>47</v>
      </c>
      <c r="K449">
        <f>VLOOKUP(InputData[[#This Row],[PRODUCT ID]],MasterData[],6,0)</f>
        <v>53.11</v>
      </c>
      <c r="L449">
        <f>InputData[[#This Row],[BUYING PRIZE]]*InputData[[#This Row],[QUANTITY]]</f>
        <v>141</v>
      </c>
      <c r="M449">
        <f>InputData[[#This Row],[SELLING PRICE]]*InputData[[#This Row],[QUANTITY]]*(1-InputData[[#This Row],[DISCOUNT %]])</f>
        <v>159.32999999999998</v>
      </c>
      <c r="N449">
        <f>DAY(InputData[[#This Row],[DATE]])</f>
        <v>14</v>
      </c>
      <c r="O449" t="str">
        <f>TEXT(InputData[[#This Row],[DATE]],"mmm")</f>
        <v>Sep</v>
      </c>
      <c r="P449" t="str">
        <f>TEXT(InputData[[#This Row],[DATE]],"yyyy")</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f>VLOOKUP(InputData[[#This Row],[PRODUCT ID]],MasterData[],5,0)</f>
        <v>67</v>
      </c>
      <c r="K450">
        <f>VLOOKUP(InputData[[#This Row],[PRODUCT ID]],MasterData[],6,0)</f>
        <v>85.76</v>
      </c>
      <c r="L450">
        <f>InputData[[#This Row],[BUYING PRIZE]]*InputData[[#This Row],[QUANTITY]]</f>
        <v>1005</v>
      </c>
      <c r="M450">
        <f>InputData[[#This Row],[SELLING PRICE]]*InputData[[#This Row],[QUANTITY]]*(1-InputData[[#This Row],[DISCOUNT %]])</f>
        <v>1286.4000000000001</v>
      </c>
      <c r="N450">
        <f>DAY(InputData[[#This Row],[DATE]])</f>
        <v>15</v>
      </c>
      <c r="O450" t="str">
        <f>TEXT(InputData[[#This Row],[DATE]],"mmm")</f>
        <v>Sep</v>
      </c>
      <c r="P450" t="str">
        <f>TEXT(InputData[[#This Row],[DATE]],"yyyy")</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f>VLOOKUP(InputData[[#This Row],[PRODUCT ID]],MasterData[],5,0)</f>
        <v>18</v>
      </c>
      <c r="K451">
        <f>VLOOKUP(InputData[[#This Row],[PRODUCT ID]],MasterData[],6,0)</f>
        <v>24.66</v>
      </c>
      <c r="L451">
        <f>InputData[[#This Row],[BUYING PRIZE]]*InputData[[#This Row],[QUANTITY]]</f>
        <v>252</v>
      </c>
      <c r="M451">
        <f>InputData[[#This Row],[SELLING PRICE]]*InputData[[#This Row],[QUANTITY]]*(1-InputData[[#This Row],[DISCOUNT %]])</f>
        <v>345.24</v>
      </c>
      <c r="N451">
        <f>DAY(InputData[[#This Row],[DATE]])</f>
        <v>18</v>
      </c>
      <c r="O451" t="str">
        <f>TEXT(InputData[[#This Row],[DATE]],"mmm")</f>
        <v>Sep</v>
      </c>
      <c r="P451" t="str">
        <f>TEXT(InputData[[#This Row],[DATE]],"yyyy")</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f>VLOOKUP(InputData[[#This Row],[PRODUCT ID]],MasterData[],5,0)</f>
        <v>95</v>
      </c>
      <c r="K452">
        <f>VLOOKUP(InputData[[#This Row],[PRODUCT ID]],MasterData[],6,0)</f>
        <v>119.7</v>
      </c>
      <c r="L452">
        <f>InputData[[#This Row],[BUYING PRIZE]]*InputData[[#This Row],[QUANTITY]]</f>
        <v>760</v>
      </c>
      <c r="M452">
        <f>InputData[[#This Row],[SELLING PRICE]]*InputData[[#This Row],[QUANTITY]]*(1-InputData[[#This Row],[DISCOUNT %]])</f>
        <v>957.6</v>
      </c>
      <c r="N452">
        <f>DAY(InputData[[#This Row],[DATE]])</f>
        <v>19</v>
      </c>
      <c r="O452" t="str">
        <f>TEXT(InputData[[#This Row],[DATE]],"mmm")</f>
        <v>Sep</v>
      </c>
      <c r="P452" t="str">
        <f>TEXT(InputData[[#This Row],[DATE]],"yyyy")</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f>VLOOKUP(InputData[[#This Row],[PRODUCT ID]],MasterData[],5,0)</f>
        <v>95</v>
      </c>
      <c r="K453">
        <f>VLOOKUP(InputData[[#This Row],[PRODUCT ID]],MasterData[],6,0)</f>
        <v>119.7</v>
      </c>
      <c r="L453">
        <f>InputData[[#This Row],[BUYING PRIZE]]*InputData[[#This Row],[QUANTITY]]</f>
        <v>570</v>
      </c>
      <c r="M453">
        <f>InputData[[#This Row],[SELLING PRICE]]*InputData[[#This Row],[QUANTITY]]*(1-InputData[[#This Row],[DISCOUNT %]])</f>
        <v>718.2</v>
      </c>
      <c r="N453">
        <f>DAY(InputData[[#This Row],[DATE]])</f>
        <v>20</v>
      </c>
      <c r="O453" t="str">
        <f>TEXT(InputData[[#This Row],[DATE]],"mmm")</f>
        <v>Sep</v>
      </c>
      <c r="P453" t="str">
        <f>TEXT(InputData[[#This Row],[DATE]],"yyyy")</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f>VLOOKUP(InputData[[#This Row],[PRODUCT ID]],MasterData[],5,0)</f>
        <v>98</v>
      </c>
      <c r="K454">
        <f>VLOOKUP(InputData[[#This Row],[PRODUCT ID]],MasterData[],6,0)</f>
        <v>103.88</v>
      </c>
      <c r="L454">
        <f>InputData[[#This Row],[BUYING PRIZE]]*InputData[[#This Row],[QUANTITY]]</f>
        <v>980</v>
      </c>
      <c r="M454">
        <f>InputData[[#This Row],[SELLING PRICE]]*InputData[[#This Row],[QUANTITY]]*(1-InputData[[#This Row],[DISCOUNT %]])</f>
        <v>1038.8</v>
      </c>
      <c r="N454">
        <f>DAY(InputData[[#This Row],[DATE]])</f>
        <v>20</v>
      </c>
      <c r="O454" t="str">
        <f>TEXT(InputData[[#This Row],[DATE]],"mmm")</f>
        <v>Sep</v>
      </c>
      <c r="P454" t="str">
        <f>TEXT(InputData[[#This Row],[DATE]],"yyyy")</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f>VLOOKUP(InputData[[#This Row],[PRODUCT ID]],MasterData[],5,0)</f>
        <v>37</v>
      </c>
      <c r="K455">
        <f>VLOOKUP(InputData[[#This Row],[PRODUCT ID]],MasterData[],6,0)</f>
        <v>49.21</v>
      </c>
      <c r="L455">
        <f>InputData[[#This Row],[BUYING PRIZE]]*InputData[[#This Row],[QUANTITY]]</f>
        <v>518</v>
      </c>
      <c r="M455">
        <f>InputData[[#This Row],[SELLING PRICE]]*InputData[[#This Row],[QUANTITY]]*(1-InputData[[#This Row],[DISCOUNT %]])</f>
        <v>688.94</v>
      </c>
      <c r="N455">
        <f>DAY(InputData[[#This Row],[DATE]])</f>
        <v>21</v>
      </c>
      <c r="O455" t="str">
        <f>TEXT(InputData[[#This Row],[DATE]],"mmm")</f>
        <v>Sep</v>
      </c>
      <c r="P455" t="str">
        <f>TEXT(InputData[[#This Row],[DATE]],"yyyy")</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f>VLOOKUP(InputData[[#This Row],[PRODUCT ID]],MasterData[],5,0)</f>
        <v>18</v>
      </c>
      <c r="K456">
        <f>VLOOKUP(InputData[[#This Row],[PRODUCT ID]],MasterData[],6,0)</f>
        <v>24.66</v>
      </c>
      <c r="L456">
        <f>InputData[[#This Row],[BUYING PRIZE]]*InputData[[#This Row],[QUANTITY]]</f>
        <v>90</v>
      </c>
      <c r="M456">
        <f>InputData[[#This Row],[SELLING PRICE]]*InputData[[#This Row],[QUANTITY]]*(1-InputData[[#This Row],[DISCOUNT %]])</f>
        <v>123.3</v>
      </c>
      <c r="N456">
        <f>DAY(InputData[[#This Row],[DATE]])</f>
        <v>21</v>
      </c>
      <c r="O456" t="str">
        <f>TEXT(InputData[[#This Row],[DATE]],"mmm")</f>
        <v>Sep</v>
      </c>
      <c r="P456" t="str">
        <f>TEXT(InputData[[#This Row],[DATE]],"yyyy")</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f>VLOOKUP(InputData[[#This Row],[PRODUCT ID]],MasterData[],5,0)</f>
        <v>67</v>
      </c>
      <c r="K457">
        <f>VLOOKUP(InputData[[#This Row],[PRODUCT ID]],MasterData[],6,0)</f>
        <v>83.08</v>
      </c>
      <c r="L457">
        <f>InputData[[#This Row],[BUYING PRIZE]]*InputData[[#This Row],[QUANTITY]]</f>
        <v>804</v>
      </c>
      <c r="M457">
        <f>InputData[[#This Row],[SELLING PRICE]]*InputData[[#This Row],[QUANTITY]]*(1-InputData[[#This Row],[DISCOUNT %]])</f>
        <v>996.96</v>
      </c>
      <c r="N457">
        <f>DAY(InputData[[#This Row],[DATE]])</f>
        <v>22</v>
      </c>
      <c r="O457" t="str">
        <f>TEXT(InputData[[#This Row],[DATE]],"mmm")</f>
        <v>Sep</v>
      </c>
      <c r="P457" t="str">
        <f>TEXT(InputData[[#This Row],[DATE]],"yyyy")</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f>VLOOKUP(InputData[[#This Row],[PRODUCT ID]],MasterData[],5,0)</f>
        <v>73</v>
      </c>
      <c r="K458">
        <f>VLOOKUP(InputData[[#This Row],[PRODUCT ID]],MasterData[],6,0)</f>
        <v>94.17</v>
      </c>
      <c r="L458">
        <f>InputData[[#This Row],[BUYING PRIZE]]*InputData[[#This Row],[QUANTITY]]</f>
        <v>876</v>
      </c>
      <c r="M458">
        <f>InputData[[#This Row],[SELLING PRICE]]*InputData[[#This Row],[QUANTITY]]*(1-InputData[[#This Row],[DISCOUNT %]])</f>
        <v>1130.04</v>
      </c>
      <c r="N458">
        <f>DAY(InputData[[#This Row],[DATE]])</f>
        <v>23</v>
      </c>
      <c r="O458" t="str">
        <f>TEXT(InputData[[#This Row],[DATE]],"mmm")</f>
        <v>Sep</v>
      </c>
      <c r="P458" t="str">
        <f>TEXT(InputData[[#This Row],[DATE]],"yyyy")</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f>VLOOKUP(InputData[[#This Row],[PRODUCT ID]],MasterData[],5,0)</f>
        <v>89</v>
      </c>
      <c r="K459">
        <f>VLOOKUP(InputData[[#This Row],[PRODUCT ID]],MasterData[],6,0)</f>
        <v>117.48</v>
      </c>
      <c r="L459">
        <f>InputData[[#This Row],[BUYING PRIZE]]*InputData[[#This Row],[QUANTITY]]</f>
        <v>1246</v>
      </c>
      <c r="M459">
        <f>InputData[[#This Row],[SELLING PRICE]]*InputData[[#This Row],[QUANTITY]]*(1-InputData[[#This Row],[DISCOUNT %]])</f>
        <v>1644.72</v>
      </c>
      <c r="N459">
        <f>DAY(InputData[[#This Row],[DATE]])</f>
        <v>24</v>
      </c>
      <c r="O459" t="str">
        <f>TEXT(InputData[[#This Row],[DATE]],"mmm")</f>
        <v>Sep</v>
      </c>
      <c r="P459" t="str">
        <f>TEXT(InputData[[#This Row],[DATE]],"yyyy")</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f>VLOOKUP(InputData[[#This Row],[PRODUCT ID]],MasterData[],5,0)</f>
        <v>89</v>
      </c>
      <c r="K460">
        <f>VLOOKUP(InputData[[#This Row],[PRODUCT ID]],MasterData[],6,0)</f>
        <v>117.48</v>
      </c>
      <c r="L460">
        <f>InputData[[#This Row],[BUYING PRIZE]]*InputData[[#This Row],[QUANTITY]]</f>
        <v>712</v>
      </c>
      <c r="M460">
        <f>InputData[[#This Row],[SELLING PRICE]]*InputData[[#This Row],[QUANTITY]]*(1-InputData[[#This Row],[DISCOUNT %]])</f>
        <v>939.84</v>
      </c>
      <c r="N460">
        <f>DAY(InputData[[#This Row],[DATE]])</f>
        <v>24</v>
      </c>
      <c r="O460" t="str">
        <f>TEXT(InputData[[#This Row],[DATE]],"mmm")</f>
        <v>Sep</v>
      </c>
      <c r="P460" t="str">
        <f>TEXT(InputData[[#This Row],[DATE]],"yyyy")</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f>VLOOKUP(InputData[[#This Row],[PRODUCT ID]],MasterData[],5,0)</f>
        <v>90</v>
      </c>
      <c r="K461">
        <f>VLOOKUP(InputData[[#This Row],[PRODUCT ID]],MasterData[],6,0)</f>
        <v>96.3</v>
      </c>
      <c r="L461">
        <f>InputData[[#This Row],[BUYING PRIZE]]*InputData[[#This Row],[QUANTITY]]</f>
        <v>360</v>
      </c>
      <c r="M461">
        <f>InputData[[#This Row],[SELLING PRICE]]*InputData[[#This Row],[QUANTITY]]*(1-InputData[[#This Row],[DISCOUNT %]])</f>
        <v>385.2</v>
      </c>
      <c r="N461">
        <f>DAY(InputData[[#This Row],[DATE]])</f>
        <v>27</v>
      </c>
      <c r="O461" t="str">
        <f>TEXT(InputData[[#This Row],[DATE]],"mmm")</f>
        <v>Sep</v>
      </c>
      <c r="P461" t="str">
        <f>TEXT(InputData[[#This Row],[DATE]],"yyyy")</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f>VLOOKUP(InputData[[#This Row],[PRODUCT ID]],MasterData[],5,0)</f>
        <v>76</v>
      </c>
      <c r="K462">
        <f>VLOOKUP(InputData[[#This Row],[PRODUCT ID]],MasterData[],6,0)</f>
        <v>82.08</v>
      </c>
      <c r="L462">
        <f>InputData[[#This Row],[BUYING PRIZE]]*InputData[[#This Row],[QUANTITY]]</f>
        <v>684</v>
      </c>
      <c r="M462">
        <f>InputData[[#This Row],[SELLING PRICE]]*InputData[[#This Row],[QUANTITY]]*(1-InputData[[#This Row],[DISCOUNT %]])</f>
        <v>738.72</v>
      </c>
      <c r="N462">
        <f>DAY(InputData[[#This Row],[DATE]])</f>
        <v>27</v>
      </c>
      <c r="O462" t="str">
        <f>TEXT(InputData[[#This Row],[DATE]],"mmm")</f>
        <v>Sep</v>
      </c>
      <c r="P462" t="str">
        <f>TEXT(InputData[[#This Row],[DATE]],"yyyy")</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f>VLOOKUP(InputData[[#This Row],[PRODUCT ID]],MasterData[],5,0)</f>
        <v>72</v>
      </c>
      <c r="K463">
        <f>VLOOKUP(InputData[[#This Row],[PRODUCT ID]],MasterData[],6,0)</f>
        <v>79.92</v>
      </c>
      <c r="L463">
        <f>InputData[[#This Row],[BUYING PRIZE]]*InputData[[#This Row],[QUANTITY]]</f>
        <v>216</v>
      </c>
      <c r="M463">
        <f>InputData[[#This Row],[SELLING PRICE]]*InputData[[#This Row],[QUANTITY]]*(1-InputData[[#This Row],[DISCOUNT %]])</f>
        <v>239.76</v>
      </c>
      <c r="N463">
        <f>DAY(InputData[[#This Row],[DATE]])</f>
        <v>27</v>
      </c>
      <c r="O463" t="str">
        <f>TEXT(InputData[[#This Row],[DATE]],"mmm")</f>
        <v>Sep</v>
      </c>
      <c r="P463" t="str">
        <f>TEXT(InputData[[#This Row],[DATE]],"yyyy")</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f>VLOOKUP(InputData[[#This Row],[PRODUCT ID]],MasterData[],5,0)</f>
        <v>55</v>
      </c>
      <c r="K464">
        <f>VLOOKUP(InputData[[#This Row],[PRODUCT ID]],MasterData[],6,0)</f>
        <v>58.3</v>
      </c>
      <c r="L464">
        <f>InputData[[#This Row],[BUYING PRIZE]]*InputData[[#This Row],[QUANTITY]]</f>
        <v>715</v>
      </c>
      <c r="M464">
        <f>InputData[[#This Row],[SELLING PRICE]]*InputData[[#This Row],[QUANTITY]]*(1-InputData[[#This Row],[DISCOUNT %]])</f>
        <v>757.9</v>
      </c>
      <c r="N464">
        <f>DAY(InputData[[#This Row],[DATE]])</f>
        <v>29</v>
      </c>
      <c r="O464" t="str">
        <f>TEXT(InputData[[#This Row],[DATE]],"mmm")</f>
        <v>Sep</v>
      </c>
      <c r="P464" t="str">
        <f>TEXT(InputData[[#This Row],[DATE]],"yyyy")</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f>VLOOKUP(InputData[[#This Row],[PRODUCT ID]],MasterData[],5,0)</f>
        <v>44</v>
      </c>
      <c r="K465">
        <f>VLOOKUP(InputData[[#This Row],[PRODUCT ID]],MasterData[],6,0)</f>
        <v>48.4</v>
      </c>
      <c r="L465">
        <f>InputData[[#This Row],[BUYING PRIZE]]*InputData[[#This Row],[QUANTITY]]</f>
        <v>220</v>
      </c>
      <c r="M465">
        <f>InputData[[#This Row],[SELLING PRICE]]*InputData[[#This Row],[QUANTITY]]*(1-InputData[[#This Row],[DISCOUNT %]])</f>
        <v>242</v>
      </c>
      <c r="N465">
        <f>DAY(InputData[[#This Row],[DATE]])</f>
        <v>3</v>
      </c>
      <c r="O465" t="str">
        <f>TEXT(InputData[[#This Row],[DATE]],"mmm")</f>
        <v>Oct</v>
      </c>
      <c r="P465" t="str">
        <f>TEXT(InputData[[#This Row],[DATE]],"yyyy")</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f>VLOOKUP(InputData[[#This Row],[PRODUCT ID]],MasterData[],5,0)</f>
        <v>43</v>
      </c>
      <c r="K466">
        <f>VLOOKUP(InputData[[#This Row],[PRODUCT ID]],MasterData[],6,0)</f>
        <v>47.730000000000004</v>
      </c>
      <c r="L466">
        <f>InputData[[#This Row],[BUYING PRIZE]]*InputData[[#This Row],[QUANTITY]]</f>
        <v>645</v>
      </c>
      <c r="M466">
        <f>InputData[[#This Row],[SELLING PRICE]]*InputData[[#This Row],[QUANTITY]]*(1-InputData[[#This Row],[DISCOUNT %]])</f>
        <v>715.95</v>
      </c>
      <c r="N466">
        <f>DAY(InputData[[#This Row],[DATE]])</f>
        <v>4</v>
      </c>
      <c r="O466" t="str">
        <f>TEXT(InputData[[#This Row],[DATE]],"mmm")</f>
        <v>Oct</v>
      </c>
      <c r="P466" t="str">
        <f>TEXT(InputData[[#This Row],[DATE]],"yyyy")</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f>VLOOKUP(InputData[[#This Row],[PRODUCT ID]],MasterData[],5,0)</f>
        <v>5</v>
      </c>
      <c r="K467">
        <f>VLOOKUP(InputData[[#This Row],[PRODUCT ID]],MasterData[],6,0)</f>
        <v>6.7</v>
      </c>
      <c r="L467">
        <f>InputData[[#This Row],[BUYING PRIZE]]*InputData[[#This Row],[QUANTITY]]</f>
        <v>5</v>
      </c>
      <c r="M467">
        <f>InputData[[#This Row],[SELLING PRICE]]*InputData[[#This Row],[QUANTITY]]*(1-InputData[[#This Row],[DISCOUNT %]])</f>
        <v>6.7</v>
      </c>
      <c r="N467">
        <f>DAY(InputData[[#This Row],[DATE]])</f>
        <v>6</v>
      </c>
      <c r="O467" t="str">
        <f>TEXT(InputData[[#This Row],[DATE]],"mmm")</f>
        <v>Oct</v>
      </c>
      <c r="P467" t="str">
        <f>TEXT(InputData[[#This Row],[DATE]],"yyyy")</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f>VLOOKUP(InputData[[#This Row],[PRODUCT ID]],MasterData[],5,0)</f>
        <v>72</v>
      </c>
      <c r="K468">
        <f>VLOOKUP(InputData[[#This Row],[PRODUCT ID]],MasterData[],6,0)</f>
        <v>79.92</v>
      </c>
      <c r="L468">
        <f>InputData[[#This Row],[BUYING PRIZE]]*InputData[[#This Row],[QUANTITY]]</f>
        <v>1008</v>
      </c>
      <c r="M468">
        <f>InputData[[#This Row],[SELLING PRICE]]*InputData[[#This Row],[QUANTITY]]*(1-InputData[[#This Row],[DISCOUNT %]])</f>
        <v>1118.8800000000001</v>
      </c>
      <c r="N468">
        <f>DAY(InputData[[#This Row],[DATE]])</f>
        <v>9</v>
      </c>
      <c r="O468" t="str">
        <f>TEXT(InputData[[#This Row],[DATE]],"mmm")</f>
        <v>Oct</v>
      </c>
      <c r="P468" t="str">
        <f>TEXT(InputData[[#This Row],[DATE]],"yyyy")</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f>VLOOKUP(InputData[[#This Row],[PRODUCT ID]],MasterData[],5,0)</f>
        <v>150</v>
      </c>
      <c r="K469">
        <f>VLOOKUP(InputData[[#This Row],[PRODUCT ID]],MasterData[],6,0)</f>
        <v>210</v>
      </c>
      <c r="L469">
        <f>InputData[[#This Row],[BUYING PRIZE]]*InputData[[#This Row],[QUANTITY]]</f>
        <v>1350</v>
      </c>
      <c r="M469">
        <f>InputData[[#This Row],[SELLING PRICE]]*InputData[[#This Row],[QUANTITY]]*(1-InputData[[#This Row],[DISCOUNT %]])</f>
        <v>1890</v>
      </c>
      <c r="N469">
        <f>DAY(InputData[[#This Row],[DATE]])</f>
        <v>10</v>
      </c>
      <c r="O469" t="str">
        <f>TEXT(InputData[[#This Row],[DATE]],"mmm")</f>
        <v>Oct</v>
      </c>
      <c r="P469" t="str">
        <f>TEXT(InputData[[#This Row],[DATE]],"yyyy")</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f>VLOOKUP(InputData[[#This Row],[PRODUCT ID]],MasterData[],5,0)</f>
        <v>76</v>
      </c>
      <c r="K470">
        <f>VLOOKUP(InputData[[#This Row],[PRODUCT ID]],MasterData[],6,0)</f>
        <v>82.08</v>
      </c>
      <c r="L470">
        <f>InputData[[#This Row],[BUYING PRIZE]]*InputData[[#This Row],[QUANTITY]]</f>
        <v>912</v>
      </c>
      <c r="M470">
        <f>InputData[[#This Row],[SELLING PRICE]]*InputData[[#This Row],[QUANTITY]]*(1-InputData[[#This Row],[DISCOUNT %]])</f>
        <v>984.96</v>
      </c>
      <c r="N470">
        <f>DAY(InputData[[#This Row],[DATE]])</f>
        <v>10</v>
      </c>
      <c r="O470" t="str">
        <f>TEXT(InputData[[#This Row],[DATE]],"mmm")</f>
        <v>Oct</v>
      </c>
      <c r="P470" t="str">
        <f>TEXT(InputData[[#This Row],[DATE]],"yyyy")</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f>VLOOKUP(InputData[[#This Row],[PRODUCT ID]],MasterData[],5,0)</f>
        <v>83</v>
      </c>
      <c r="K471">
        <f>VLOOKUP(InputData[[#This Row],[PRODUCT ID]],MasterData[],6,0)</f>
        <v>94.62</v>
      </c>
      <c r="L471">
        <f>InputData[[#This Row],[BUYING PRIZE]]*InputData[[#This Row],[QUANTITY]]</f>
        <v>830</v>
      </c>
      <c r="M471">
        <f>InputData[[#This Row],[SELLING PRICE]]*InputData[[#This Row],[QUANTITY]]*(1-InputData[[#This Row],[DISCOUNT %]])</f>
        <v>946.2</v>
      </c>
      <c r="N471">
        <f>DAY(InputData[[#This Row],[DATE]])</f>
        <v>11</v>
      </c>
      <c r="O471" t="str">
        <f>TEXT(InputData[[#This Row],[DATE]],"mmm")</f>
        <v>Oct</v>
      </c>
      <c r="P471" t="str">
        <f>TEXT(InputData[[#This Row],[DATE]],"yyyy")</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f>VLOOKUP(InputData[[#This Row],[PRODUCT ID]],MasterData[],5,0)</f>
        <v>105</v>
      </c>
      <c r="K472">
        <f>VLOOKUP(InputData[[#This Row],[PRODUCT ID]],MasterData[],6,0)</f>
        <v>142.80000000000001</v>
      </c>
      <c r="L472">
        <f>InputData[[#This Row],[BUYING PRIZE]]*InputData[[#This Row],[QUANTITY]]</f>
        <v>1575</v>
      </c>
      <c r="M472">
        <f>InputData[[#This Row],[SELLING PRICE]]*InputData[[#This Row],[QUANTITY]]*(1-InputData[[#This Row],[DISCOUNT %]])</f>
        <v>2142</v>
      </c>
      <c r="N472">
        <f>DAY(InputData[[#This Row],[DATE]])</f>
        <v>13</v>
      </c>
      <c r="O472" t="str">
        <f>TEXT(InputData[[#This Row],[DATE]],"mmm")</f>
        <v>Oct</v>
      </c>
      <c r="P472" t="str">
        <f>TEXT(InputData[[#This Row],[DATE]],"yyyy")</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f>VLOOKUP(InputData[[#This Row],[PRODUCT ID]],MasterData[],5,0)</f>
        <v>76</v>
      </c>
      <c r="K473">
        <f>VLOOKUP(InputData[[#This Row],[PRODUCT ID]],MasterData[],6,0)</f>
        <v>82.08</v>
      </c>
      <c r="L473">
        <f>InputData[[#This Row],[BUYING PRIZE]]*InputData[[#This Row],[QUANTITY]]</f>
        <v>1140</v>
      </c>
      <c r="M473">
        <f>InputData[[#This Row],[SELLING PRICE]]*InputData[[#This Row],[QUANTITY]]*(1-InputData[[#This Row],[DISCOUNT %]])</f>
        <v>1231.2</v>
      </c>
      <c r="N473">
        <f>DAY(InputData[[#This Row],[DATE]])</f>
        <v>14</v>
      </c>
      <c r="O473" t="str">
        <f>TEXT(InputData[[#This Row],[DATE]],"mmm")</f>
        <v>Oct</v>
      </c>
      <c r="P473" t="str">
        <f>TEXT(InputData[[#This Row],[DATE]],"yyyy")</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f>VLOOKUP(InputData[[#This Row],[PRODUCT ID]],MasterData[],5,0)</f>
        <v>12</v>
      </c>
      <c r="K474">
        <f>VLOOKUP(InputData[[#This Row],[PRODUCT ID]],MasterData[],6,0)</f>
        <v>15.719999999999999</v>
      </c>
      <c r="L474">
        <f>InputData[[#This Row],[BUYING PRIZE]]*InputData[[#This Row],[QUANTITY]]</f>
        <v>120</v>
      </c>
      <c r="M474">
        <f>InputData[[#This Row],[SELLING PRICE]]*InputData[[#This Row],[QUANTITY]]*(1-InputData[[#This Row],[DISCOUNT %]])</f>
        <v>157.19999999999999</v>
      </c>
      <c r="N474">
        <f>DAY(InputData[[#This Row],[DATE]])</f>
        <v>15</v>
      </c>
      <c r="O474" t="str">
        <f>TEXT(InputData[[#This Row],[DATE]],"mmm")</f>
        <v>Oct</v>
      </c>
      <c r="P474" t="str">
        <f>TEXT(InputData[[#This Row],[DATE]],"yyyy")</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f>VLOOKUP(InputData[[#This Row],[PRODUCT ID]],MasterData[],5,0)</f>
        <v>90</v>
      </c>
      <c r="K475">
        <f>VLOOKUP(InputData[[#This Row],[PRODUCT ID]],MasterData[],6,0)</f>
        <v>96.3</v>
      </c>
      <c r="L475">
        <f>InputData[[#This Row],[BUYING PRIZE]]*InputData[[#This Row],[QUANTITY]]</f>
        <v>270</v>
      </c>
      <c r="M475">
        <f>InputData[[#This Row],[SELLING PRICE]]*InputData[[#This Row],[QUANTITY]]*(1-InputData[[#This Row],[DISCOUNT %]])</f>
        <v>288.89999999999998</v>
      </c>
      <c r="N475">
        <f>DAY(InputData[[#This Row],[DATE]])</f>
        <v>16</v>
      </c>
      <c r="O475" t="str">
        <f>TEXT(InputData[[#This Row],[DATE]],"mmm")</f>
        <v>Oct</v>
      </c>
      <c r="P475" t="str">
        <f>TEXT(InputData[[#This Row],[DATE]],"yyyy")</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f>VLOOKUP(InputData[[#This Row],[PRODUCT ID]],MasterData[],5,0)</f>
        <v>144</v>
      </c>
      <c r="K476">
        <f>VLOOKUP(InputData[[#This Row],[PRODUCT ID]],MasterData[],6,0)</f>
        <v>156.96</v>
      </c>
      <c r="L476">
        <f>InputData[[#This Row],[BUYING PRIZE]]*InputData[[#This Row],[QUANTITY]]</f>
        <v>2016</v>
      </c>
      <c r="M476">
        <f>InputData[[#This Row],[SELLING PRICE]]*InputData[[#This Row],[QUANTITY]]*(1-InputData[[#This Row],[DISCOUNT %]])</f>
        <v>2197.44</v>
      </c>
      <c r="N476">
        <f>DAY(InputData[[#This Row],[DATE]])</f>
        <v>23</v>
      </c>
      <c r="O476" t="str">
        <f>TEXT(InputData[[#This Row],[DATE]],"mmm")</f>
        <v>Oct</v>
      </c>
      <c r="P476" t="str">
        <f>TEXT(InputData[[#This Row],[DATE]],"yyyy")</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f>VLOOKUP(InputData[[#This Row],[PRODUCT ID]],MasterData[],5,0)</f>
        <v>120</v>
      </c>
      <c r="K477">
        <f>VLOOKUP(InputData[[#This Row],[PRODUCT ID]],MasterData[],6,0)</f>
        <v>162</v>
      </c>
      <c r="L477">
        <f>InputData[[#This Row],[BUYING PRIZE]]*InputData[[#This Row],[QUANTITY]]</f>
        <v>360</v>
      </c>
      <c r="M477">
        <f>InputData[[#This Row],[SELLING PRICE]]*InputData[[#This Row],[QUANTITY]]*(1-InputData[[#This Row],[DISCOUNT %]])</f>
        <v>486</v>
      </c>
      <c r="N477">
        <f>DAY(InputData[[#This Row],[DATE]])</f>
        <v>30</v>
      </c>
      <c r="O477" t="str">
        <f>TEXT(InputData[[#This Row],[DATE]],"mmm")</f>
        <v>Oct</v>
      </c>
      <c r="P477" t="str">
        <f>TEXT(InputData[[#This Row],[DATE]],"yyyy")</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f>VLOOKUP(InputData[[#This Row],[PRODUCT ID]],MasterData[],5,0)</f>
        <v>72</v>
      </c>
      <c r="K478">
        <f>VLOOKUP(InputData[[#This Row],[PRODUCT ID]],MasterData[],6,0)</f>
        <v>79.92</v>
      </c>
      <c r="L478">
        <f>InputData[[#This Row],[BUYING PRIZE]]*InputData[[#This Row],[QUANTITY]]</f>
        <v>576</v>
      </c>
      <c r="M478">
        <f>InputData[[#This Row],[SELLING PRICE]]*InputData[[#This Row],[QUANTITY]]*(1-InputData[[#This Row],[DISCOUNT %]])</f>
        <v>639.36</v>
      </c>
      <c r="N478">
        <f>DAY(InputData[[#This Row],[DATE]])</f>
        <v>31</v>
      </c>
      <c r="O478" t="str">
        <f>TEXT(InputData[[#This Row],[DATE]],"mmm")</f>
        <v>Oct</v>
      </c>
      <c r="P478" t="str">
        <f>TEXT(InputData[[#This Row],[DATE]],"yyyy")</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f>VLOOKUP(InputData[[#This Row],[PRODUCT ID]],MasterData[],5,0)</f>
        <v>73</v>
      </c>
      <c r="K479">
        <f>VLOOKUP(InputData[[#This Row],[PRODUCT ID]],MasterData[],6,0)</f>
        <v>94.17</v>
      </c>
      <c r="L479">
        <f>InputData[[#This Row],[BUYING PRIZE]]*InputData[[#This Row],[QUANTITY]]</f>
        <v>1095</v>
      </c>
      <c r="M479">
        <f>InputData[[#This Row],[SELLING PRICE]]*InputData[[#This Row],[QUANTITY]]*(1-InputData[[#This Row],[DISCOUNT %]])</f>
        <v>1412.55</v>
      </c>
      <c r="N479">
        <f>DAY(InputData[[#This Row],[DATE]])</f>
        <v>1</v>
      </c>
      <c r="O479" t="str">
        <f>TEXT(InputData[[#This Row],[DATE]],"mmm")</f>
        <v>Nov</v>
      </c>
      <c r="P479" t="str">
        <f>TEXT(InputData[[#This Row],[DATE]],"yyyy")</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f>VLOOKUP(InputData[[#This Row],[PRODUCT ID]],MasterData[],5,0)</f>
        <v>12</v>
      </c>
      <c r="K480">
        <f>VLOOKUP(InputData[[#This Row],[PRODUCT ID]],MasterData[],6,0)</f>
        <v>15.719999999999999</v>
      </c>
      <c r="L480">
        <f>InputData[[#This Row],[BUYING PRIZE]]*InputData[[#This Row],[QUANTITY]]</f>
        <v>180</v>
      </c>
      <c r="M480">
        <f>InputData[[#This Row],[SELLING PRICE]]*InputData[[#This Row],[QUANTITY]]*(1-InputData[[#This Row],[DISCOUNT %]])</f>
        <v>235.79999999999998</v>
      </c>
      <c r="N480">
        <f>DAY(InputData[[#This Row],[DATE]])</f>
        <v>2</v>
      </c>
      <c r="O480" t="str">
        <f>TEXT(InputData[[#This Row],[DATE]],"mmm")</f>
        <v>Nov</v>
      </c>
      <c r="P480" t="str">
        <f>TEXT(InputData[[#This Row],[DATE]],"yyyy")</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f>VLOOKUP(InputData[[#This Row],[PRODUCT ID]],MasterData[],5,0)</f>
        <v>148</v>
      </c>
      <c r="K481">
        <f>VLOOKUP(InputData[[#This Row],[PRODUCT ID]],MasterData[],6,0)</f>
        <v>201.28</v>
      </c>
      <c r="L481">
        <f>InputData[[#This Row],[BUYING PRIZE]]*InputData[[#This Row],[QUANTITY]]</f>
        <v>2220</v>
      </c>
      <c r="M481">
        <f>InputData[[#This Row],[SELLING PRICE]]*InputData[[#This Row],[QUANTITY]]*(1-InputData[[#This Row],[DISCOUNT %]])</f>
        <v>3019.2</v>
      </c>
      <c r="N481">
        <f>DAY(InputData[[#This Row],[DATE]])</f>
        <v>2</v>
      </c>
      <c r="O481" t="str">
        <f>TEXT(InputData[[#This Row],[DATE]],"mmm")</f>
        <v>Nov</v>
      </c>
      <c r="P481" t="str">
        <f>TEXT(InputData[[#This Row],[DATE]],"yyyy")</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f>VLOOKUP(InputData[[#This Row],[PRODUCT ID]],MasterData[],5,0)</f>
        <v>5</v>
      </c>
      <c r="K482">
        <f>VLOOKUP(InputData[[#This Row],[PRODUCT ID]],MasterData[],6,0)</f>
        <v>6.7</v>
      </c>
      <c r="L482">
        <f>InputData[[#This Row],[BUYING PRIZE]]*InputData[[#This Row],[QUANTITY]]</f>
        <v>25</v>
      </c>
      <c r="M482">
        <f>InputData[[#This Row],[SELLING PRICE]]*InputData[[#This Row],[QUANTITY]]*(1-InputData[[#This Row],[DISCOUNT %]])</f>
        <v>33.5</v>
      </c>
      <c r="N482">
        <f>DAY(InputData[[#This Row],[DATE]])</f>
        <v>2</v>
      </c>
      <c r="O482" t="str">
        <f>TEXT(InputData[[#This Row],[DATE]],"mmm")</f>
        <v>Nov</v>
      </c>
      <c r="P482" t="str">
        <f>TEXT(InputData[[#This Row],[DATE]],"yyyy")</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f>VLOOKUP(InputData[[#This Row],[PRODUCT ID]],MasterData[],5,0)</f>
        <v>61</v>
      </c>
      <c r="K483">
        <f>VLOOKUP(InputData[[#This Row],[PRODUCT ID]],MasterData[],6,0)</f>
        <v>76.25</v>
      </c>
      <c r="L483">
        <f>InputData[[#This Row],[BUYING PRIZE]]*InputData[[#This Row],[QUANTITY]]</f>
        <v>671</v>
      </c>
      <c r="M483">
        <f>InputData[[#This Row],[SELLING PRICE]]*InputData[[#This Row],[QUANTITY]]*(1-InputData[[#This Row],[DISCOUNT %]])</f>
        <v>838.75</v>
      </c>
      <c r="N483">
        <f>DAY(InputData[[#This Row],[DATE]])</f>
        <v>3</v>
      </c>
      <c r="O483" t="str">
        <f>TEXT(InputData[[#This Row],[DATE]],"mmm")</f>
        <v>Nov</v>
      </c>
      <c r="P483" t="str">
        <f>TEXT(InputData[[#This Row],[DATE]],"yyyy")</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f>VLOOKUP(InputData[[#This Row],[PRODUCT ID]],MasterData[],5,0)</f>
        <v>83</v>
      </c>
      <c r="K484">
        <f>VLOOKUP(InputData[[#This Row],[PRODUCT ID]],MasterData[],6,0)</f>
        <v>94.62</v>
      </c>
      <c r="L484">
        <f>InputData[[#This Row],[BUYING PRIZE]]*InputData[[#This Row],[QUANTITY]]</f>
        <v>830</v>
      </c>
      <c r="M484">
        <f>InputData[[#This Row],[SELLING PRICE]]*InputData[[#This Row],[QUANTITY]]*(1-InputData[[#This Row],[DISCOUNT %]])</f>
        <v>946.2</v>
      </c>
      <c r="N484">
        <f>DAY(InputData[[#This Row],[DATE]])</f>
        <v>4</v>
      </c>
      <c r="O484" t="str">
        <f>TEXT(InputData[[#This Row],[DATE]],"mmm")</f>
        <v>Nov</v>
      </c>
      <c r="P484" t="str">
        <f>TEXT(InputData[[#This Row],[DATE]],"yyyy")</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f>VLOOKUP(InputData[[#This Row],[PRODUCT ID]],MasterData[],5,0)</f>
        <v>150</v>
      </c>
      <c r="K485">
        <f>VLOOKUP(InputData[[#This Row],[PRODUCT ID]],MasterData[],6,0)</f>
        <v>210</v>
      </c>
      <c r="L485">
        <f>InputData[[#This Row],[BUYING PRIZE]]*InputData[[#This Row],[QUANTITY]]</f>
        <v>2250</v>
      </c>
      <c r="M485">
        <f>InputData[[#This Row],[SELLING PRICE]]*InputData[[#This Row],[QUANTITY]]*(1-InputData[[#This Row],[DISCOUNT %]])</f>
        <v>3150</v>
      </c>
      <c r="N485">
        <f>DAY(InputData[[#This Row],[DATE]])</f>
        <v>5</v>
      </c>
      <c r="O485" t="str">
        <f>TEXT(InputData[[#This Row],[DATE]],"mmm")</f>
        <v>Nov</v>
      </c>
      <c r="P485" t="str">
        <f>TEXT(InputData[[#This Row],[DATE]],"yyyy")</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f>VLOOKUP(InputData[[#This Row],[PRODUCT ID]],MasterData[],5,0)</f>
        <v>67</v>
      </c>
      <c r="K486">
        <f>VLOOKUP(InputData[[#This Row],[PRODUCT ID]],MasterData[],6,0)</f>
        <v>83.08</v>
      </c>
      <c r="L486">
        <f>InputData[[#This Row],[BUYING PRIZE]]*InputData[[#This Row],[QUANTITY]]</f>
        <v>871</v>
      </c>
      <c r="M486">
        <f>InputData[[#This Row],[SELLING PRICE]]*InputData[[#This Row],[QUANTITY]]*(1-InputData[[#This Row],[DISCOUNT %]])</f>
        <v>1080.04</v>
      </c>
      <c r="N486">
        <f>DAY(InputData[[#This Row],[DATE]])</f>
        <v>6</v>
      </c>
      <c r="O486" t="str">
        <f>TEXT(InputData[[#This Row],[DATE]],"mmm")</f>
        <v>Nov</v>
      </c>
      <c r="P486" t="str">
        <f>TEXT(InputData[[#This Row],[DATE]],"yyyy")</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f>VLOOKUP(InputData[[#This Row],[PRODUCT ID]],MasterData[],5,0)</f>
        <v>12</v>
      </c>
      <c r="K487">
        <f>VLOOKUP(InputData[[#This Row],[PRODUCT ID]],MasterData[],6,0)</f>
        <v>15.719999999999999</v>
      </c>
      <c r="L487">
        <f>InputData[[#This Row],[BUYING PRIZE]]*InputData[[#This Row],[QUANTITY]]</f>
        <v>156</v>
      </c>
      <c r="M487">
        <f>InputData[[#This Row],[SELLING PRICE]]*InputData[[#This Row],[QUANTITY]]*(1-InputData[[#This Row],[DISCOUNT %]])</f>
        <v>204.35999999999999</v>
      </c>
      <c r="N487">
        <f>DAY(InputData[[#This Row],[DATE]])</f>
        <v>6</v>
      </c>
      <c r="O487" t="str">
        <f>TEXT(InputData[[#This Row],[DATE]],"mmm")</f>
        <v>Nov</v>
      </c>
      <c r="P487" t="str">
        <f>TEXT(InputData[[#This Row],[DATE]],"yyyy")</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f>VLOOKUP(InputData[[#This Row],[PRODUCT ID]],MasterData[],5,0)</f>
        <v>120</v>
      </c>
      <c r="K488">
        <f>VLOOKUP(InputData[[#This Row],[PRODUCT ID]],MasterData[],6,0)</f>
        <v>162</v>
      </c>
      <c r="L488">
        <f>InputData[[#This Row],[BUYING PRIZE]]*InputData[[#This Row],[QUANTITY]]</f>
        <v>1560</v>
      </c>
      <c r="M488">
        <f>InputData[[#This Row],[SELLING PRICE]]*InputData[[#This Row],[QUANTITY]]*(1-InputData[[#This Row],[DISCOUNT %]])</f>
        <v>2106</v>
      </c>
      <c r="N488">
        <f>DAY(InputData[[#This Row],[DATE]])</f>
        <v>6</v>
      </c>
      <c r="O488" t="str">
        <f>TEXT(InputData[[#This Row],[DATE]],"mmm")</f>
        <v>Nov</v>
      </c>
      <c r="P488" t="str">
        <f>TEXT(InputData[[#This Row],[DATE]],"yyyy")</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f>VLOOKUP(InputData[[#This Row],[PRODUCT ID]],MasterData[],5,0)</f>
        <v>90</v>
      </c>
      <c r="K489">
        <f>VLOOKUP(InputData[[#This Row],[PRODUCT ID]],MasterData[],6,0)</f>
        <v>115.2</v>
      </c>
      <c r="L489">
        <f>InputData[[#This Row],[BUYING PRIZE]]*InputData[[#This Row],[QUANTITY]]</f>
        <v>1170</v>
      </c>
      <c r="M489">
        <f>InputData[[#This Row],[SELLING PRICE]]*InputData[[#This Row],[QUANTITY]]*(1-InputData[[#This Row],[DISCOUNT %]])</f>
        <v>1497.6000000000001</v>
      </c>
      <c r="N489">
        <f>DAY(InputData[[#This Row],[DATE]])</f>
        <v>7</v>
      </c>
      <c r="O489" t="str">
        <f>TEXT(InputData[[#This Row],[DATE]],"mmm")</f>
        <v>Nov</v>
      </c>
      <c r="P489" t="str">
        <f>TEXT(InputData[[#This Row],[DATE]],"yyyy")</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f>VLOOKUP(InputData[[#This Row],[PRODUCT ID]],MasterData[],5,0)</f>
        <v>90</v>
      </c>
      <c r="K490">
        <f>VLOOKUP(InputData[[#This Row],[PRODUCT ID]],MasterData[],6,0)</f>
        <v>96.3</v>
      </c>
      <c r="L490">
        <f>InputData[[#This Row],[BUYING PRIZE]]*InputData[[#This Row],[QUANTITY]]</f>
        <v>990</v>
      </c>
      <c r="M490">
        <f>InputData[[#This Row],[SELLING PRICE]]*InputData[[#This Row],[QUANTITY]]*(1-InputData[[#This Row],[DISCOUNT %]])</f>
        <v>1059.3</v>
      </c>
      <c r="N490">
        <f>DAY(InputData[[#This Row],[DATE]])</f>
        <v>8</v>
      </c>
      <c r="O490" t="str">
        <f>TEXT(InputData[[#This Row],[DATE]],"mmm")</f>
        <v>Nov</v>
      </c>
      <c r="P490" t="str">
        <f>TEXT(InputData[[#This Row],[DATE]],"yyyy")</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f>VLOOKUP(InputData[[#This Row],[PRODUCT ID]],MasterData[],5,0)</f>
        <v>150</v>
      </c>
      <c r="K491">
        <f>VLOOKUP(InputData[[#This Row],[PRODUCT ID]],MasterData[],6,0)</f>
        <v>210</v>
      </c>
      <c r="L491">
        <f>InputData[[#This Row],[BUYING PRIZE]]*InputData[[#This Row],[QUANTITY]]</f>
        <v>1500</v>
      </c>
      <c r="M491">
        <f>InputData[[#This Row],[SELLING PRICE]]*InputData[[#This Row],[QUANTITY]]*(1-InputData[[#This Row],[DISCOUNT %]])</f>
        <v>2100</v>
      </c>
      <c r="N491">
        <f>DAY(InputData[[#This Row],[DATE]])</f>
        <v>8</v>
      </c>
      <c r="O491" t="str">
        <f>TEXT(InputData[[#This Row],[DATE]],"mmm")</f>
        <v>Nov</v>
      </c>
      <c r="P491" t="str">
        <f>TEXT(InputData[[#This Row],[DATE]],"yyyy")</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f>VLOOKUP(InputData[[#This Row],[PRODUCT ID]],MasterData[],5,0)</f>
        <v>48</v>
      </c>
      <c r="K492">
        <f>VLOOKUP(InputData[[#This Row],[PRODUCT ID]],MasterData[],6,0)</f>
        <v>57.120000000000005</v>
      </c>
      <c r="L492">
        <f>InputData[[#This Row],[BUYING PRIZE]]*InputData[[#This Row],[QUANTITY]]</f>
        <v>384</v>
      </c>
      <c r="M492">
        <f>InputData[[#This Row],[SELLING PRICE]]*InputData[[#This Row],[QUANTITY]]*(1-InputData[[#This Row],[DISCOUNT %]])</f>
        <v>456.96000000000004</v>
      </c>
      <c r="N492">
        <f>DAY(InputData[[#This Row],[DATE]])</f>
        <v>9</v>
      </c>
      <c r="O492" t="str">
        <f>TEXT(InputData[[#This Row],[DATE]],"mmm")</f>
        <v>Nov</v>
      </c>
      <c r="P492" t="str">
        <f>TEXT(InputData[[#This Row],[DATE]],"yyyy")</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f>VLOOKUP(InputData[[#This Row],[PRODUCT ID]],MasterData[],5,0)</f>
        <v>37</v>
      </c>
      <c r="K493">
        <f>VLOOKUP(InputData[[#This Row],[PRODUCT ID]],MasterData[],6,0)</f>
        <v>49.21</v>
      </c>
      <c r="L493">
        <f>InputData[[#This Row],[BUYING PRIZE]]*InputData[[#This Row],[QUANTITY]]</f>
        <v>259</v>
      </c>
      <c r="M493">
        <f>InputData[[#This Row],[SELLING PRICE]]*InputData[[#This Row],[QUANTITY]]*(1-InputData[[#This Row],[DISCOUNT %]])</f>
        <v>344.47</v>
      </c>
      <c r="N493">
        <f>DAY(InputData[[#This Row],[DATE]])</f>
        <v>10</v>
      </c>
      <c r="O493" t="str">
        <f>TEXT(InputData[[#This Row],[DATE]],"mmm")</f>
        <v>Nov</v>
      </c>
      <c r="P493" t="str">
        <f>TEXT(InputData[[#This Row],[DATE]],"yyyy")</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f>VLOOKUP(InputData[[#This Row],[PRODUCT ID]],MasterData[],5,0)</f>
        <v>48</v>
      </c>
      <c r="K494">
        <f>VLOOKUP(InputData[[#This Row],[PRODUCT ID]],MasterData[],6,0)</f>
        <v>57.120000000000005</v>
      </c>
      <c r="L494">
        <f>InputData[[#This Row],[BUYING PRIZE]]*InputData[[#This Row],[QUANTITY]]</f>
        <v>480</v>
      </c>
      <c r="M494">
        <f>InputData[[#This Row],[SELLING PRICE]]*InputData[[#This Row],[QUANTITY]]*(1-InputData[[#This Row],[DISCOUNT %]])</f>
        <v>571.20000000000005</v>
      </c>
      <c r="N494">
        <f>DAY(InputData[[#This Row],[DATE]])</f>
        <v>13</v>
      </c>
      <c r="O494" t="str">
        <f>TEXT(InputData[[#This Row],[DATE]],"mmm")</f>
        <v>Nov</v>
      </c>
      <c r="P494" t="str">
        <f>TEXT(InputData[[#This Row],[DATE]],"yyyy")</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f>VLOOKUP(InputData[[#This Row],[PRODUCT ID]],MasterData[],5,0)</f>
        <v>105</v>
      </c>
      <c r="K495">
        <f>VLOOKUP(InputData[[#This Row],[PRODUCT ID]],MasterData[],6,0)</f>
        <v>142.80000000000001</v>
      </c>
      <c r="L495">
        <f>InputData[[#This Row],[BUYING PRIZE]]*InputData[[#This Row],[QUANTITY]]</f>
        <v>105</v>
      </c>
      <c r="M495">
        <f>InputData[[#This Row],[SELLING PRICE]]*InputData[[#This Row],[QUANTITY]]*(1-InputData[[#This Row],[DISCOUNT %]])</f>
        <v>142.80000000000001</v>
      </c>
      <c r="N495">
        <f>DAY(InputData[[#This Row],[DATE]])</f>
        <v>14</v>
      </c>
      <c r="O495" t="str">
        <f>TEXT(InputData[[#This Row],[DATE]],"mmm")</f>
        <v>Nov</v>
      </c>
      <c r="P495" t="str">
        <f>TEXT(InputData[[#This Row],[DATE]],"yyyy")</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f>VLOOKUP(InputData[[#This Row],[PRODUCT ID]],MasterData[],5,0)</f>
        <v>73</v>
      </c>
      <c r="K496">
        <f>VLOOKUP(InputData[[#This Row],[PRODUCT ID]],MasterData[],6,0)</f>
        <v>94.17</v>
      </c>
      <c r="L496">
        <f>InputData[[#This Row],[BUYING PRIZE]]*InputData[[#This Row],[QUANTITY]]</f>
        <v>1022</v>
      </c>
      <c r="M496">
        <f>InputData[[#This Row],[SELLING PRICE]]*InputData[[#This Row],[QUANTITY]]*(1-InputData[[#This Row],[DISCOUNT %]])</f>
        <v>1318.38</v>
      </c>
      <c r="N496">
        <f>DAY(InputData[[#This Row],[DATE]])</f>
        <v>15</v>
      </c>
      <c r="O496" t="str">
        <f>TEXT(InputData[[#This Row],[DATE]],"mmm")</f>
        <v>Nov</v>
      </c>
      <c r="P496" t="str">
        <f>TEXT(InputData[[#This Row],[DATE]],"yyyy")</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f>VLOOKUP(InputData[[#This Row],[PRODUCT ID]],MasterData[],5,0)</f>
        <v>134</v>
      </c>
      <c r="K497">
        <f>VLOOKUP(InputData[[#This Row],[PRODUCT ID]],MasterData[],6,0)</f>
        <v>156.78</v>
      </c>
      <c r="L497">
        <f>InputData[[#This Row],[BUYING PRIZE]]*InputData[[#This Row],[QUANTITY]]</f>
        <v>1072</v>
      </c>
      <c r="M497">
        <f>InputData[[#This Row],[SELLING PRICE]]*InputData[[#This Row],[QUANTITY]]*(1-InputData[[#This Row],[DISCOUNT %]])</f>
        <v>1254.24</v>
      </c>
      <c r="N497">
        <f>DAY(InputData[[#This Row],[DATE]])</f>
        <v>16</v>
      </c>
      <c r="O497" t="str">
        <f>TEXT(InputData[[#This Row],[DATE]],"mmm")</f>
        <v>Nov</v>
      </c>
      <c r="P497" t="str">
        <f>TEXT(InputData[[#This Row],[DATE]],"yyyy")</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f>VLOOKUP(InputData[[#This Row],[PRODUCT ID]],MasterData[],5,0)</f>
        <v>55</v>
      </c>
      <c r="K498">
        <f>VLOOKUP(InputData[[#This Row],[PRODUCT ID]],MasterData[],6,0)</f>
        <v>58.3</v>
      </c>
      <c r="L498">
        <f>InputData[[#This Row],[BUYING PRIZE]]*InputData[[#This Row],[QUANTITY]]</f>
        <v>440</v>
      </c>
      <c r="M498">
        <f>InputData[[#This Row],[SELLING PRICE]]*InputData[[#This Row],[QUANTITY]]*(1-InputData[[#This Row],[DISCOUNT %]])</f>
        <v>466.4</v>
      </c>
      <c r="N498">
        <f>DAY(InputData[[#This Row],[DATE]])</f>
        <v>18</v>
      </c>
      <c r="O498" t="str">
        <f>TEXT(InputData[[#This Row],[DATE]],"mmm")</f>
        <v>Nov</v>
      </c>
      <c r="P498" t="str">
        <f>TEXT(InputData[[#This Row],[DATE]],"yyyy")</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f>VLOOKUP(InputData[[#This Row],[PRODUCT ID]],MasterData[],5,0)</f>
        <v>61</v>
      </c>
      <c r="K499">
        <f>VLOOKUP(InputData[[#This Row],[PRODUCT ID]],MasterData[],6,0)</f>
        <v>76.25</v>
      </c>
      <c r="L499">
        <f>InputData[[#This Row],[BUYING PRIZE]]*InputData[[#This Row],[QUANTITY]]</f>
        <v>366</v>
      </c>
      <c r="M499">
        <f>InputData[[#This Row],[SELLING PRICE]]*InputData[[#This Row],[QUANTITY]]*(1-InputData[[#This Row],[DISCOUNT %]])</f>
        <v>457.5</v>
      </c>
      <c r="N499">
        <f>DAY(InputData[[#This Row],[DATE]])</f>
        <v>21</v>
      </c>
      <c r="O499" t="str">
        <f>TEXT(InputData[[#This Row],[DATE]],"mmm")</f>
        <v>Nov</v>
      </c>
      <c r="P499" t="str">
        <f>TEXT(InputData[[#This Row],[DATE]],"yyyy")</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f>VLOOKUP(InputData[[#This Row],[PRODUCT ID]],MasterData[],5,0)</f>
        <v>90</v>
      </c>
      <c r="K500">
        <f>VLOOKUP(InputData[[#This Row],[PRODUCT ID]],MasterData[],6,0)</f>
        <v>96.3</v>
      </c>
      <c r="L500">
        <f>InputData[[#This Row],[BUYING PRIZE]]*InputData[[#This Row],[QUANTITY]]</f>
        <v>1080</v>
      </c>
      <c r="M500">
        <f>InputData[[#This Row],[SELLING PRICE]]*InputData[[#This Row],[QUANTITY]]*(1-InputData[[#This Row],[DISCOUNT %]])</f>
        <v>1155.5999999999999</v>
      </c>
      <c r="N500">
        <f>DAY(InputData[[#This Row],[DATE]])</f>
        <v>23</v>
      </c>
      <c r="O500" t="str">
        <f>TEXT(InputData[[#This Row],[DATE]],"mmm")</f>
        <v>Nov</v>
      </c>
      <c r="P500" t="str">
        <f>TEXT(InputData[[#This Row],[DATE]],"yyyy")</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f>VLOOKUP(InputData[[#This Row],[PRODUCT ID]],MasterData[],5,0)</f>
        <v>44</v>
      </c>
      <c r="K501">
        <f>VLOOKUP(InputData[[#This Row],[PRODUCT ID]],MasterData[],6,0)</f>
        <v>48.84</v>
      </c>
      <c r="L501">
        <f>InputData[[#This Row],[BUYING PRIZE]]*InputData[[#This Row],[QUANTITY]]</f>
        <v>220</v>
      </c>
      <c r="M501">
        <f>InputData[[#This Row],[SELLING PRICE]]*InputData[[#This Row],[QUANTITY]]*(1-InputData[[#This Row],[DISCOUNT %]])</f>
        <v>244.20000000000002</v>
      </c>
      <c r="N501">
        <f>DAY(InputData[[#This Row],[DATE]])</f>
        <v>25</v>
      </c>
      <c r="O501" t="str">
        <f>TEXT(InputData[[#This Row],[DATE]],"mmm")</f>
        <v>Nov</v>
      </c>
      <c r="P501" t="str">
        <f>TEXT(InputData[[#This Row],[DATE]],"yyyy")</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f>VLOOKUP(InputData[[#This Row],[PRODUCT ID]],MasterData[],5,0)</f>
        <v>89</v>
      </c>
      <c r="K502">
        <f>VLOOKUP(InputData[[#This Row],[PRODUCT ID]],MasterData[],6,0)</f>
        <v>117.48</v>
      </c>
      <c r="L502">
        <f>InputData[[#This Row],[BUYING PRIZE]]*InputData[[#This Row],[QUANTITY]]</f>
        <v>445</v>
      </c>
      <c r="M502">
        <f>InputData[[#This Row],[SELLING PRICE]]*InputData[[#This Row],[QUANTITY]]*(1-InputData[[#This Row],[DISCOUNT %]])</f>
        <v>587.4</v>
      </c>
      <c r="N502">
        <f>DAY(InputData[[#This Row],[DATE]])</f>
        <v>26</v>
      </c>
      <c r="O502" t="str">
        <f>TEXT(InputData[[#This Row],[DATE]],"mmm")</f>
        <v>Nov</v>
      </c>
      <c r="P502" t="str">
        <f>TEXT(InputData[[#This Row],[DATE]],"yyyy")</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f>VLOOKUP(InputData[[#This Row],[PRODUCT ID]],MasterData[],5,0)</f>
        <v>55</v>
      </c>
      <c r="K503">
        <f>VLOOKUP(InputData[[#This Row],[PRODUCT ID]],MasterData[],6,0)</f>
        <v>58.3</v>
      </c>
      <c r="L503">
        <f>InputData[[#This Row],[BUYING PRIZE]]*InputData[[#This Row],[QUANTITY]]</f>
        <v>825</v>
      </c>
      <c r="M503">
        <f>InputData[[#This Row],[SELLING PRICE]]*InputData[[#This Row],[QUANTITY]]*(1-InputData[[#This Row],[DISCOUNT %]])</f>
        <v>874.5</v>
      </c>
      <c r="N503">
        <f>DAY(InputData[[#This Row],[DATE]])</f>
        <v>27</v>
      </c>
      <c r="O503" t="str">
        <f>TEXT(InputData[[#This Row],[DATE]],"mmm")</f>
        <v>Nov</v>
      </c>
      <c r="P503" t="str">
        <f>TEXT(InputData[[#This Row],[DATE]],"yyyy")</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f>VLOOKUP(InputData[[#This Row],[PRODUCT ID]],MasterData[],5,0)</f>
        <v>93</v>
      </c>
      <c r="K504">
        <f>VLOOKUP(InputData[[#This Row],[PRODUCT ID]],MasterData[],6,0)</f>
        <v>104.16</v>
      </c>
      <c r="L504">
        <f>InputData[[#This Row],[BUYING PRIZE]]*InputData[[#This Row],[QUANTITY]]</f>
        <v>744</v>
      </c>
      <c r="M504">
        <f>InputData[[#This Row],[SELLING PRICE]]*InputData[[#This Row],[QUANTITY]]*(1-InputData[[#This Row],[DISCOUNT %]])</f>
        <v>833.28</v>
      </c>
      <c r="N504">
        <f>DAY(InputData[[#This Row],[DATE]])</f>
        <v>28</v>
      </c>
      <c r="O504" t="str">
        <f>TEXT(InputData[[#This Row],[DATE]],"mmm")</f>
        <v>Nov</v>
      </c>
      <c r="P504" t="str">
        <f>TEXT(InputData[[#This Row],[DATE]],"yyyy")</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f>VLOOKUP(InputData[[#This Row],[PRODUCT ID]],MasterData[],5,0)</f>
        <v>12</v>
      </c>
      <c r="K505">
        <f>VLOOKUP(InputData[[#This Row],[PRODUCT ID]],MasterData[],6,0)</f>
        <v>15.719999999999999</v>
      </c>
      <c r="L505">
        <f>InputData[[#This Row],[BUYING PRIZE]]*InputData[[#This Row],[QUANTITY]]</f>
        <v>24</v>
      </c>
      <c r="M505">
        <f>InputData[[#This Row],[SELLING PRICE]]*InputData[[#This Row],[QUANTITY]]*(1-InputData[[#This Row],[DISCOUNT %]])</f>
        <v>31.439999999999998</v>
      </c>
      <c r="N505">
        <f>DAY(InputData[[#This Row],[DATE]])</f>
        <v>30</v>
      </c>
      <c r="O505" t="str">
        <f>TEXT(InputData[[#This Row],[DATE]],"mmm")</f>
        <v>Nov</v>
      </c>
      <c r="P505" t="str">
        <f>TEXT(InputData[[#This Row],[DATE]],"yyyy")</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f>VLOOKUP(InputData[[#This Row],[PRODUCT ID]],MasterData[],5,0)</f>
        <v>37</v>
      </c>
      <c r="K506">
        <f>VLOOKUP(InputData[[#This Row],[PRODUCT ID]],MasterData[],6,0)</f>
        <v>41.81</v>
      </c>
      <c r="L506">
        <f>InputData[[#This Row],[BUYING PRIZE]]*InputData[[#This Row],[QUANTITY]]</f>
        <v>185</v>
      </c>
      <c r="M506">
        <f>InputData[[#This Row],[SELLING PRICE]]*InputData[[#This Row],[QUANTITY]]*(1-InputData[[#This Row],[DISCOUNT %]])</f>
        <v>209.05</v>
      </c>
      <c r="N506">
        <f>DAY(InputData[[#This Row],[DATE]])</f>
        <v>3</v>
      </c>
      <c r="O506" t="str">
        <f>TEXT(InputData[[#This Row],[DATE]],"mmm")</f>
        <v>Dec</v>
      </c>
      <c r="P506" t="str">
        <f>TEXT(InputData[[#This Row],[DATE]],"yyyy")</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f>VLOOKUP(InputData[[#This Row],[PRODUCT ID]],MasterData[],5,0)</f>
        <v>18</v>
      </c>
      <c r="K507">
        <f>VLOOKUP(InputData[[#This Row],[PRODUCT ID]],MasterData[],6,0)</f>
        <v>24.66</v>
      </c>
      <c r="L507">
        <f>InputData[[#This Row],[BUYING PRIZE]]*InputData[[#This Row],[QUANTITY]]</f>
        <v>180</v>
      </c>
      <c r="M507">
        <f>InputData[[#This Row],[SELLING PRICE]]*InputData[[#This Row],[QUANTITY]]*(1-InputData[[#This Row],[DISCOUNT %]])</f>
        <v>246.6</v>
      </c>
      <c r="N507">
        <f>DAY(InputData[[#This Row],[DATE]])</f>
        <v>4</v>
      </c>
      <c r="O507" t="str">
        <f>TEXT(InputData[[#This Row],[DATE]],"mmm")</f>
        <v>Dec</v>
      </c>
      <c r="P507" t="str">
        <f>TEXT(InputData[[#This Row],[DATE]],"yyyy")</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f>VLOOKUP(InputData[[#This Row],[PRODUCT ID]],MasterData[],5,0)</f>
        <v>76</v>
      </c>
      <c r="K508">
        <f>VLOOKUP(InputData[[#This Row],[PRODUCT ID]],MasterData[],6,0)</f>
        <v>82.08</v>
      </c>
      <c r="L508">
        <f>InputData[[#This Row],[BUYING PRIZE]]*InputData[[#This Row],[QUANTITY]]</f>
        <v>1140</v>
      </c>
      <c r="M508">
        <f>InputData[[#This Row],[SELLING PRICE]]*InputData[[#This Row],[QUANTITY]]*(1-InputData[[#This Row],[DISCOUNT %]])</f>
        <v>1231.2</v>
      </c>
      <c r="N508">
        <f>DAY(InputData[[#This Row],[DATE]])</f>
        <v>4</v>
      </c>
      <c r="O508" t="str">
        <f>TEXT(InputData[[#This Row],[DATE]],"mmm")</f>
        <v>Dec</v>
      </c>
      <c r="P508" t="str">
        <f>TEXT(InputData[[#This Row],[DATE]],"yyyy")</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f>VLOOKUP(InputData[[#This Row],[PRODUCT ID]],MasterData[],5,0)</f>
        <v>72</v>
      </c>
      <c r="K509">
        <f>VLOOKUP(InputData[[#This Row],[PRODUCT ID]],MasterData[],6,0)</f>
        <v>79.92</v>
      </c>
      <c r="L509">
        <f>InputData[[#This Row],[BUYING PRIZE]]*InputData[[#This Row],[QUANTITY]]</f>
        <v>864</v>
      </c>
      <c r="M509">
        <f>InputData[[#This Row],[SELLING PRICE]]*InputData[[#This Row],[QUANTITY]]*(1-InputData[[#This Row],[DISCOUNT %]])</f>
        <v>959.04</v>
      </c>
      <c r="N509">
        <f>DAY(InputData[[#This Row],[DATE]])</f>
        <v>7</v>
      </c>
      <c r="O509" t="str">
        <f>TEXT(InputData[[#This Row],[DATE]],"mmm")</f>
        <v>Dec</v>
      </c>
      <c r="P509" t="str">
        <f>TEXT(InputData[[#This Row],[DATE]],"yyyy")</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f>VLOOKUP(InputData[[#This Row],[PRODUCT ID]],MasterData[],5,0)</f>
        <v>13</v>
      </c>
      <c r="K510">
        <f>VLOOKUP(InputData[[#This Row],[PRODUCT ID]],MasterData[],6,0)</f>
        <v>16.64</v>
      </c>
      <c r="L510">
        <f>InputData[[#This Row],[BUYING PRIZE]]*InputData[[#This Row],[QUANTITY]]</f>
        <v>169</v>
      </c>
      <c r="M510">
        <f>InputData[[#This Row],[SELLING PRICE]]*InputData[[#This Row],[QUANTITY]]*(1-InputData[[#This Row],[DISCOUNT %]])</f>
        <v>216.32</v>
      </c>
      <c r="N510">
        <f>DAY(InputData[[#This Row],[DATE]])</f>
        <v>7</v>
      </c>
      <c r="O510" t="str">
        <f>TEXT(InputData[[#This Row],[DATE]],"mmm")</f>
        <v>Dec</v>
      </c>
      <c r="P510" t="str">
        <f>TEXT(InputData[[#This Row],[DATE]],"yyyy")</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f>VLOOKUP(InputData[[#This Row],[PRODUCT ID]],MasterData[],5,0)</f>
        <v>72</v>
      </c>
      <c r="K511">
        <f>VLOOKUP(InputData[[#This Row],[PRODUCT ID]],MasterData[],6,0)</f>
        <v>79.92</v>
      </c>
      <c r="L511">
        <f>InputData[[#This Row],[BUYING PRIZE]]*InputData[[#This Row],[QUANTITY]]</f>
        <v>360</v>
      </c>
      <c r="M511">
        <f>InputData[[#This Row],[SELLING PRICE]]*InputData[[#This Row],[QUANTITY]]*(1-InputData[[#This Row],[DISCOUNT %]])</f>
        <v>399.6</v>
      </c>
      <c r="N511">
        <f>DAY(InputData[[#This Row],[DATE]])</f>
        <v>7</v>
      </c>
      <c r="O511" t="str">
        <f>TEXT(InputData[[#This Row],[DATE]],"mmm")</f>
        <v>Dec</v>
      </c>
      <c r="P511" t="str">
        <f>TEXT(InputData[[#This Row],[DATE]],"yyyy")</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f>VLOOKUP(InputData[[#This Row],[PRODUCT ID]],MasterData[],5,0)</f>
        <v>48</v>
      </c>
      <c r="K512">
        <f>VLOOKUP(InputData[[#This Row],[PRODUCT ID]],MasterData[],6,0)</f>
        <v>57.120000000000005</v>
      </c>
      <c r="L512">
        <f>InputData[[#This Row],[BUYING PRIZE]]*InputData[[#This Row],[QUANTITY]]</f>
        <v>240</v>
      </c>
      <c r="M512">
        <f>InputData[[#This Row],[SELLING PRICE]]*InputData[[#This Row],[QUANTITY]]*(1-InputData[[#This Row],[DISCOUNT %]])</f>
        <v>285.60000000000002</v>
      </c>
      <c r="N512">
        <f>DAY(InputData[[#This Row],[DATE]])</f>
        <v>11</v>
      </c>
      <c r="O512" t="str">
        <f>TEXT(InputData[[#This Row],[DATE]],"mmm")</f>
        <v>Dec</v>
      </c>
      <c r="P512" t="str">
        <f>TEXT(InputData[[#This Row],[DATE]],"yyyy")</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f>VLOOKUP(InputData[[#This Row],[PRODUCT ID]],MasterData[],5,0)</f>
        <v>112</v>
      </c>
      <c r="K513">
        <f>VLOOKUP(InputData[[#This Row],[PRODUCT ID]],MasterData[],6,0)</f>
        <v>122.08</v>
      </c>
      <c r="L513">
        <f>InputData[[#This Row],[BUYING PRIZE]]*InputData[[#This Row],[QUANTITY]]</f>
        <v>1008</v>
      </c>
      <c r="M513">
        <f>InputData[[#This Row],[SELLING PRICE]]*InputData[[#This Row],[QUANTITY]]*(1-InputData[[#This Row],[DISCOUNT %]])</f>
        <v>1098.72</v>
      </c>
      <c r="N513">
        <f>DAY(InputData[[#This Row],[DATE]])</f>
        <v>11</v>
      </c>
      <c r="O513" t="str">
        <f>TEXT(InputData[[#This Row],[DATE]],"mmm")</f>
        <v>Dec</v>
      </c>
      <c r="P513" t="str">
        <f>TEXT(InputData[[#This Row],[DATE]],"yyyy")</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f>VLOOKUP(InputData[[#This Row],[PRODUCT ID]],MasterData[],5,0)</f>
        <v>112</v>
      </c>
      <c r="K514">
        <f>VLOOKUP(InputData[[#This Row],[PRODUCT ID]],MasterData[],6,0)</f>
        <v>146.72</v>
      </c>
      <c r="L514">
        <f>InputData[[#This Row],[BUYING PRIZE]]*InputData[[#This Row],[QUANTITY]]</f>
        <v>1120</v>
      </c>
      <c r="M514">
        <f>InputData[[#This Row],[SELLING PRICE]]*InputData[[#This Row],[QUANTITY]]*(1-InputData[[#This Row],[DISCOUNT %]])</f>
        <v>1467.2</v>
      </c>
      <c r="N514">
        <f>DAY(InputData[[#This Row],[DATE]])</f>
        <v>11</v>
      </c>
      <c r="O514" t="str">
        <f>TEXT(InputData[[#This Row],[DATE]],"mmm")</f>
        <v>Dec</v>
      </c>
      <c r="P514" t="str">
        <f>TEXT(InputData[[#This Row],[DATE]],"yyyy")</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f>VLOOKUP(InputData[[#This Row],[PRODUCT ID]],MasterData[],5,0)</f>
        <v>148</v>
      </c>
      <c r="K515">
        <f>VLOOKUP(InputData[[#This Row],[PRODUCT ID]],MasterData[],6,0)</f>
        <v>201.28</v>
      </c>
      <c r="L515">
        <f>InputData[[#This Row],[BUYING PRIZE]]*InputData[[#This Row],[QUANTITY]]</f>
        <v>1332</v>
      </c>
      <c r="M515">
        <f>InputData[[#This Row],[SELLING PRICE]]*InputData[[#This Row],[QUANTITY]]*(1-InputData[[#This Row],[DISCOUNT %]])</f>
        <v>1811.52</v>
      </c>
      <c r="N515">
        <f>DAY(InputData[[#This Row],[DATE]])</f>
        <v>12</v>
      </c>
      <c r="O515" t="str">
        <f>TEXT(InputData[[#This Row],[DATE]],"mmm")</f>
        <v>Dec</v>
      </c>
      <c r="P515" t="str">
        <f>TEXT(InputData[[#This Row],[DATE]],"yyyy")</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f>VLOOKUP(InputData[[#This Row],[PRODUCT ID]],MasterData[],5,0)</f>
        <v>138</v>
      </c>
      <c r="K516">
        <f>VLOOKUP(InputData[[#This Row],[PRODUCT ID]],MasterData[],6,0)</f>
        <v>173.88</v>
      </c>
      <c r="L516">
        <f>InputData[[#This Row],[BUYING PRIZE]]*InputData[[#This Row],[QUANTITY]]</f>
        <v>1380</v>
      </c>
      <c r="M516">
        <f>InputData[[#This Row],[SELLING PRICE]]*InputData[[#This Row],[QUANTITY]]*(1-InputData[[#This Row],[DISCOUNT %]])</f>
        <v>1738.8</v>
      </c>
      <c r="N516">
        <f>DAY(InputData[[#This Row],[DATE]])</f>
        <v>12</v>
      </c>
      <c r="O516" t="str">
        <f>TEXT(InputData[[#This Row],[DATE]],"mmm")</f>
        <v>Dec</v>
      </c>
      <c r="P516" t="str">
        <f>TEXT(InputData[[#This Row],[DATE]],"yyyy")</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f>VLOOKUP(InputData[[#This Row],[PRODUCT ID]],MasterData[],5,0)</f>
        <v>133</v>
      </c>
      <c r="K517">
        <f>VLOOKUP(InputData[[#This Row],[PRODUCT ID]],MasterData[],6,0)</f>
        <v>155.61000000000001</v>
      </c>
      <c r="L517">
        <f>InputData[[#This Row],[BUYING PRIZE]]*InputData[[#This Row],[QUANTITY]]</f>
        <v>532</v>
      </c>
      <c r="M517">
        <f>InputData[[#This Row],[SELLING PRICE]]*InputData[[#This Row],[QUANTITY]]*(1-InputData[[#This Row],[DISCOUNT %]])</f>
        <v>622.44000000000005</v>
      </c>
      <c r="N517">
        <f>DAY(InputData[[#This Row],[DATE]])</f>
        <v>14</v>
      </c>
      <c r="O517" t="str">
        <f>TEXT(InputData[[#This Row],[DATE]],"mmm")</f>
        <v>Dec</v>
      </c>
      <c r="P517" t="str">
        <f>TEXT(InputData[[#This Row],[DATE]],"yyyy")</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f>VLOOKUP(InputData[[#This Row],[PRODUCT ID]],MasterData[],5,0)</f>
        <v>6</v>
      </c>
      <c r="K518">
        <f>VLOOKUP(InputData[[#This Row],[PRODUCT ID]],MasterData[],6,0)</f>
        <v>7.8599999999999994</v>
      </c>
      <c r="L518">
        <f>InputData[[#This Row],[BUYING PRIZE]]*InputData[[#This Row],[QUANTITY]]</f>
        <v>78</v>
      </c>
      <c r="M518">
        <f>InputData[[#This Row],[SELLING PRICE]]*InputData[[#This Row],[QUANTITY]]*(1-InputData[[#This Row],[DISCOUNT %]])</f>
        <v>102.17999999999999</v>
      </c>
      <c r="N518">
        <f>DAY(InputData[[#This Row],[DATE]])</f>
        <v>15</v>
      </c>
      <c r="O518" t="str">
        <f>TEXT(InputData[[#This Row],[DATE]],"mmm")</f>
        <v>Dec</v>
      </c>
      <c r="P518" t="str">
        <f>TEXT(InputData[[#This Row],[DATE]],"yyyy")</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f>VLOOKUP(InputData[[#This Row],[PRODUCT ID]],MasterData[],5,0)</f>
        <v>76</v>
      </c>
      <c r="K519">
        <f>VLOOKUP(InputData[[#This Row],[PRODUCT ID]],MasterData[],6,0)</f>
        <v>82.08</v>
      </c>
      <c r="L519">
        <f>InputData[[#This Row],[BUYING PRIZE]]*InputData[[#This Row],[QUANTITY]]</f>
        <v>532</v>
      </c>
      <c r="M519">
        <f>InputData[[#This Row],[SELLING PRICE]]*InputData[[#This Row],[QUANTITY]]*(1-InputData[[#This Row],[DISCOUNT %]])</f>
        <v>574.55999999999995</v>
      </c>
      <c r="N519">
        <f>DAY(InputData[[#This Row],[DATE]])</f>
        <v>19</v>
      </c>
      <c r="O519" t="str">
        <f>TEXT(InputData[[#This Row],[DATE]],"mmm")</f>
        <v>Dec</v>
      </c>
      <c r="P519" t="str">
        <f>TEXT(InputData[[#This Row],[DATE]],"yyyy")</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f>VLOOKUP(InputData[[#This Row],[PRODUCT ID]],MasterData[],5,0)</f>
        <v>44</v>
      </c>
      <c r="K520">
        <f>VLOOKUP(InputData[[#This Row],[PRODUCT ID]],MasterData[],6,0)</f>
        <v>48.4</v>
      </c>
      <c r="L520">
        <f>InputData[[#This Row],[BUYING PRIZE]]*InputData[[#This Row],[QUANTITY]]</f>
        <v>616</v>
      </c>
      <c r="M520">
        <f>InputData[[#This Row],[SELLING PRICE]]*InputData[[#This Row],[QUANTITY]]*(1-InputData[[#This Row],[DISCOUNT %]])</f>
        <v>677.6</v>
      </c>
      <c r="N520">
        <f>DAY(InputData[[#This Row],[DATE]])</f>
        <v>19</v>
      </c>
      <c r="O520" t="str">
        <f>TEXT(InputData[[#This Row],[DATE]],"mmm")</f>
        <v>Dec</v>
      </c>
      <c r="P520" t="str">
        <f>TEXT(InputData[[#This Row],[DATE]],"yyyy")</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f>VLOOKUP(InputData[[#This Row],[PRODUCT ID]],MasterData[],5,0)</f>
        <v>6</v>
      </c>
      <c r="K521">
        <f>VLOOKUP(InputData[[#This Row],[PRODUCT ID]],MasterData[],6,0)</f>
        <v>7.8599999999999994</v>
      </c>
      <c r="L521">
        <f>InputData[[#This Row],[BUYING PRIZE]]*InputData[[#This Row],[QUANTITY]]</f>
        <v>66</v>
      </c>
      <c r="M521">
        <f>InputData[[#This Row],[SELLING PRICE]]*InputData[[#This Row],[QUANTITY]]*(1-InputData[[#This Row],[DISCOUNT %]])</f>
        <v>86.46</v>
      </c>
      <c r="N521">
        <f>DAY(InputData[[#This Row],[DATE]])</f>
        <v>19</v>
      </c>
      <c r="O521" t="str">
        <f>TEXT(InputData[[#This Row],[DATE]],"mmm")</f>
        <v>Dec</v>
      </c>
      <c r="P521" t="str">
        <f>TEXT(InputData[[#This Row],[DATE]],"yyyy")</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f>VLOOKUP(InputData[[#This Row],[PRODUCT ID]],MasterData[],5,0)</f>
        <v>75</v>
      </c>
      <c r="K522">
        <f>VLOOKUP(InputData[[#This Row],[PRODUCT ID]],MasterData[],6,0)</f>
        <v>85.5</v>
      </c>
      <c r="L522">
        <f>InputData[[#This Row],[BUYING PRIZE]]*InputData[[#This Row],[QUANTITY]]</f>
        <v>750</v>
      </c>
      <c r="M522">
        <f>InputData[[#This Row],[SELLING PRICE]]*InputData[[#This Row],[QUANTITY]]*(1-InputData[[#This Row],[DISCOUNT %]])</f>
        <v>855</v>
      </c>
      <c r="N522">
        <f>DAY(InputData[[#This Row],[DATE]])</f>
        <v>21</v>
      </c>
      <c r="O522" t="str">
        <f>TEXT(InputData[[#This Row],[DATE]],"mmm")</f>
        <v>Dec</v>
      </c>
      <c r="P522" t="str">
        <f>TEXT(InputData[[#This Row],[DATE]],"yyyy")</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f>VLOOKUP(InputData[[#This Row],[PRODUCT ID]],MasterData[],5,0)</f>
        <v>83</v>
      </c>
      <c r="K523">
        <f>VLOOKUP(InputData[[#This Row],[PRODUCT ID]],MasterData[],6,0)</f>
        <v>94.62</v>
      </c>
      <c r="L523">
        <f>InputData[[#This Row],[BUYING PRIZE]]*InputData[[#This Row],[QUANTITY]]</f>
        <v>1245</v>
      </c>
      <c r="M523">
        <f>InputData[[#This Row],[SELLING PRICE]]*InputData[[#This Row],[QUANTITY]]*(1-InputData[[#This Row],[DISCOUNT %]])</f>
        <v>1419.3000000000002</v>
      </c>
      <c r="N523">
        <f>DAY(InputData[[#This Row],[DATE]])</f>
        <v>29</v>
      </c>
      <c r="O523" t="str">
        <f>TEXT(InputData[[#This Row],[DATE]],"mmm")</f>
        <v>Dec</v>
      </c>
      <c r="P523" t="str">
        <f>TEXT(InputData[[#This Row],[DATE]],"yyyy")</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f>VLOOKUP(InputData[[#This Row],[PRODUCT ID]],MasterData[],5,0)</f>
        <v>120</v>
      </c>
      <c r="K524">
        <f>VLOOKUP(InputData[[#This Row],[PRODUCT ID]],MasterData[],6,0)</f>
        <v>162</v>
      </c>
      <c r="L524">
        <f>InputData[[#This Row],[BUYING PRIZE]]*InputData[[#This Row],[QUANTITY]]</f>
        <v>120</v>
      </c>
      <c r="M524">
        <f>InputData[[#This Row],[SELLING PRICE]]*InputData[[#This Row],[QUANTITY]]*(1-InputData[[#This Row],[DISCOUNT %]])</f>
        <v>162</v>
      </c>
      <c r="N524">
        <f>DAY(InputData[[#This Row],[DATE]])</f>
        <v>29</v>
      </c>
      <c r="O524" t="str">
        <f>TEXT(InputData[[#This Row],[DATE]],"mmm")</f>
        <v>Dec</v>
      </c>
      <c r="P524" t="str">
        <f>TEXT(InputData[[#This Row],[DATE]],"yyyy")</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f>VLOOKUP(InputData[[#This Row],[PRODUCT ID]],MasterData[],5,0)</f>
        <v>138</v>
      </c>
      <c r="K525">
        <f>VLOOKUP(InputData[[#This Row],[PRODUCT ID]],MasterData[],6,0)</f>
        <v>173.88</v>
      </c>
      <c r="L525">
        <f>InputData[[#This Row],[BUYING PRIZE]]*InputData[[#This Row],[QUANTITY]]</f>
        <v>1932</v>
      </c>
      <c r="M525">
        <f>InputData[[#This Row],[SELLING PRICE]]*InputData[[#This Row],[QUANTITY]]*(1-InputData[[#This Row],[DISCOUNT %]])</f>
        <v>2434.3199999999997</v>
      </c>
      <c r="N525">
        <f>DAY(InputData[[#This Row],[DATE]])</f>
        <v>30</v>
      </c>
      <c r="O525" t="str">
        <f>TEXT(InputData[[#This Row],[DATE]],"mmm")</f>
        <v>Dec</v>
      </c>
      <c r="P525" t="str">
        <f>TEXT(InputData[[#This Row],[DATE]],"yyyy")</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f>VLOOKUP(InputData[[#This Row],[PRODUCT ID]],MasterData[],5,0)</f>
        <v>95</v>
      </c>
      <c r="K526">
        <f>VLOOKUP(InputData[[#This Row],[PRODUCT ID]],MasterData[],6,0)</f>
        <v>119.7</v>
      </c>
      <c r="L526">
        <f>InputData[[#This Row],[BUYING PRIZE]]*InputData[[#This Row],[QUANTITY]]</f>
        <v>1140</v>
      </c>
      <c r="M526">
        <f>InputData[[#This Row],[SELLING PRICE]]*InputData[[#This Row],[QUANTITY]]*(1-InputData[[#This Row],[DISCOUNT %]])</f>
        <v>1436.4</v>
      </c>
      <c r="N526">
        <f>DAY(InputData[[#This Row],[DATE]])</f>
        <v>31</v>
      </c>
      <c r="O526" t="str">
        <f>TEXT(InputData[[#This Row],[DATE]],"mmm")</f>
        <v>Dec</v>
      </c>
      <c r="P526" t="str">
        <f>TEXT(InputData[[#This Row],[DATE]],"yyyy")</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f>VLOOKUP(InputData[[#This Row],[PRODUCT ID]],MasterData[],5,0)</f>
        <v>44</v>
      </c>
      <c r="K527">
        <f>VLOOKUP(InputData[[#This Row],[PRODUCT ID]],MasterData[],6,0)</f>
        <v>48.4</v>
      </c>
      <c r="L527">
        <f>InputData[[#This Row],[BUYING PRIZE]]*InputData[[#This Row],[QUANTITY]]</f>
        <v>264</v>
      </c>
      <c r="M527">
        <f>InputData[[#This Row],[SELLING PRICE]]*InputData[[#This Row],[QUANTITY]]*(1-InputData[[#This Row],[DISCOUNT %]])</f>
        <v>290.39999999999998</v>
      </c>
      <c r="N527">
        <f>DAY(InputData[[#This Row],[DATE]])</f>
        <v>31</v>
      </c>
      <c r="O527" t="str">
        <f>TEXT(InputData[[#This Row],[DATE]],"mmm")</f>
        <v>Dec</v>
      </c>
      <c r="P527" t="str">
        <f>TEXT(InputData[[#This Row],[DATE]],"yyyy")</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f>VLOOKUP(InputData[[#This Row],[PRODUCT ID]],MasterData[],5,0)</f>
        <v>44</v>
      </c>
      <c r="K528">
        <f>VLOOKUP(InputData[[#This Row],[PRODUCT ID]],MasterData[],6,0)</f>
        <v>48.4</v>
      </c>
      <c r="L528">
        <f>InputData[[#This Row],[BUYING PRIZE]]*InputData[[#This Row],[QUANTITY]]</f>
        <v>132</v>
      </c>
      <c r="M528">
        <f>InputData[[#This Row],[SELLING PRICE]]*InputData[[#This Row],[QUANTITY]]*(1-InputData[[#This Row],[DISCOUNT %]])</f>
        <v>145.19999999999999</v>
      </c>
      <c r="N528">
        <f>DAY(InputData[[#This Row],[DATE]])</f>
        <v>31</v>
      </c>
      <c r="O528" t="str">
        <f>TEXT(InputData[[#This Row],[DATE]],"mmm")</f>
        <v>Dec</v>
      </c>
      <c r="P528" t="str">
        <f>TEXT(InputData[[#This Row],[DATE]],"yyyy")</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activeCell="G15" sqref="G15"/>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74"/>
  <sheetViews>
    <sheetView zoomScale="102" zoomScaleNormal="50" workbookViewId="0">
      <selection activeCell="I15" sqref="I15:J15"/>
      <pivotSelection pane="bottomRight" showHeader="1" extendable="1" axis="axisRow" start="11" max="13" activeRow="14" activeCol="8" previousRow="14" previousCol="8" click="1" r:id="rId5">
        <pivotArea dataOnly="0" fieldPosition="0">
          <references count="1">
            <reference field="14" count="1">
              <x v="11"/>
            </reference>
          </references>
        </pivotArea>
      </pivotSelection>
    </sheetView>
  </sheetViews>
  <sheetFormatPr defaultRowHeight="15" x14ac:dyDescent="0.25"/>
  <cols>
    <col min="1" max="1" width="13.140625" bestFit="1" customWidth="1"/>
    <col min="2" max="2" width="25.28515625" bestFit="1" customWidth="1"/>
    <col min="4" max="4" width="11.7109375" customWidth="1"/>
    <col min="5" max="5" width="24.42578125" bestFit="1" customWidth="1"/>
    <col min="6" max="6" width="25.28515625" bestFit="1" customWidth="1"/>
    <col min="9" max="9" width="13.140625" bestFit="1" customWidth="1"/>
    <col min="10" max="10" width="25.28515625" bestFit="1" customWidth="1"/>
    <col min="11" max="11" width="39.140625" bestFit="1" customWidth="1"/>
    <col min="12" max="12" width="25.28515625" customWidth="1"/>
    <col min="13" max="13" width="13.5703125" customWidth="1"/>
    <col min="14" max="14" width="13.85546875" customWidth="1"/>
    <col min="15" max="15" width="16.7109375" customWidth="1"/>
    <col min="16" max="16" width="15" customWidth="1"/>
    <col min="19" max="19" width="13.140625" bestFit="1" customWidth="1"/>
    <col min="20" max="20" width="25.28515625" bestFit="1" customWidth="1"/>
    <col min="21" max="21" width="17" bestFit="1" customWidth="1"/>
    <col min="24" max="24" width="13.140625" bestFit="1" customWidth="1"/>
    <col min="25" max="25" width="25.28515625" bestFit="1" customWidth="1"/>
    <col min="26" max="26" width="17" bestFit="1" customWidth="1"/>
    <col min="27" max="27" width="13.140625" bestFit="1" customWidth="1"/>
    <col min="28" max="28" width="25.28515625" bestFit="1" customWidth="1"/>
    <col min="30" max="30" width="13.140625" bestFit="1" customWidth="1"/>
    <col min="31" max="31" width="25.28515625" bestFit="1" customWidth="1"/>
  </cols>
  <sheetData>
    <row r="3" spans="1:31" x14ac:dyDescent="0.25">
      <c r="A3" s="7" t="s">
        <v>119</v>
      </c>
      <c r="B3" t="s">
        <v>121</v>
      </c>
      <c r="D3" s="9"/>
      <c r="E3" s="9" t="s">
        <v>122</v>
      </c>
      <c r="F3" s="9" t="s">
        <v>121</v>
      </c>
      <c r="I3" s="11" t="s">
        <v>119</v>
      </c>
      <c r="J3" s="9" t="s">
        <v>121</v>
      </c>
      <c r="M3" s="10" t="s">
        <v>140</v>
      </c>
      <c r="N3" s="10" t="s">
        <v>141</v>
      </c>
      <c r="O3" s="10" t="s">
        <v>139</v>
      </c>
      <c r="P3" s="10" t="s">
        <v>142</v>
      </c>
      <c r="S3" s="11" t="s">
        <v>119</v>
      </c>
      <c r="T3" s="9" t="s">
        <v>121</v>
      </c>
      <c r="U3" s="9" t="s">
        <v>136</v>
      </c>
      <c r="X3" s="11" t="s">
        <v>119</v>
      </c>
      <c r="Y3" s="9" t="s">
        <v>121</v>
      </c>
      <c r="AA3" s="11" t="s">
        <v>119</v>
      </c>
      <c r="AB3" s="9" t="s">
        <v>121</v>
      </c>
      <c r="AD3" s="11" t="s">
        <v>119</v>
      </c>
      <c r="AE3" s="9" t="s">
        <v>121</v>
      </c>
    </row>
    <row r="4" spans="1:31" x14ac:dyDescent="0.25">
      <c r="A4" s="8">
        <v>24</v>
      </c>
      <c r="B4" s="15">
        <v>1296</v>
      </c>
      <c r="D4" s="10" t="s">
        <v>123</v>
      </c>
      <c r="E4" s="16">
        <v>48791</v>
      </c>
      <c r="F4" s="16">
        <v>59347.9</v>
      </c>
      <c r="I4" s="12" t="s">
        <v>124</v>
      </c>
      <c r="J4" s="16">
        <v>6336.829999999999</v>
      </c>
      <c r="M4" s="9" t="s">
        <v>124</v>
      </c>
      <c r="N4" s="9">
        <f>VLOOKUP(M4,I4:K15,3,0)</f>
        <v>0</v>
      </c>
      <c r="O4" s="9">
        <f>VLOOKUP(M4,I4:K15,3,0) - VLOOKUP(M4,I4:K15,2,0)</f>
        <v>-6336.829999999999</v>
      </c>
      <c r="P4" s="9">
        <f>O4/VLOOKUP(M4,I4:K15,2,0)</f>
        <v>-1</v>
      </c>
      <c r="S4" s="12" t="s">
        <v>7</v>
      </c>
      <c r="T4" s="16">
        <v>1765.96</v>
      </c>
      <c r="U4" s="16">
        <v>17</v>
      </c>
      <c r="X4" s="12" t="s">
        <v>8</v>
      </c>
      <c r="Y4" s="16">
        <v>9082.36</v>
      </c>
      <c r="AA4" s="12" t="s">
        <v>105</v>
      </c>
      <c r="AB4" s="16">
        <v>59347.9</v>
      </c>
      <c r="AD4" s="12" t="s">
        <v>107</v>
      </c>
      <c r="AE4" s="16">
        <v>27574.269999999997</v>
      </c>
    </row>
    <row r="5" spans="1:31" x14ac:dyDescent="0.25">
      <c r="A5" s="8" t="s">
        <v>120</v>
      </c>
      <c r="B5" s="15">
        <v>1296</v>
      </c>
      <c r="I5" s="12" t="s">
        <v>125</v>
      </c>
      <c r="J5" s="16">
        <v>1395.65</v>
      </c>
      <c r="M5" s="9" t="s">
        <v>125</v>
      </c>
      <c r="N5" s="9">
        <f t="shared" ref="N5:N15" si="0">VLOOKUP(M5,I5:K16,3,0)</f>
        <v>0</v>
      </c>
      <c r="O5" s="9">
        <f t="shared" ref="O5:O15" si="1">VLOOKUP(M5,I5:K16,3,0) - VLOOKUP(M5,I5:K16,2,0)</f>
        <v>-1395.65</v>
      </c>
      <c r="P5" s="9">
        <f t="shared" ref="P5:P15" si="2">O5/VLOOKUP(M5,I5:K16,2,0)</f>
        <v>-1</v>
      </c>
      <c r="S5" s="13" t="s">
        <v>9</v>
      </c>
      <c r="T5" s="16">
        <v>1765.96</v>
      </c>
      <c r="U5" s="16">
        <v>17</v>
      </c>
      <c r="X5" s="12" t="s">
        <v>28</v>
      </c>
      <c r="Y5" s="16">
        <v>12905.76</v>
      </c>
      <c r="AA5" s="12" t="s">
        <v>120</v>
      </c>
      <c r="AB5" s="16">
        <v>59347.9</v>
      </c>
      <c r="AD5" s="12" t="s">
        <v>106</v>
      </c>
      <c r="AE5" s="16">
        <v>31773.629999999997</v>
      </c>
    </row>
    <row r="6" spans="1:31" x14ac:dyDescent="0.25">
      <c r="I6" s="12" t="s">
        <v>126</v>
      </c>
      <c r="J6" s="16">
        <v>5040.78</v>
      </c>
      <c r="M6" s="9" t="s">
        <v>126</v>
      </c>
      <c r="N6" s="9">
        <f t="shared" si="0"/>
        <v>0</v>
      </c>
      <c r="O6" s="9">
        <f t="shared" si="1"/>
        <v>-5040.78</v>
      </c>
      <c r="P6" s="9">
        <f t="shared" si="2"/>
        <v>-1</v>
      </c>
      <c r="S6" s="12" t="s">
        <v>11</v>
      </c>
      <c r="T6" s="16">
        <v>1285.2</v>
      </c>
      <c r="U6" s="16">
        <v>9</v>
      </c>
      <c r="X6" s="12" t="s">
        <v>49</v>
      </c>
      <c r="Y6" s="16">
        <v>6457.2900000000009</v>
      </c>
    </row>
    <row r="7" spans="1:31" x14ac:dyDescent="0.25">
      <c r="D7" t="s">
        <v>137</v>
      </c>
      <c r="E7">
        <f>GETPIVOTDATA("Sum of Total Selling Values",$E$3)</f>
        <v>59347.9</v>
      </c>
      <c r="I7" s="12" t="s">
        <v>127</v>
      </c>
      <c r="J7" s="16">
        <v>1791.66</v>
      </c>
      <c r="M7" s="9" t="s">
        <v>127</v>
      </c>
      <c r="N7" s="9">
        <f t="shared" si="0"/>
        <v>0</v>
      </c>
      <c r="O7" s="9">
        <f t="shared" si="1"/>
        <v>-1791.66</v>
      </c>
      <c r="P7" s="9">
        <f t="shared" si="2"/>
        <v>-1</v>
      </c>
      <c r="S7" s="13" t="s">
        <v>9</v>
      </c>
      <c r="T7" s="16">
        <v>1285.2</v>
      </c>
      <c r="U7" s="16">
        <v>9</v>
      </c>
      <c r="X7" s="12" t="s">
        <v>62</v>
      </c>
      <c r="Y7" s="16">
        <v>12679.48</v>
      </c>
    </row>
    <row r="8" spans="1:31" x14ac:dyDescent="0.25">
      <c r="D8" t="s">
        <v>138</v>
      </c>
      <c r="E8">
        <f>GETPIVOTDATA("Sum of Total Selling Values",$E$3)-GETPIVOTDATA("Sum of Total Buying Value",$E$3)</f>
        <v>10556.900000000001</v>
      </c>
      <c r="F8">
        <v>68907.919999999707</v>
      </c>
      <c r="I8" s="12" t="s">
        <v>128</v>
      </c>
      <c r="J8" s="16">
        <v>6108.2400000000007</v>
      </c>
      <c r="M8" s="9" t="s">
        <v>128</v>
      </c>
      <c r="N8" s="9">
        <f t="shared" si="0"/>
        <v>0</v>
      </c>
      <c r="O8" s="9">
        <f t="shared" si="1"/>
        <v>-6108.2400000000007</v>
      </c>
      <c r="P8" s="9">
        <f t="shared" si="2"/>
        <v>-1</v>
      </c>
      <c r="S8" s="12" t="s">
        <v>15</v>
      </c>
      <c r="T8" s="16">
        <v>1562.88</v>
      </c>
      <c r="U8" s="16">
        <v>32</v>
      </c>
      <c r="X8" s="12" t="s">
        <v>85</v>
      </c>
      <c r="Y8" s="16">
        <v>18223.009999999998</v>
      </c>
    </row>
    <row r="9" spans="1:31" x14ac:dyDescent="0.25">
      <c r="D9" t="s">
        <v>139</v>
      </c>
      <c r="E9" s="14">
        <f>E8/GETPIVOTDATA("Sum of Total Buying Value",$E$3)</f>
        <v>0.21636982230329366</v>
      </c>
      <c r="I9" s="12" t="s">
        <v>129</v>
      </c>
      <c r="J9" s="16">
        <v>8511.67</v>
      </c>
      <c r="M9" s="9" t="s">
        <v>129</v>
      </c>
      <c r="N9" s="9">
        <f t="shared" si="0"/>
        <v>0</v>
      </c>
      <c r="O9" s="9">
        <f t="shared" si="1"/>
        <v>-8511.67</v>
      </c>
      <c r="P9" s="9">
        <f t="shared" si="2"/>
        <v>-1</v>
      </c>
      <c r="S9" s="13" t="s">
        <v>109</v>
      </c>
      <c r="T9" s="16">
        <v>1562.88</v>
      </c>
      <c r="U9" s="16">
        <v>32</v>
      </c>
      <c r="X9" s="12" t="s">
        <v>120</v>
      </c>
      <c r="Y9" s="16">
        <v>59347.899999999994</v>
      </c>
    </row>
    <row r="10" spans="1:31" x14ac:dyDescent="0.25">
      <c r="I10" s="12" t="s">
        <v>130</v>
      </c>
      <c r="J10" s="16">
        <v>3621</v>
      </c>
      <c r="M10" s="9" t="s">
        <v>130</v>
      </c>
      <c r="N10" s="9">
        <f t="shared" si="0"/>
        <v>0</v>
      </c>
      <c r="O10" s="9">
        <f t="shared" si="1"/>
        <v>-3621</v>
      </c>
      <c r="P10" s="9">
        <f t="shared" si="2"/>
        <v>-1</v>
      </c>
      <c r="S10" s="12" t="s">
        <v>17</v>
      </c>
      <c r="T10" s="16">
        <v>3112.2000000000003</v>
      </c>
      <c r="U10" s="16">
        <v>20</v>
      </c>
    </row>
    <row r="11" spans="1:31" x14ac:dyDescent="0.25">
      <c r="I11" s="12" t="s">
        <v>131</v>
      </c>
      <c r="J11" s="16">
        <v>5260.0500000000011</v>
      </c>
      <c r="M11" s="9" t="s">
        <v>131</v>
      </c>
      <c r="N11" s="9">
        <f t="shared" si="0"/>
        <v>0</v>
      </c>
      <c r="O11" s="9">
        <f t="shared" si="1"/>
        <v>-5260.0500000000011</v>
      </c>
      <c r="P11" s="9">
        <f t="shared" si="2"/>
        <v>-1</v>
      </c>
      <c r="S11" s="13" t="s">
        <v>110</v>
      </c>
      <c r="T11" s="16">
        <v>3112.2000000000003</v>
      </c>
      <c r="U11" s="16">
        <v>20</v>
      </c>
    </row>
    <row r="12" spans="1:31" x14ac:dyDescent="0.25">
      <c r="I12" s="12" t="s">
        <v>132</v>
      </c>
      <c r="J12" s="16">
        <v>5313.59</v>
      </c>
      <c r="M12" s="9" t="s">
        <v>132</v>
      </c>
      <c r="N12" s="9">
        <f t="shared" si="0"/>
        <v>0</v>
      </c>
      <c r="O12" s="9">
        <f t="shared" si="1"/>
        <v>-5313.59</v>
      </c>
      <c r="P12" s="9">
        <f t="shared" si="2"/>
        <v>-1</v>
      </c>
      <c r="S12" s="12" t="s">
        <v>23</v>
      </c>
      <c r="T12" s="16">
        <v>1324.68</v>
      </c>
      <c r="U12" s="16">
        <v>14</v>
      </c>
    </row>
    <row r="13" spans="1:31" x14ac:dyDescent="0.25">
      <c r="I13" s="12" t="s">
        <v>133</v>
      </c>
      <c r="J13" s="16">
        <v>1669.44</v>
      </c>
      <c r="M13" s="9" t="s">
        <v>133</v>
      </c>
      <c r="N13" s="9">
        <f t="shared" si="0"/>
        <v>0</v>
      </c>
      <c r="O13" s="9">
        <f t="shared" si="1"/>
        <v>-1669.44</v>
      </c>
      <c r="P13" s="9">
        <f t="shared" si="2"/>
        <v>-1</v>
      </c>
      <c r="S13" s="13" t="s">
        <v>9</v>
      </c>
      <c r="T13" s="16">
        <v>1324.68</v>
      </c>
      <c r="U13" s="16">
        <v>14</v>
      </c>
    </row>
    <row r="14" spans="1:31" x14ac:dyDescent="0.25">
      <c r="I14" s="12" t="s">
        <v>134</v>
      </c>
      <c r="J14" s="16">
        <v>6907.9700000000012</v>
      </c>
      <c r="M14" s="9" t="s">
        <v>134</v>
      </c>
      <c r="N14" s="9">
        <f t="shared" si="0"/>
        <v>0</v>
      </c>
      <c r="O14" s="9">
        <f t="shared" si="1"/>
        <v>-6907.9700000000012</v>
      </c>
      <c r="P14" s="9">
        <f t="shared" si="2"/>
        <v>-1</v>
      </c>
      <c r="S14" s="12" t="s">
        <v>25</v>
      </c>
      <c r="T14" s="16">
        <v>31.439999999999998</v>
      </c>
      <c r="U14" s="16">
        <v>4</v>
      </c>
    </row>
    <row r="15" spans="1:31" x14ac:dyDescent="0.25">
      <c r="I15" s="12" t="s">
        <v>135</v>
      </c>
      <c r="J15" s="16">
        <v>7391.0199999999995</v>
      </c>
      <c r="M15" s="9" t="s">
        <v>135</v>
      </c>
      <c r="N15" s="9">
        <f t="shared" si="0"/>
        <v>0</v>
      </c>
      <c r="O15" s="9">
        <f t="shared" si="1"/>
        <v>-7391.0199999999995</v>
      </c>
      <c r="P15" s="9">
        <f t="shared" si="2"/>
        <v>-1</v>
      </c>
      <c r="S15" s="13" t="s">
        <v>111</v>
      </c>
      <c r="T15" s="16">
        <v>31.439999999999998</v>
      </c>
      <c r="U15" s="16">
        <v>4</v>
      </c>
    </row>
    <row r="16" spans="1:31" x14ac:dyDescent="0.25">
      <c r="I16" s="12" t="s">
        <v>120</v>
      </c>
      <c r="J16" s="16">
        <v>59347.9</v>
      </c>
      <c r="S16" s="12" t="s">
        <v>30</v>
      </c>
      <c r="T16" s="16">
        <v>774.40000000000009</v>
      </c>
      <c r="U16" s="16">
        <v>16</v>
      </c>
    </row>
    <row r="17" spans="19:21" x14ac:dyDescent="0.25">
      <c r="S17" s="13" t="s">
        <v>109</v>
      </c>
      <c r="T17" s="16">
        <v>774.40000000000009</v>
      </c>
      <c r="U17" s="16">
        <v>16</v>
      </c>
    </row>
    <row r="18" spans="19:21" x14ac:dyDescent="0.25">
      <c r="S18" s="12" t="s">
        <v>32</v>
      </c>
      <c r="T18" s="16">
        <v>1412.55</v>
      </c>
      <c r="U18" s="16">
        <v>15</v>
      </c>
    </row>
    <row r="19" spans="19:21" x14ac:dyDescent="0.25">
      <c r="S19" s="13" t="s">
        <v>9</v>
      </c>
      <c r="T19" s="16">
        <v>1412.55</v>
      </c>
      <c r="U19" s="16">
        <v>15</v>
      </c>
    </row>
    <row r="20" spans="19:21" x14ac:dyDescent="0.25">
      <c r="S20" s="12" t="s">
        <v>34</v>
      </c>
      <c r="T20" s="16">
        <v>1098.72</v>
      </c>
      <c r="U20" s="16">
        <v>9</v>
      </c>
    </row>
    <row r="21" spans="19:21" x14ac:dyDescent="0.25">
      <c r="S21" s="13" t="s">
        <v>9</v>
      </c>
      <c r="T21" s="16">
        <v>1098.72</v>
      </c>
      <c r="U21" s="16">
        <v>9</v>
      </c>
    </row>
    <row r="22" spans="19:21" x14ac:dyDescent="0.25">
      <c r="S22" s="12" t="s">
        <v>36</v>
      </c>
      <c r="T22" s="16">
        <v>733.6</v>
      </c>
      <c r="U22" s="16">
        <v>5</v>
      </c>
    </row>
    <row r="23" spans="19:21" x14ac:dyDescent="0.25">
      <c r="S23" s="13" t="s">
        <v>9</v>
      </c>
      <c r="T23" s="16">
        <v>733.6</v>
      </c>
      <c r="U23" s="16">
        <v>5</v>
      </c>
    </row>
    <row r="24" spans="19:21" x14ac:dyDescent="0.25">
      <c r="S24" s="12" t="s">
        <v>38</v>
      </c>
      <c r="T24" s="16">
        <v>235.79999999999998</v>
      </c>
      <c r="U24" s="16">
        <v>15</v>
      </c>
    </row>
    <row r="25" spans="19:21" x14ac:dyDescent="0.25">
      <c r="S25" s="13" t="s">
        <v>111</v>
      </c>
      <c r="T25" s="16">
        <v>235.79999999999998</v>
      </c>
      <c r="U25" s="16">
        <v>15</v>
      </c>
    </row>
    <row r="26" spans="19:21" x14ac:dyDescent="0.25">
      <c r="S26" s="12" t="s">
        <v>40</v>
      </c>
      <c r="T26" s="16">
        <v>249.60000000000002</v>
      </c>
      <c r="U26" s="16">
        <v>15</v>
      </c>
    </row>
    <row r="27" spans="19:21" x14ac:dyDescent="0.25">
      <c r="S27" s="13" t="s">
        <v>111</v>
      </c>
      <c r="T27" s="16">
        <v>249.60000000000002</v>
      </c>
      <c r="U27" s="16">
        <v>15</v>
      </c>
    </row>
    <row r="28" spans="19:21" x14ac:dyDescent="0.25">
      <c r="S28" s="12" t="s">
        <v>42</v>
      </c>
      <c r="T28" s="16">
        <v>1881.3600000000001</v>
      </c>
      <c r="U28" s="16">
        <v>12</v>
      </c>
    </row>
    <row r="29" spans="19:21" x14ac:dyDescent="0.25">
      <c r="S29" s="13" t="s">
        <v>110</v>
      </c>
      <c r="T29" s="16">
        <v>1881.3600000000001</v>
      </c>
      <c r="U29" s="16">
        <v>12</v>
      </c>
    </row>
    <row r="30" spans="19:21" x14ac:dyDescent="0.25">
      <c r="S30" s="12" t="s">
        <v>44</v>
      </c>
      <c r="T30" s="16">
        <v>639.73</v>
      </c>
      <c r="U30" s="16">
        <v>13</v>
      </c>
    </row>
    <row r="31" spans="19:21" x14ac:dyDescent="0.25">
      <c r="S31" s="13" t="s">
        <v>111</v>
      </c>
      <c r="T31" s="16">
        <v>639.73</v>
      </c>
      <c r="U31" s="16">
        <v>13</v>
      </c>
    </row>
    <row r="32" spans="19:21" x14ac:dyDescent="0.25">
      <c r="S32" s="12" t="s">
        <v>46</v>
      </c>
      <c r="T32" s="16">
        <v>5880</v>
      </c>
      <c r="U32" s="16">
        <v>28</v>
      </c>
    </row>
    <row r="33" spans="19:21" x14ac:dyDescent="0.25">
      <c r="S33" s="13" t="s">
        <v>110</v>
      </c>
      <c r="T33" s="16">
        <v>5880</v>
      </c>
      <c r="U33" s="16">
        <v>28</v>
      </c>
    </row>
    <row r="34" spans="19:21" x14ac:dyDescent="0.25">
      <c r="S34" s="12" t="s">
        <v>48</v>
      </c>
      <c r="T34" s="16">
        <v>1143.75</v>
      </c>
      <c r="U34" s="16">
        <v>15</v>
      </c>
    </row>
    <row r="35" spans="19:21" x14ac:dyDescent="0.25">
      <c r="S35" s="13" t="s">
        <v>109</v>
      </c>
      <c r="T35" s="16">
        <v>1143.75</v>
      </c>
      <c r="U35" s="16">
        <v>15</v>
      </c>
    </row>
    <row r="36" spans="19:21" x14ac:dyDescent="0.25">
      <c r="S36" s="12" t="s">
        <v>53</v>
      </c>
      <c r="T36" s="16">
        <v>2548.2599999999998</v>
      </c>
      <c r="U36" s="16">
        <v>18</v>
      </c>
    </row>
    <row r="37" spans="19:21" x14ac:dyDescent="0.25">
      <c r="S37" s="13" t="s">
        <v>110</v>
      </c>
      <c r="T37" s="16">
        <v>2548.2599999999998</v>
      </c>
      <c r="U37" s="16">
        <v>18</v>
      </c>
    </row>
    <row r="38" spans="19:21" x14ac:dyDescent="0.25">
      <c r="S38" s="12" t="s">
        <v>55</v>
      </c>
      <c r="T38" s="16">
        <v>1195.68</v>
      </c>
      <c r="U38" s="16">
        <v>8</v>
      </c>
    </row>
    <row r="39" spans="19:21" x14ac:dyDescent="0.25">
      <c r="S39" s="13" t="s">
        <v>110</v>
      </c>
      <c r="T39" s="16">
        <v>1195.68</v>
      </c>
      <c r="U39" s="16">
        <v>8</v>
      </c>
    </row>
    <row r="40" spans="19:21" x14ac:dyDescent="0.25">
      <c r="S40" s="12" t="s">
        <v>57</v>
      </c>
      <c r="T40" s="16">
        <v>1569.6000000000001</v>
      </c>
      <c r="U40" s="16">
        <v>10</v>
      </c>
    </row>
    <row r="41" spans="19:21" x14ac:dyDescent="0.25">
      <c r="S41" s="13" t="s">
        <v>110</v>
      </c>
      <c r="T41" s="16">
        <v>1569.6000000000001</v>
      </c>
      <c r="U41" s="16">
        <v>10</v>
      </c>
    </row>
    <row r="42" spans="19:21" x14ac:dyDescent="0.25">
      <c r="S42" s="12" t="s">
        <v>61</v>
      </c>
      <c r="T42" s="16">
        <v>394.56</v>
      </c>
      <c r="U42" s="16">
        <v>16</v>
      </c>
    </row>
    <row r="43" spans="19:21" x14ac:dyDescent="0.25">
      <c r="S43" s="13" t="s">
        <v>111</v>
      </c>
      <c r="T43" s="16">
        <v>394.56</v>
      </c>
      <c r="U43" s="16">
        <v>16</v>
      </c>
    </row>
    <row r="44" spans="19:21" x14ac:dyDescent="0.25">
      <c r="S44" s="12" t="s">
        <v>64</v>
      </c>
      <c r="T44" s="16">
        <v>799.68000000000006</v>
      </c>
      <c r="U44" s="16">
        <v>14</v>
      </c>
    </row>
    <row r="45" spans="19:21" x14ac:dyDescent="0.25">
      <c r="S45" s="13" t="s">
        <v>109</v>
      </c>
      <c r="T45" s="16">
        <v>799.68000000000006</v>
      </c>
      <c r="U45" s="16">
        <v>14</v>
      </c>
    </row>
    <row r="46" spans="19:21" x14ac:dyDescent="0.25">
      <c r="S46" s="12" t="s">
        <v>66</v>
      </c>
      <c r="T46" s="16">
        <v>961.63</v>
      </c>
      <c r="U46" s="16">
        <v>23</v>
      </c>
    </row>
    <row r="47" spans="19:21" x14ac:dyDescent="0.25">
      <c r="S47" s="13" t="s">
        <v>111</v>
      </c>
      <c r="T47" s="16">
        <v>961.63</v>
      </c>
      <c r="U47" s="16">
        <v>23</v>
      </c>
    </row>
    <row r="48" spans="19:21" x14ac:dyDescent="0.25">
      <c r="S48" s="12" t="s">
        <v>68</v>
      </c>
      <c r="T48" s="16">
        <v>477.98999999999995</v>
      </c>
      <c r="U48" s="16">
        <v>9</v>
      </c>
    </row>
    <row r="49" spans="19:21" x14ac:dyDescent="0.25">
      <c r="S49" s="13" t="s">
        <v>109</v>
      </c>
      <c r="T49" s="16">
        <v>477.98999999999995</v>
      </c>
      <c r="U49" s="16">
        <v>9</v>
      </c>
    </row>
    <row r="50" spans="19:21" x14ac:dyDescent="0.25">
      <c r="S50" s="12" t="s">
        <v>70</v>
      </c>
      <c r="T50" s="16">
        <v>1811.52</v>
      </c>
      <c r="U50" s="16">
        <v>9</v>
      </c>
    </row>
    <row r="51" spans="19:21" x14ac:dyDescent="0.25">
      <c r="S51" s="13" t="s">
        <v>110</v>
      </c>
      <c r="T51" s="16">
        <v>1811.52</v>
      </c>
      <c r="U51" s="16">
        <v>9</v>
      </c>
    </row>
    <row r="52" spans="19:21" x14ac:dyDescent="0.25">
      <c r="S52" s="12" t="s">
        <v>74</v>
      </c>
      <c r="T52" s="16">
        <v>1762.2</v>
      </c>
      <c r="U52" s="16">
        <v>15</v>
      </c>
    </row>
    <row r="53" spans="19:21" x14ac:dyDescent="0.25">
      <c r="S53" s="13" t="s">
        <v>9</v>
      </c>
      <c r="T53" s="16">
        <v>1762.2</v>
      </c>
      <c r="U53" s="16">
        <v>15</v>
      </c>
    </row>
    <row r="54" spans="19:21" x14ac:dyDescent="0.25">
      <c r="S54" s="12" t="s">
        <v>76</v>
      </c>
      <c r="T54" s="16">
        <v>2394</v>
      </c>
      <c r="U54" s="16">
        <v>20</v>
      </c>
    </row>
    <row r="55" spans="19:21" x14ac:dyDescent="0.25">
      <c r="S55" s="13" t="s">
        <v>9</v>
      </c>
      <c r="T55" s="16">
        <v>2394</v>
      </c>
      <c r="U55" s="16">
        <v>20</v>
      </c>
    </row>
    <row r="56" spans="19:21" x14ac:dyDescent="0.25">
      <c r="S56" s="12" t="s">
        <v>78</v>
      </c>
      <c r="T56" s="16">
        <v>1574.0999999999997</v>
      </c>
      <c r="U56" s="16">
        <v>27</v>
      </c>
    </row>
    <row r="57" spans="19:21" x14ac:dyDescent="0.25">
      <c r="S57" s="13" t="s">
        <v>109</v>
      </c>
      <c r="T57" s="16">
        <v>1574.0999999999997</v>
      </c>
      <c r="U57" s="16">
        <v>27</v>
      </c>
    </row>
    <row r="58" spans="19:21" x14ac:dyDescent="0.25">
      <c r="S58" s="12" t="s">
        <v>82</v>
      </c>
      <c r="T58" s="16">
        <v>2503.7999999999997</v>
      </c>
      <c r="U58" s="16">
        <v>26</v>
      </c>
    </row>
    <row r="59" spans="19:21" x14ac:dyDescent="0.25">
      <c r="S59" s="13" t="s">
        <v>9</v>
      </c>
      <c r="T59" s="16">
        <v>2503.7999999999997</v>
      </c>
      <c r="U59" s="16">
        <v>26</v>
      </c>
    </row>
    <row r="60" spans="19:21" x14ac:dyDescent="0.25">
      <c r="S60" s="12" t="s">
        <v>84</v>
      </c>
      <c r="T60" s="16">
        <v>85.76</v>
      </c>
      <c r="U60" s="16">
        <v>1</v>
      </c>
    </row>
    <row r="61" spans="19:21" x14ac:dyDescent="0.25">
      <c r="S61" s="13" t="s">
        <v>9</v>
      </c>
      <c r="T61" s="16">
        <v>85.76</v>
      </c>
      <c r="U61" s="16">
        <v>1</v>
      </c>
    </row>
    <row r="62" spans="19:21" x14ac:dyDescent="0.25">
      <c r="S62" s="12" t="s">
        <v>87</v>
      </c>
      <c r="T62" s="16">
        <v>1598.4</v>
      </c>
      <c r="U62" s="16">
        <v>20</v>
      </c>
    </row>
    <row r="63" spans="19:21" x14ac:dyDescent="0.25">
      <c r="S63" s="13" t="s">
        <v>9</v>
      </c>
      <c r="T63" s="16">
        <v>1598.4</v>
      </c>
      <c r="U63" s="16">
        <v>20</v>
      </c>
    </row>
    <row r="64" spans="19:21" x14ac:dyDescent="0.25">
      <c r="S64" s="12" t="s">
        <v>89</v>
      </c>
      <c r="T64" s="16">
        <v>1148.8499999999999</v>
      </c>
      <c r="U64" s="16">
        <v>27</v>
      </c>
    </row>
    <row r="65" spans="19:21" x14ac:dyDescent="0.25">
      <c r="S65" s="13" t="s">
        <v>111</v>
      </c>
      <c r="T65" s="16">
        <v>1148.8499999999999</v>
      </c>
      <c r="U65" s="16">
        <v>27</v>
      </c>
    </row>
    <row r="66" spans="19:21" x14ac:dyDescent="0.25">
      <c r="S66" s="12" t="s">
        <v>91</v>
      </c>
      <c r="T66" s="16">
        <v>2419.1999999999998</v>
      </c>
      <c r="U66" s="16">
        <v>21</v>
      </c>
    </row>
    <row r="67" spans="19:21" x14ac:dyDescent="0.25">
      <c r="S67" s="13" t="s">
        <v>9</v>
      </c>
      <c r="T67" s="16">
        <v>2419.1999999999998</v>
      </c>
      <c r="U67" s="16">
        <v>21</v>
      </c>
    </row>
    <row r="68" spans="19:21" x14ac:dyDescent="0.25">
      <c r="S68" s="12" t="s">
        <v>93</v>
      </c>
      <c r="T68" s="16">
        <v>4520.88</v>
      </c>
      <c r="U68" s="16">
        <v>26</v>
      </c>
    </row>
    <row r="69" spans="19:21" x14ac:dyDescent="0.25">
      <c r="S69" s="13" t="s">
        <v>110</v>
      </c>
      <c r="T69" s="16">
        <v>4520.88</v>
      </c>
      <c r="U69" s="16">
        <v>26</v>
      </c>
    </row>
    <row r="70" spans="19:21" x14ac:dyDescent="0.25">
      <c r="S70" s="12" t="s">
        <v>95</v>
      </c>
      <c r="T70" s="16">
        <v>6480</v>
      </c>
      <c r="U70" s="16">
        <v>40</v>
      </c>
    </row>
    <row r="71" spans="19:21" x14ac:dyDescent="0.25">
      <c r="S71" s="13" t="s">
        <v>110</v>
      </c>
      <c r="T71" s="16">
        <v>6480</v>
      </c>
      <c r="U71" s="16">
        <v>40</v>
      </c>
    </row>
    <row r="72" spans="19:21" x14ac:dyDescent="0.25">
      <c r="S72" s="12" t="s">
        <v>99</v>
      </c>
      <c r="T72" s="16">
        <v>1969.92</v>
      </c>
      <c r="U72" s="16">
        <v>24</v>
      </c>
    </row>
    <row r="73" spans="19:21" x14ac:dyDescent="0.25">
      <c r="S73" s="13" t="s">
        <v>9</v>
      </c>
      <c r="T73" s="16">
        <v>1969.92</v>
      </c>
      <c r="U73" s="16">
        <v>24</v>
      </c>
    </row>
    <row r="74" spans="19:21" x14ac:dyDescent="0.25">
      <c r="S74" s="12" t="s">
        <v>120</v>
      </c>
      <c r="T74" s="16">
        <v>59347.899999999994</v>
      </c>
      <c r="U74" s="16">
        <v>593</v>
      </c>
    </row>
  </sheetData>
  <phoneticPr fontId="4" type="noConversion"/>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N27"/>
  <sheetViews>
    <sheetView showGridLines="0" showRowColHeaders="0" topLeftCell="C1" zoomScale="50" zoomScaleNormal="50" workbookViewId="0">
      <selection activeCell="AN27" sqref="AN27"/>
    </sheetView>
  </sheetViews>
  <sheetFormatPr defaultRowHeight="15" x14ac:dyDescent="0.25"/>
  <sheetData>
    <row r="27" spans="40:40" x14ac:dyDescent="0.25">
      <c r="AN27"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I16" zoomScale="70" zoomScaleNormal="70" workbookViewId="0">
      <selection activeCell="K24" sqref="K24"/>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7"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Sheet7</vt:lpstr>
      <vt:lpstr>Input Data</vt:lpstr>
      <vt:lpstr>Sheet8</vt:lpstr>
      <vt:lpstr>Master Data</vt:lpstr>
      <vt:lpstr>Analysis</vt:lpstr>
      <vt:lpstr>Sheet2</vt:lpstr>
      <vt:lpstr>Dashboard Assignment</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dc:creator>
  <cp:lastModifiedBy>Vijay</cp:lastModifiedBy>
  <dcterms:created xsi:type="dcterms:W3CDTF">2021-11-03T11:40:02Z</dcterms:created>
  <dcterms:modified xsi:type="dcterms:W3CDTF">2022-12-28T14:21:06Z</dcterms:modified>
</cp:coreProperties>
</file>