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845" activeTab="1"/>
  </bookViews>
  <sheets>
    <sheet name="微程序地址入口表" sheetId="1" r:id="rId1"/>
    <sheet name="地址逻辑自动生成" sheetId="2" r:id="rId2"/>
  </sheets>
  <definedNames>
    <definedName name="_xlnm._FilterDatabase" localSheetId="1" hidden="1">地址逻辑自动生成!$A$1:$AA$21</definedName>
    <definedName name="_xlnm._FilterDatabase" localSheetId="0" hidden="1">微程序地址入口表!$X$2:$AA$22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<sst xmlns="http://schemas.openxmlformats.org/spreadsheetml/2006/main" count="64" uniqueCount="54">
  <si>
    <t>机器指令译码信号</t>
  </si>
  <si>
    <t>微程序入口地址</t>
  </si>
  <si>
    <t>微指令</t>
  </si>
  <si>
    <t>状态</t>
  </si>
  <si>
    <t>地址</t>
  </si>
  <si>
    <t>R_Type</t>
  </si>
  <si>
    <t>ADDI</t>
  </si>
  <si>
    <t>LW</t>
  </si>
  <si>
    <t>SW</t>
  </si>
  <si>
    <t>BEQ</t>
  </si>
  <si>
    <t>BNE</t>
  </si>
  <si>
    <t>SYSCALL</t>
  </si>
  <si>
    <t>SLL</t>
  </si>
  <si>
    <t>SRA</t>
  </si>
  <si>
    <t>SRL</t>
  </si>
  <si>
    <t>ADD</t>
  </si>
  <si>
    <t>ADDU</t>
  </si>
  <si>
    <t>SUB</t>
  </si>
  <si>
    <t>AND</t>
  </si>
  <si>
    <t>OR</t>
  </si>
  <si>
    <t>NOR</t>
  </si>
  <si>
    <t>SLT</t>
  </si>
  <si>
    <t>SLTU</t>
  </si>
  <si>
    <t>JR</t>
  </si>
  <si>
    <t>入口地址
10进制</t>
  </si>
  <si>
    <t>S5</t>
  </si>
  <si>
    <t>S4</t>
  </si>
  <si>
    <t>S3</t>
  </si>
  <si>
    <t>S2</t>
  </si>
  <si>
    <t>S1</t>
  </si>
  <si>
    <t>S0</t>
  </si>
  <si>
    <t>取指令</t>
  </si>
  <si>
    <t>译码</t>
  </si>
  <si>
    <t>LW1</t>
  </si>
  <si>
    <t>LW2</t>
  </si>
  <si>
    <t>LW3</t>
  </si>
  <si>
    <t>SW1</t>
  </si>
  <si>
    <t>SW2</t>
  </si>
  <si>
    <t>S6</t>
  </si>
  <si>
    <t>R型运算</t>
  </si>
  <si>
    <t>S7</t>
  </si>
  <si>
    <t>S8</t>
  </si>
  <si>
    <t>Beq</t>
  </si>
  <si>
    <t>S9</t>
  </si>
  <si>
    <t>Bne</t>
  </si>
  <si>
    <t>S10</t>
  </si>
  <si>
    <t>ADDI1</t>
  </si>
  <si>
    <t>S11</t>
  </si>
  <si>
    <t>ADDI2</t>
  </si>
  <si>
    <t>S12</t>
  </si>
  <si>
    <t>S13</t>
  </si>
  <si>
    <t>微程序地址供参考</t>
  </si>
  <si>
    <t>最小项表达式</t>
  </si>
  <si>
    <t>这里是最终的表达式，复制到Logisim中即可</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</si>
</sst>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s>
  <fonts count="32">
    <font>
      <sz val="11"/>
      <color theme="1"/>
      <name val="等线"/>
      <charset val="134"/>
      <scheme val="minor"/>
    </font>
    <font>
      <sz val="12"/>
      <color theme="1"/>
      <name val="等线"/>
      <charset val="134"/>
      <scheme val="minor"/>
    </font>
    <font>
      <b/>
      <sz val="10"/>
      <color theme="1"/>
      <name val="微软雅黑"/>
      <charset val="134"/>
    </font>
    <font>
      <sz val="11"/>
      <color theme="1"/>
      <name val="宋体"/>
      <charset val="134"/>
    </font>
    <font>
      <b/>
      <sz val="11"/>
      <color rgb="FF0070C0"/>
      <name val="微软雅黑"/>
      <charset val="134"/>
    </font>
    <font>
      <b/>
      <sz val="11"/>
      <color theme="1"/>
      <name val="微软雅黑"/>
      <charset val="134"/>
    </font>
    <font>
      <b/>
      <sz val="11"/>
      <color theme="1"/>
      <name val="宋体"/>
      <charset val="134"/>
    </font>
    <font>
      <b/>
      <sz val="11"/>
      <color rgb="FF0000FF"/>
      <name val="微软雅黑"/>
      <charset val="134"/>
    </font>
    <font>
      <b/>
      <sz val="11"/>
      <color rgb="FF0000FF"/>
      <name val="仿宋"/>
      <charset val="134"/>
    </font>
    <font>
      <b/>
      <sz val="11"/>
      <color theme="1"/>
      <name val="仿宋"/>
      <charset val="134"/>
    </font>
    <font>
      <b/>
      <sz val="11"/>
      <color rgb="FFFF0000"/>
      <name val="微软雅黑"/>
      <charset val="134"/>
    </font>
    <font>
      <sz val="11"/>
      <color theme="1"/>
      <name val="仿宋"/>
      <charset val="134"/>
    </font>
    <font>
      <sz val="11"/>
      <color theme="1" tint="0.349986266670736"/>
      <name val="仿宋"/>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2">
    <fill>
      <patternFill patternType="none"/>
    </fill>
    <fill>
      <patternFill patternType="gray125"/>
    </fill>
    <fill>
      <patternFill patternType="solid">
        <fgColor theme="9" tint="0.399884029663991"/>
        <bgColor indexed="64"/>
      </patternFill>
    </fill>
    <fill>
      <patternFill patternType="solid">
        <fgColor theme="7"/>
        <bgColor indexed="64"/>
      </patternFill>
    </fill>
    <fill>
      <patternFill patternType="solid">
        <fgColor theme="7" tint="0.6"/>
        <bgColor indexed="64"/>
      </patternFill>
    </fill>
    <fill>
      <patternFill patternType="solid">
        <fgColor theme="7" tint="0.599993896298105"/>
        <bgColor indexed="64"/>
      </patternFill>
    </fill>
    <fill>
      <patternFill patternType="solid">
        <fgColor theme="7" tint="0.799890133365886"/>
        <bgColor indexed="64"/>
      </patternFill>
    </fill>
    <fill>
      <patternFill patternType="solid">
        <fgColor rgb="FF00B0F0"/>
        <bgColor indexed="64"/>
      </patternFill>
    </fill>
    <fill>
      <patternFill patternType="solid">
        <fgColor theme="9" tint="0.399945066682943"/>
        <bgColor indexed="64"/>
      </patternFill>
    </fill>
    <fill>
      <patternFill patternType="solid">
        <fgColor theme="0" tint="-0.14996795556505"/>
        <bgColor indexed="64"/>
      </patternFill>
    </fill>
    <fill>
      <patternFill patternType="solid">
        <fgColor theme="7" tint="0.399884029663991"/>
        <bgColor indexed="64"/>
      </patternFill>
    </fill>
    <fill>
      <patternFill patternType="solid">
        <fgColor theme="0" tint="-0.149906918546098"/>
        <bgColor indexed="64"/>
      </patternFill>
    </fill>
    <fill>
      <patternFill patternType="solid">
        <fgColor theme="7"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medium">
        <color auto="1"/>
      </top>
      <bottom style="medium">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right style="thin">
        <color auto="1"/>
      </right>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style="thin">
        <color auto="1"/>
      </bottom>
      <diagonal/>
    </border>
    <border>
      <left/>
      <right style="thick">
        <color auto="1"/>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ck">
        <color auto="1"/>
      </left>
      <right style="thin">
        <color auto="1"/>
      </right>
      <top style="thin">
        <color auto="1"/>
      </top>
      <bottom/>
      <diagonal/>
    </border>
    <border>
      <left/>
      <right style="thin">
        <color auto="1"/>
      </right>
      <top style="thin">
        <color auto="1"/>
      </top>
      <bottom/>
      <diagonal/>
    </border>
    <border>
      <left style="thick">
        <color rgb="FF0000FF"/>
      </left>
      <right style="thick">
        <color rgb="FF0000FF"/>
      </right>
      <top style="thick">
        <color rgb="FF0000FF"/>
      </top>
      <bottom style="thin">
        <color auto="1"/>
      </bottom>
      <diagonal/>
    </border>
    <border>
      <left style="thick">
        <color rgb="FF0000FF"/>
      </left>
      <right style="thick">
        <color rgb="FF0000FF"/>
      </right>
      <top style="thin">
        <color auto="1"/>
      </top>
      <bottom style="thin">
        <color auto="1"/>
      </bottom>
      <diagonal/>
    </border>
    <border>
      <left style="thick">
        <color rgb="FF0000FF"/>
      </left>
      <right style="thick">
        <color rgb="FF0000FF"/>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3" borderId="30"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1" applyNumberFormat="0" applyFill="0" applyAlignment="0" applyProtection="0">
      <alignment vertical="center"/>
    </xf>
    <xf numFmtId="0" fontId="19" fillId="0" borderId="31" applyNumberFormat="0" applyFill="0" applyAlignment="0" applyProtection="0">
      <alignment vertical="center"/>
    </xf>
    <xf numFmtId="0" fontId="20" fillId="0" borderId="32" applyNumberFormat="0" applyFill="0" applyAlignment="0" applyProtection="0">
      <alignment vertical="center"/>
    </xf>
    <xf numFmtId="0" fontId="20" fillId="0" borderId="0" applyNumberFormat="0" applyFill="0" applyBorder="0" applyAlignment="0" applyProtection="0">
      <alignment vertical="center"/>
    </xf>
    <xf numFmtId="0" fontId="21" fillId="14" borderId="33" applyNumberFormat="0" applyAlignment="0" applyProtection="0">
      <alignment vertical="center"/>
    </xf>
    <xf numFmtId="0" fontId="22" fillId="15" borderId="34" applyNumberFormat="0" applyAlignment="0" applyProtection="0">
      <alignment vertical="center"/>
    </xf>
    <xf numFmtId="0" fontId="23" fillId="15" borderId="33" applyNumberFormat="0" applyAlignment="0" applyProtection="0">
      <alignment vertical="center"/>
    </xf>
    <xf numFmtId="0" fontId="24" fillId="16" borderId="35" applyNumberFormat="0" applyAlignment="0" applyProtection="0">
      <alignment vertical="center"/>
    </xf>
    <xf numFmtId="0" fontId="25" fillId="0" borderId="36" applyNumberFormat="0" applyFill="0" applyAlignment="0" applyProtection="0">
      <alignment vertical="center"/>
    </xf>
    <xf numFmtId="0" fontId="26" fillId="0" borderId="37" applyNumberFormat="0" applyFill="0" applyAlignment="0" applyProtection="0">
      <alignment vertical="center"/>
    </xf>
    <xf numFmtId="0" fontId="27"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 borderId="0" applyNumberFormat="0" applyBorder="0" applyAlignment="0" applyProtection="0">
      <alignment vertical="center"/>
    </xf>
    <xf numFmtId="0" fontId="31" fillId="32" borderId="0" applyNumberFormat="0" applyBorder="0" applyAlignment="0" applyProtection="0">
      <alignment vertical="center"/>
    </xf>
    <xf numFmtId="0" fontId="31" fillId="5"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0" fillId="41" borderId="0" applyNumberFormat="0" applyBorder="0" applyAlignment="0" applyProtection="0">
      <alignment vertical="center"/>
    </xf>
  </cellStyleXfs>
  <cellXfs count="78">
    <xf numFmtId="0" fontId="0" fillId="0" borderId="0" xfId="0">
      <alignment vertical="center"/>
    </xf>
    <xf numFmtId="0" fontId="1" fillId="0" borderId="0" xfId="0" applyFont="1">
      <alignment vertical="center"/>
    </xf>
    <xf numFmtId="176" fontId="0" fillId="0" borderId="0" xfId="0" applyNumberFormat="1" applyAlignment="1">
      <alignment vertical="center" shrinkToFit="1"/>
    </xf>
    <xf numFmtId="0" fontId="2" fillId="2" borderId="1"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0" fontId="2" fillId="2" borderId="3" xfId="0" applyFont="1" applyFill="1" applyBorder="1" applyAlignment="1">
      <alignment horizontal="center" vertical="center" shrinkToFit="1"/>
    </xf>
    <xf numFmtId="0" fontId="3" fillId="0" borderId="4" xfId="0" applyFont="1" applyBorder="1" applyAlignment="1">
      <alignment horizontal="center" vertical="center" shrinkToFit="1"/>
    </xf>
    <xf numFmtId="0" fontId="3" fillId="0" borderId="5" xfId="0" applyFont="1" applyBorder="1" applyAlignment="1">
      <alignment horizontal="center" vertical="center" shrinkToFit="1"/>
    </xf>
    <xf numFmtId="0" fontId="3" fillId="0" borderId="6" xfId="0" applyFont="1" applyBorder="1" applyAlignment="1">
      <alignment horizontal="center" vertical="center" shrinkToFit="1"/>
    </xf>
    <xf numFmtId="0" fontId="3" fillId="0" borderId="7" xfId="0" applyFont="1" applyBorder="1" applyAlignment="1">
      <alignment horizontal="center" vertical="center" shrinkToFit="1"/>
    </xf>
    <xf numFmtId="0" fontId="3" fillId="0" borderId="8" xfId="0" applyFont="1" applyBorder="1" applyAlignment="1">
      <alignment horizontal="center" vertical="center" shrinkToFit="1"/>
    </xf>
    <xf numFmtId="0" fontId="3" fillId="0" borderId="9" xfId="0" applyFont="1" applyBorder="1" applyAlignment="1">
      <alignment horizontal="center" vertical="center" shrinkToFit="1"/>
    </xf>
    <xf numFmtId="0" fontId="4" fillId="0" borderId="10" xfId="0" applyFont="1" applyBorder="1" applyAlignment="1">
      <alignment horizontal="right" vertical="center"/>
    </xf>
    <xf numFmtId="0" fontId="3" fillId="3" borderId="0" xfId="0" applyFont="1" applyFill="1">
      <alignment vertical="center"/>
    </xf>
    <xf numFmtId="0" fontId="5" fillId="0" borderId="0" xfId="0" applyFont="1">
      <alignment vertical="center"/>
    </xf>
    <xf numFmtId="0" fontId="2" fillId="2" borderId="11" xfId="0" applyFont="1" applyFill="1" applyBorder="1" applyAlignment="1">
      <alignment horizontal="center" vertical="center" shrinkToFit="1"/>
    </xf>
    <xf numFmtId="176" fontId="5" fillId="2" borderId="12" xfId="0" applyNumberFormat="1" applyFont="1" applyFill="1" applyBorder="1" applyAlignment="1">
      <alignment horizontal="center" vertical="center" shrinkToFit="1"/>
    </xf>
    <xf numFmtId="176" fontId="5" fillId="4" borderId="13" xfId="0" applyNumberFormat="1" applyFont="1" applyFill="1" applyBorder="1" applyAlignment="1">
      <alignment horizontal="center" vertical="center" shrinkToFit="1"/>
    </xf>
    <xf numFmtId="176" fontId="5" fillId="5" borderId="13" xfId="0" applyNumberFormat="1" applyFont="1" applyFill="1" applyBorder="1" applyAlignment="1">
      <alignment horizontal="center" vertical="center" shrinkToFit="1"/>
    </xf>
    <xf numFmtId="0" fontId="3" fillId="0" borderId="14" xfId="0" applyFont="1" applyBorder="1" applyAlignment="1">
      <alignment horizontal="center" vertical="center" shrinkToFit="1"/>
    </xf>
    <xf numFmtId="176" fontId="3" fillId="0" borderId="15" xfId="0" applyNumberFormat="1" applyFont="1" applyBorder="1" applyAlignment="1">
      <alignment vertical="center" shrinkToFit="1"/>
    </xf>
    <xf numFmtId="176" fontId="3" fillId="6" borderId="16" xfId="0" applyNumberFormat="1" applyFont="1" applyFill="1" applyBorder="1" applyAlignment="1">
      <alignment horizontal="center" vertical="center" shrinkToFit="1"/>
    </xf>
    <xf numFmtId="0" fontId="3" fillId="0" borderId="17" xfId="0" applyFont="1" applyBorder="1" applyAlignment="1">
      <alignment horizontal="center" vertical="center" shrinkToFit="1"/>
    </xf>
    <xf numFmtId="176" fontId="3" fillId="6" borderId="18" xfId="0" applyNumberFormat="1" applyFont="1" applyFill="1" applyBorder="1" applyAlignment="1">
      <alignment horizontal="center" vertical="center" shrinkToFit="1"/>
    </xf>
    <xf numFmtId="0" fontId="4" fillId="0" borderId="19" xfId="0" applyFont="1" applyBorder="1" applyAlignment="1">
      <alignment horizontal="right" vertical="center"/>
    </xf>
    <xf numFmtId="176" fontId="6" fillId="7" borderId="20" xfId="0" applyNumberFormat="1" applyFont="1" applyFill="1" applyBorder="1" applyAlignment="1">
      <alignment horizontal="center" vertical="center" shrinkToFit="1"/>
    </xf>
    <xf numFmtId="176" fontId="3" fillId="3" borderId="0" xfId="0" applyNumberFormat="1" applyFont="1" applyFill="1" applyAlignment="1">
      <alignment vertical="center" shrinkToFit="1"/>
    </xf>
    <xf numFmtId="176" fontId="6" fillId="3" borderId="0" xfId="0" applyNumberFormat="1" applyFont="1" applyFill="1" applyAlignment="1">
      <alignment vertical="center" wrapText="1" shrinkToFit="1"/>
    </xf>
    <xf numFmtId="176" fontId="0" fillId="0" borderId="0" xfId="0" applyNumberFormat="1" applyFont="1" applyAlignment="1">
      <alignment vertical="center" shrinkToFit="1"/>
    </xf>
    <xf numFmtId="176" fontId="6" fillId="7" borderId="21" xfId="0" applyNumberFormat="1" applyFont="1" applyFill="1" applyBorder="1" applyAlignment="1">
      <alignment horizontal="center" vertical="center" shrinkToFit="1"/>
    </xf>
    <xf numFmtId="0" fontId="0" fillId="0" borderId="0" xfId="0" applyAlignment="1">
      <alignment horizontal="center" vertical="center"/>
    </xf>
    <xf numFmtId="0" fontId="0" fillId="0" borderId="0" xfId="0" applyAlignment="1" applyProtection="1">
      <alignment horizontal="center" vertical="center"/>
    </xf>
    <xf numFmtId="0" fontId="7" fillId="8" borderId="7" xfId="0" applyFont="1" applyFill="1" applyBorder="1" applyAlignment="1">
      <alignment horizontal="center" vertical="center"/>
    </xf>
    <xf numFmtId="0" fontId="7" fillId="8" borderId="8" xfId="0" applyFont="1" applyFill="1" applyBorder="1" applyAlignment="1">
      <alignment horizontal="center" vertical="center"/>
    </xf>
    <xf numFmtId="0" fontId="7" fillId="8" borderId="9" xfId="0" applyFont="1" applyFill="1" applyBorder="1" applyAlignment="1">
      <alignment horizontal="center" vertical="center"/>
    </xf>
    <xf numFmtId="0" fontId="8" fillId="2" borderId="1" xfId="0" applyFont="1" applyFill="1" applyBorder="1" applyAlignment="1">
      <alignment horizontal="center" vertical="center" shrinkToFit="1"/>
    </xf>
    <xf numFmtId="0" fontId="8" fillId="2" borderId="2" xfId="0" applyFont="1" applyFill="1" applyBorder="1" applyAlignment="1">
      <alignment horizontal="center" vertical="center" shrinkToFit="1"/>
    </xf>
    <xf numFmtId="0" fontId="8" fillId="2" borderId="3" xfId="0" applyFont="1" applyFill="1" applyBorder="1" applyAlignment="1">
      <alignment horizontal="center" vertical="center" shrinkToFit="1"/>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9" borderId="7"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9" xfId="0" applyFont="1" applyFill="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center" vertical="center"/>
    </xf>
    <xf numFmtId="0" fontId="5" fillId="9" borderId="9" xfId="0" applyFont="1" applyFill="1" applyBorder="1" applyAlignment="1">
      <alignment horizontal="center" vertical="center"/>
    </xf>
    <xf numFmtId="0" fontId="8" fillId="2" borderId="3" xfId="0" applyFont="1" applyFill="1" applyBorder="1" applyAlignment="1">
      <alignment horizontal="center" vertical="center" shrinkToFit="1"/>
    </xf>
    <xf numFmtId="0" fontId="5" fillId="0" borderId="24" xfId="0" applyFont="1" applyBorder="1" applyAlignment="1">
      <alignment horizontal="center" vertical="center"/>
    </xf>
    <xf numFmtId="0" fontId="5" fillId="10" borderId="7" xfId="0" applyFont="1" applyFill="1" applyBorder="1" applyAlignment="1">
      <alignment horizontal="center" vertical="center" wrapText="1"/>
    </xf>
    <xf numFmtId="0" fontId="5" fillId="10" borderId="18" xfId="0" applyFont="1" applyFill="1" applyBorder="1" applyAlignment="1">
      <alignment horizontal="center" vertical="center" wrapText="1"/>
    </xf>
    <xf numFmtId="0" fontId="5" fillId="10" borderId="8" xfId="0" applyFont="1" applyFill="1" applyBorder="1" applyAlignment="1">
      <alignment horizontal="center" vertical="center" wrapText="1"/>
    </xf>
    <xf numFmtId="0" fontId="9" fillId="10" borderId="25" xfId="0" applyFont="1" applyFill="1" applyBorder="1" applyAlignment="1">
      <alignment horizontal="center" vertical="center" wrapText="1"/>
    </xf>
    <xf numFmtId="0" fontId="9" fillId="10" borderId="26" xfId="0" applyFont="1" applyFill="1" applyBorder="1" applyAlignment="1">
      <alignment horizontal="center" vertical="center" wrapText="1"/>
    </xf>
    <xf numFmtId="0" fontId="9" fillId="10" borderId="13" xfId="0" applyFont="1" applyFill="1" applyBorder="1" applyAlignment="1" applyProtection="1">
      <alignment horizontal="center" vertical="center"/>
    </xf>
    <xf numFmtId="0" fontId="10" fillId="0" borderId="27" xfId="0" applyFont="1" applyBorder="1" applyAlignment="1">
      <alignment horizontal="center" vertical="center"/>
    </xf>
    <xf numFmtId="0" fontId="10" fillId="0" borderId="16" xfId="0" applyFont="1" applyBorder="1" applyAlignment="1">
      <alignment horizontal="center" vertical="center"/>
    </xf>
    <xf numFmtId="0" fontId="11" fillId="0" borderId="16" xfId="0" applyFont="1" applyBorder="1" applyAlignment="1">
      <alignment horizontal="center" vertical="center"/>
    </xf>
    <xf numFmtId="0" fontId="12" fillId="0" borderId="18" xfId="0" applyFont="1" applyBorder="1" applyAlignment="1" applyProtection="1">
      <alignment horizontal="center" vertical="center"/>
    </xf>
    <xf numFmtId="0" fontId="10" fillId="11" borderId="28" xfId="0" applyFont="1" applyFill="1" applyBorder="1" applyAlignment="1">
      <alignment horizontal="center" vertical="center"/>
    </xf>
    <xf numFmtId="0" fontId="11" fillId="11" borderId="18" xfId="0" applyFont="1" applyFill="1" applyBorder="1" applyAlignment="1">
      <alignment horizontal="center" vertical="center"/>
    </xf>
    <xf numFmtId="0" fontId="12" fillId="9" borderId="18" xfId="0" applyFont="1" applyFill="1" applyBorder="1" applyAlignment="1" applyProtection="1">
      <alignment horizontal="center" vertical="center"/>
    </xf>
    <xf numFmtId="0" fontId="10" fillId="0" borderId="29" xfId="0" applyFont="1" applyBorder="1" applyAlignment="1">
      <alignment horizontal="center" vertical="center"/>
    </xf>
    <xf numFmtId="0" fontId="10" fillId="0" borderId="22" xfId="0" applyFont="1" applyBorder="1" applyAlignment="1">
      <alignment horizontal="center" vertical="center"/>
    </xf>
    <xf numFmtId="0" fontId="10" fillId="11" borderId="7" xfId="0" applyFont="1" applyFill="1" applyBorder="1" applyAlignment="1">
      <alignment horizontal="center" vertical="center"/>
    </xf>
    <xf numFmtId="0" fontId="5" fillId="10" borderId="9" xfId="0" applyFont="1" applyFill="1" applyBorder="1" applyAlignment="1">
      <alignment horizontal="center" vertical="center" wrapText="1"/>
    </xf>
    <xf numFmtId="0" fontId="11" fillId="12" borderId="8" xfId="0" applyFont="1" applyFill="1" applyBorder="1" applyAlignment="1">
      <alignment horizontal="center" vertical="center"/>
    </xf>
    <xf numFmtId="0" fontId="9" fillId="10" borderId="2" xfId="0" applyFont="1" applyFill="1" applyBorder="1" applyAlignment="1" applyProtection="1">
      <alignment horizontal="center" vertical="center"/>
    </xf>
    <xf numFmtId="0" fontId="9" fillId="10" borderId="3" xfId="0" applyFont="1" applyFill="1" applyBorder="1" applyAlignment="1">
      <alignment horizontal="center" vertical="center"/>
    </xf>
    <xf numFmtId="0" fontId="11" fillId="0" borderId="8" xfId="0" applyFont="1" applyBorder="1" applyAlignment="1">
      <alignment horizontal="center" vertical="center"/>
    </xf>
    <xf numFmtId="0" fontId="12" fillId="0" borderId="8" xfId="0" applyFont="1" applyBorder="1" applyAlignment="1" applyProtection="1">
      <alignment horizontal="center" vertical="center"/>
    </xf>
    <xf numFmtId="0" fontId="12" fillId="0" borderId="8" xfId="0" applyFont="1" applyBorder="1" applyAlignment="1">
      <alignment horizontal="center" vertical="center"/>
    </xf>
    <xf numFmtId="0" fontId="11" fillId="9" borderId="8" xfId="0" applyFont="1" applyFill="1" applyBorder="1" applyAlignment="1">
      <alignment horizontal="center" vertical="center"/>
    </xf>
    <xf numFmtId="0" fontId="12" fillId="9" borderId="8" xfId="0" applyFont="1" applyFill="1" applyBorder="1" applyAlignment="1" applyProtection="1">
      <alignment horizontal="center" vertical="center"/>
    </xf>
    <xf numFmtId="0" fontId="12" fillId="9" borderId="8" xfId="0" applyFont="1" applyFill="1" applyBorder="1" applyAlignment="1">
      <alignment horizontal="center" vertical="center"/>
    </xf>
    <xf numFmtId="0" fontId="0" fillId="12" borderId="0" xfId="0"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4">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theme="1"/>
      </font>
      <fill>
        <patternFill patternType="solid">
          <bgColor theme="4" tint="0.599963377788629"/>
        </patternFill>
      </fill>
    </dxf>
  </dxfs>
  <tableStyles count="0" defaultTableStyle="TableStyleMedium2" defaultPivotStyle="PivotStyleLight16"/>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23</xdr:col>
      <xdr:colOff>276860</xdr:colOff>
      <xdr:row>22</xdr:row>
      <xdr:rowOff>36635</xdr:rowOff>
    </xdr:from>
    <xdr:to>
      <xdr:col>24</xdr:col>
      <xdr:colOff>534768</xdr:colOff>
      <xdr:row>25</xdr:row>
      <xdr:rowOff>46542</xdr:rowOff>
    </xdr:to>
    <xdr:pic>
      <xdr:nvPicPr>
        <xdr:cNvPr id="3" name="图片 2"/>
        <xdr:cNvPicPr>
          <a:picLocks noChangeAspect="1"/>
        </xdr:cNvPicPr>
      </xdr:nvPicPr>
      <xdr:blipFill>
        <a:blip r:embed="rId1">
          <a:clrChange>
            <a:clrFrom>
              <a:srgbClr val="FFFFFF"/>
            </a:clrFrom>
            <a:clrTo>
              <a:srgbClr val="FFFFFF">
                <a:alpha val="0"/>
              </a:srgbClr>
            </a:clrTo>
          </a:clrChange>
        </a:blip>
        <a:stretch>
          <a:fillRect/>
        </a:stretch>
      </xdr:blipFill>
      <xdr:spPr>
        <a:xfrm flipH="1">
          <a:off x="9759950" y="4131945"/>
          <a:ext cx="1057910" cy="5626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AE22"/>
  <sheetViews>
    <sheetView topLeftCell="E1" workbookViewId="0">
      <pane ySplit="2" topLeftCell="A4" activePane="bottomLeft" state="frozen"/>
      <selection/>
      <selection pane="bottomLeft" activeCell="Z11" sqref="Z11"/>
    </sheetView>
  </sheetViews>
  <sheetFormatPr defaultColWidth="9" defaultRowHeight="14.25"/>
  <cols>
    <col min="1" max="1" width="7.625" style="30" customWidth="1"/>
    <col min="2" max="6" width="6.625" style="30" customWidth="1"/>
    <col min="7" max="7" width="9.25" style="30" customWidth="1"/>
    <col min="8" max="20" width="6.5" style="30" customWidth="1"/>
    <col min="21" max="21" width="10.375" style="30" customWidth="1"/>
    <col min="22" max="22" width="5.875" style="30" customWidth="1"/>
    <col min="23" max="23" width="5.25" style="30" customWidth="1"/>
    <col min="24" max="26" width="3.625" style="31" customWidth="1"/>
    <col min="27" max="27" width="3.625" style="30" customWidth="1"/>
  </cols>
  <sheetData>
    <row r="1" ht="27" customHeight="1" spans="1:31">
      <c r="A1" s="32" t="s">
        <v>0</v>
      </c>
      <c r="B1" s="33"/>
      <c r="C1" s="33"/>
      <c r="D1" s="33"/>
      <c r="E1" s="33"/>
      <c r="F1" s="33"/>
      <c r="G1" s="33"/>
      <c r="H1" s="34"/>
      <c r="I1" s="34"/>
      <c r="J1" s="34"/>
      <c r="K1" s="34"/>
      <c r="L1" s="34"/>
      <c r="M1" s="34"/>
      <c r="N1" s="34"/>
      <c r="O1" s="34"/>
      <c r="P1" s="34"/>
      <c r="Q1" s="34"/>
      <c r="R1" s="34"/>
      <c r="S1" s="34"/>
      <c r="T1" s="34"/>
      <c r="U1" s="51" t="s">
        <v>1</v>
      </c>
      <c r="V1" s="52"/>
      <c r="W1" s="52"/>
      <c r="X1" s="53"/>
      <c r="Y1" s="53"/>
      <c r="Z1" s="53"/>
      <c r="AA1" s="67"/>
      <c r="AC1" s="68" t="s">
        <v>2</v>
      </c>
      <c r="AD1" s="68" t="s">
        <v>3</v>
      </c>
      <c r="AE1" s="68" t="s">
        <v>4</v>
      </c>
    </row>
    <row r="2" ht="27.75" spans="1:31">
      <c r="A2" s="35" t="s">
        <v>5</v>
      </c>
      <c r="B2" s="36" t="s">
        <v>6</v>
      </c>
      <c r="C2" s="36" t="s">
        <v>7</v>
      </c>
      <c r="D2" s="36" t="s">
        <v>8</v>
      </c>
      <c r="E2" s="36" t="s">
        <v>9</v>
      </c>
      <c r="F2" s="36" t="s">
        <v>10</v>
      </c>
      <c r="G2" s="36" t="s">
        <v>11</v>
      </c>
      <c r="H2" s="37" t="s">
        <v>12</v>
      </c>
      <c r="I2" s="49" t="s">
        <v>13</v>
      </c>
      <c r="J2" s="49" t="s">
        <v>14</v>
      </c>
      <c r="K2" s="49" t="s">
        <v>15</v>
      </c>
      <c r="L2" s="49" t="s">
        <v>16</v>
      </c>
      <c r="M2" s="49" t="s">
        <v>17</v>
      </c>
      <c r="N2" s="49" t="s">
        <v>18</v>
      </c>
      <c r="O2" s="49" t="s">
        <v>19</v>
      </c>
      <c r="P2" s="49" t="s">
        <v>20</v>
      </c>
      <c r="Q2" s="49" t="s">
        <v>21</v>
      </c>
      <c r="R2" s="49" t="s">
        <v>22</v>
      </c>
      <c r="S2" s="49" t="s">
        <v>23</v>
      </c>
      <c r="T2" s="49"/>
      <c r="U2" s="54" t="s">
        <v>24</v>
      </c>
      <c r="V2" s="55" t="s">
        <v>25</v>
      </c>
      <c r="W2" s="55" t="s">
        <v>26</v>
      </c>
      <c r="X2" s="56" t="s">
        <v>27</v>
      </c>
      <c r="Y2" s="69" t="s">
        <v>28</v>
      </c>
      <c r="Z2" s="69" t="s">
        <v>29</v>
      </c>
      <c r="AA2" s="70" t="s">
        <v>30</v>
      </c>
      <c r="AC2" s="71" t="s">
        <v>31</v>
      </c>
      <c r="AD2" s="71" t="s">
        <v>30</v>
      </c>
      <c r="AE2" s="71">
        <v>0</v>
      </c>
    </row>
    <row r="3" ht="15.75" spans="1:31">
      <c r="A3" s="38">
        <v>1</v>
      </c>
      <c r="B3" s="39"/>
      <c r="C3" s="39"/>
      <c r="D3" s="39"/>
      <c r="E3" s="39"/>
      <c r="F3" s="39"/>
      <c r="G3" s="39"/>
      <c r="H3" s="40"/>
      <c r="I3" s="50"/>
      <c r="J3" s="50"/>
      <c r="K3" s="50"/>
      <c r="L3" s="50"/>
      <c r="M3" s="50"/>
      <c r="N3" s="50"/>
      <c r="O3" s="50"/>
      <c r="P3" s="50"/>
      <c r="Q3" s="50"/>
      <c r="R3" s="50"/>
      <c r="S3" s="50"/>
      <c r="T3" s="50"/>
      <c r="U3" s="57">
        <v>7</v>
      </c>
      <c r="V3" s="58"/>
      <c r="W3" s="59">
        <f>IF(ISNUMBER($U3),IF(MOD($U3,32)/16&gt;=1,1,0),"")</f>
        <v>0</v>
      </c>
      <c r="X3" s="60">
        <f>IF(ISNUMBER($U3),IF(MOD($U3,16)/8&gt;=1,1,0),"")</f>
        <v>0</v>
      </c>
      <c r="Y3" s="72">
        <f>IF(ISNUMBER($U3),IF(MOD($U3,8)/4&gt;=1,1,0),"")</f>
        <v>1</v>
      </c>
      <c r="Z3" s="72">
        <f>IF(ISNUMBER($U3),IF(MOD($U3,4)/2&gt;=1,1,0),"")</f>
        <v>1</v>
      </c>
      <c r="AA3" s="73">
        <f>IF(ISNUMBER($U3),MOD($U3,2),"")</f>
        <v>1</v>
      </c>
      <c r="AC3" s="74" t="s">
        <v>32</v>
      </c>
      <c r="AD3" s="74" t="s">
        <v>29</v>
      </c>
      <c r="AE3" s="74">
        <v>1</v>
      </c>
    </row>
    <row r="4" ht="15" spans="1:31">
      <c r="A4" s="41"/>
      <c r="B4" s="42">
        <v>1</v>
      </c>
      <c r="C4" s="42"/>
      <c r="D4" s="42"/>
      <c r="E4" s="42"/>
      <c r="F4" s="42"/>
      <c r="G4" s="42"/>
      <c r="H4" s="43"/>
      <c r="I4" s="48"/>
      <c r="J4" s="48"/>
      <c r="K4" s="48"/>
      <c r="L4" s="48"/>
      <c r="M4" s="48"/>
      <c r="N4" s="48"/>
      <c r="O4" s="48"/>
      <c r="P4" s="48"/>
      <c r="Q4" s="48"/>
      <c r="R4" s="48"/>
      <c r="S4" s="48"/>
      <c r="T4" s="48"/>
      <c r="U4" s="61">
        <v>11</v>
      </c>
      <c r="V4" s="59">
        <f>IF(ISNUMBER($U4),IF(MOD($U4,64)/32&gt;=1,1,0),"")</f>
        <v>0</v>
      </c>
      <c r="W4" s="62">
        <f>IF(ISNUMBER($U4),IF(MOD($U4,32)/16&gt;=1,1,0),"")</f>
        <v>0</v>
      </c>
      <c r="X4" s="63">
        <f>IF(ISNUMBER($U4),IF(MOD($U4,16)/8&gt;=1,1,0),"")</f>
        <v>1</v>
      </c>
      <c r="Y4" s="75">
        <f>IF(ISNUMBER($U4),IF(MOD($U4,8)/4&gt;=1,1,0),"")</f>
        <v>0</v>
      </c>
      <c r="Z4" s="75">
        <f>IF(ISNUMBER($U4),IF(MOD($U4,4)/2&gt;=1,1,0),"")</f>
        <v>1</v>
      </c>
      <c r="AA4" s="76">
        <f>IF(ISNUMBER($U4),MOD($U4,2),"")</f>
        <v>1</v>
      </c>
      <c r="AC4" s="71" t="s">
        <v>33</v>
      </c>
      <c r="AD4" s="71" t="s">
        <v>28</v>
      </c>
      <c r="AE4" s="71">
        <v>2</v>
      </c>
    </row>
    <row r="5" ht="15" spans="1:31">
      <c r="A5" s="44"/>
      <c r="B5" s="45"/>
      <c r="C5" s="45">
        <v>1</v>
      </c>
      <c r="D5" s="45"/>
      <c r="E5" s="45"/>
      <c r="F5" s="45"/>
      <c r="G5" s="45"/>
      <c r="H5" s="46"/>
      <c r="I5" s="47"/>
      <c r="J5" s="47"/>
      <c r="K5" s="47"/>
      <c r="L5" s="47"/>
      <c r="M5" s="47"/>
      <c r="N5" s="47"/>
      <c r="O5" s="47"/>
      <c r="P5" s="47"/>
      <c r="Q5" s="47"/>
      <c r="R5" s="47"/>
      <c r="S5" s="47"/>
      <c r="T5" s="47"/>
      <c r="U5" s="64">
        <v>2</v>
      </c>
      <c r="V5" s="62">
        <f>IF(ISNUMBER($U5),IF(MOD($U5,64)/32&gt;=1,1,0),"")</f>
        <v>0</v>
      </c>
      <c r="W5" s="59">
        <f>IF(ISNUMBER($U5),IF(MOD($U5,32)/16&gt;=1,1,0),"")</f>
        <v>0</v>
      </c>
      <c r="X5" s="60">
        <f>IF(ISNUMBER($U5),IF(MOD($U5,16)/8&gt;=1,1,0),"")</f>
        <v>0</v>
      </c>
      <c r="Y5" s="72">
        <f>IF(ISNUMBER($U5),IF(MOD($U5,8)/4&gt;=1,1,0),"")</f>
        <v>0</v>
      </c>
      <c r="Z5" s="72">
        <f>IF(ISNUMBER($U5),IF(MOD($U5,4)/2&gt;=1,1,0),"")</f>
        <v>1</v>
      </c>
      <c r="AA5" s="73">
        <f>IF(ISNUMBER($U5),MOD($U5,2),"")</f>
        <v>0</v>
      </c>
      <c r="AC5" s="74" t="s">
        <v>34</v>
      </c>
      <c r="AD5" s="74" t="s">
        <v>27</v>
      </c>
      <c r="AE5" s="74">
        <v>3</v>
      </c>
    </row>
    <row r="6" ht="15" spans="1:31">
      <c r="A6" s="41"/>
      <c r="B6" s="42"/>
      <c r="C6" s="42"/>
      <c r="D6" s="42">
        <v>1</v>
      </c>
      <c r="E6" s="42"/>
      <c r="F6" s="42"/>
      <c r="G6" s="42"/>
      <c r="H6" s="43"/>
      <c r="I6" s="48"/>
      <c r="J6" s="48"/>
      <c r="K6" s="48"/>
      <c r="L6" s="48"/>
      <c r="M6" s="48"/>
      <c r="N6" s="48"/>
      <c r="O6" s="48"/>
      <c r="P6" s="48"/>
      <c r="Q6" s="48"/>
      <c r="R6" s="48"/>
      <c r="S6" s="48"/>
      <c r="T6" s="48"/>
      <c r="U6" s="61">
        <v>5</v>
      </c>
      <c r="V6" s="59">
        <f>IF(ISNUMBER($U6),IF(MOD($U6,64)/32&gt;=1,1,0),"")</f>
        <v>0</v>
      </c>
      <c r="W6" s="62">
        <f>IF(ISNUMBER($U6),IF(MOD($U6,32)/16&gt;=1,1,0),"")</f>
        <v>0</v>
      </c>
      <c r="X6" s="63">
        <f>IF(ISNUMBER($U6),IF(MOD($U6,16)/8&gt;=1,1,0),"")</f>
        <v>0</v>
      </c>
      <c r="Y6" s="75">
        <f>IF(ISNUMBER($U6),IF(MOD($U6,8)/4&gt;=1,1,0),"")</f>
        <v>1</v>
      </c>
      <c r="Z6" s="75">
        <f>IF(ISNUMBER($U6),IF(MOD($U6,4)/2&gt;=1,1,0),"")</f>
        <v>0</v>
      </c>
      <c r="AA6" s="76">
        <f>IF(ISNUMBER($U6),MOD($U6,2),"")</f>
        <v>1</v>
      </c>
      <c r="AC6" s="71" t="s">
        <v>35</v>
      </c>
      <c r="AD6" s="71" t="s">
        <v>26</v>
      </c>
      <c r="AE6" s="71">
        <v>4</v>
      </c>
    </row>
    <row r="7" ht="15" spans="1:31">
      <c r="A7" s="44"/>
      <c r="B7" s="45"/>
      <c r="C7" s="45"/>
      <c r="D7" s="45"/>
      <c r="E7" s="45">
        <v>1</v>
      </c>
      <c r="F7" s="45"/>
      <c r="G7" s="45"/>
      <c r="H7" s="46"/>
      <c r="I7" s="47"/>
      <c r="J7" s="47"/>
      <c r="K7" s="47"/>
      <c r="L7" s="47"/>
      <c r="M7" s="47"/>
      <c r="N7" s="47"/>
      <c r="O7" s="47"/>
      <c r="P7" s="47"/>
      <c r="Q7" s="47"/>
      <c r="R7" s="47"/>
      <c r="S7" s="47"/>
      <c r="T7" s="47"/>
      <c r="U7" s="64">
        <v>9</v>
      </c>
      <c r="V7" s="62">
        <f>IF(ISNUMBER($U7),IF(MOD($U7,64)/32&gt;=1,1,0),"")</f>
        <v>0</v>
      </c>
      <c r="W7" s="59">
        <f>IF(ISNUMBER($U7),IF(MOD($U7,32)/16&gt;=1,1,0),"")</f>
        <v>0</v>
      </c>
      <c r="X7" s="60">
        <f>IF(ISNUMBER($U7),IF(MOD($U7,16)/8&gt;=1,1,0),"")</f>
        <v>1</v>
      </c>
      <c r="Y7" s="72">
        <f>IF(ISNUMBER($U7),IF(MOD($U7,8)/4&gt;=1,1,0),"")</f>
        <v>0</v>
      </c>
      <c r="Z7" s="72">
        <f>IF(ISNUMBER($U7),IF(MOD($U7,4)/2&gt;=1,1,0),"")</f>
        <v>0</v>
      </c>
      <c r="AA7" s="73">
        <f>IF(ISNUMBER($U7),MOD($U7,2),"")</f>
        <v>1</v>
      </c>
      <c r="AC7" s="74" t="s">
        <v>36</v>
      </c>
      <c r="AD7" s="74" t="s">
        <v>25</v>
      </c>
      <c r="AE7" s="74">
        <v>5</v>
      </c>
    </row>
    <row r="8" ht="15" spans="1:31">
      <c r="A8" s="41"/>
      <c r="B8" s="42"/>
      <c r="C8" s="42"/>
      <c r="D8" s="42"/>
      <c r="E8" s="42"/>
      <c r="F8" s="42">
        <v>1</v>
      </c>
      <c r="G8" s="42"/>
      <c r="H8" s="43"/>
      <c r="I8" s="48"/>
      <c r="J8" s="48"/>
      <c r="K8" s="48"/>
      <c r="L8" s="48"/>
      <c r="M8" s="48"/>
      <c r="N8" s="48"/>
      <c r="O8" s="48"/>
      <c r="P8" s="48"/>
      <c r="Q8" s="48"/>
      <c r="R8" s="48"/>
      <c r="S8" s="48"/>
      <c r="T8" s="48"/>
      <c r="U8" s="61">
        <v>10</v>
      </c>
      <c r="V8" s="59">
        <f>IF(ISNUMBER($U8),IF(MOD($U8,64)/32&gt;=1,1,0),"")</f>
        <v>0</v>
      </c>
      <c r="W8" s="62">
        <f>IF(ISNUMBER($U8),IF(MOD($U8,32)/16&gt;=1,1,0),"")</f>
        <v>0</v>
      </c>
      <c r="X8" s="63">
        <f>IF(ISNUMBER($U8),IF(MOD($U8,16)/8&gt;=1,1,0),"")</f>
        <v>1</v>
      </c>
      <c r="Y8" s="75">
        <f>IF(ISNUMBER($U8),IF(MOD($U8,8)/4&gt;=1,1,0),"")</f>
        <v>0</v>
      </c>
      <c r="Z8" s="75">
        <f>IF(ISNUMBER($U8),IF(MOD($U8,4)/2&gt;=1,1,0),"")</f>
        <v>1</v>
      </c>
      <c r="AA8" s="76">
        <f>IF(ISNUMBER($U8),MOD($U8,2),"")</f>
        <v>0</v>
      </c>
      <c r="AC8" s="71" t="s">
        <v>37</v>
      </c>
      <c r="AD8" s="71" t="s">
        <v>38</v>
      </c>
      <c r="AE8" s="71">
        <v>6</v>
      </c>
    </row>
    <row r="9" ht="15" spans="1:31">
      <c r="A9" s="44"/>
      <c r="B9" s="45"/>
      <c r="C9" s="45"/>
      <c r="D9" s="45"/>
      <c r="E9" s="45"/>
      <c r="F9" s="45"/>
      <c r="G9" s="45">
        <v>1</v>
      </c>
      <c r="H9" s="46"/>
      <c r="I9" s="47"/>
      <c r="J9" s="47"/>
      <c r="K9" s="47"/>
      <c r="L9" s="47"/>
      <c r="M9" s="47"/>
      <c r="N9" s="47"/>
      <c r="O9" s="47"/>
      <c r="P9" s="47"/>
      <c r="Q9" s="47"/>
      <c r="R9" s="47"/>
      <c r="S9" s="47"/>
      <c r="T9" s="47"/>
      <c r="U9" s="64">
        <v>13</v>
      </c>
      <c r="V9" s="62">
        <f>IF(ISNUMBER($U9),IF(MOD($U9,64)/32&gt;=1,1,0),"")</f>
        <v>0</v>
      </c>
      <c r="W9" s="59">
        <f>IF(ISNUMBER($U9),IF(MOD($U9,32)/16&gt;=1,1,0),"")</f>
        <v>0</v>
      </c>
      <c r="X9" s="60">
        <f>IF(ISNUMBER($U9),IF(MOD($U9,16)/8&gt;=1,1,0),"")</f>
        <v>1</v>
      </c>
      <c r="Y9" s="72">
        <f>IF(ISNUMBER($U9),IF(MOD($U9,8)/4&gt;=1,1,0),"")</f>
        <v>1</v>
      </c>
      <c r="Z9" s="72">
        <f>IF(ISNUMBER($U9),IF(MOD($U9,4)/2&gt;=1,1,0),"")</f>
        <v>0</v>
      </c>
      <c r="AA9" s="73">
        <f>IF(ISNUMBER($U9),MOD($U9,2),"")</f>
        <v>1</v>
      </c>
      <c r="AC9" s="74" t="s">
        <v>39</v>
      </c>
      <c r="AD9" s="74" t="s">
        <v>40</v>
      </c>
      <c r="AE9" s="74">
        <v>7</v>
      </c>
    </row>
    <row r="10" ht="15" spans="1:31">
      <c r="A10" s="41"/>
      <c r="B10" s="42"/>
      <c r="C10" s="42"/>
      <c r="D10" s="42"/>
      <c r="E10" s="42"/>
      <c r="F10" s="42"/>
      <c r="G10" s="42"/>
      <c r="H10" s="43">
        <v>1</v>
      </c>
      <c r="I10" s="48"/>
      <c r="J10" s="48"/>
      <c r="K10" s="48"/>
      <c r="L10" s="48"/>
      <c r="M10" s="48"/>
      <c r="N10" s="48"/>
      <c r="O10" s="48"/>
      <c r="P10" s="48"/>
      <c r="Q10" s="48"/>
      <c r="R10" s="48"/>
      <c r="S10" s="48"/>
      <c r="T10" s="48"/>
      <c r="U10" s="61">
        <v>0</v>
      </c>
      <c r="V10" s="59">
        <f>IF(ISNUMBER($U10),IF(MOD($U10,64)/32&gt;=1,1,0),"")</f>
        <v>0</v>
      </c>
      <c r="W10" s="62">
        <f>IF(ISNUMBER($U10),IF(MOD($U10,32)/16&gt;=1,1,0),"")</f>
        <v>0</v>
      </c>
      <c r="X10" s="63">
        <v>0</v>
      </c>
      <c r="Y10" s="75">
        <v>0</v>
      </c>
      <c r="Z10" s="75">
        <v>0</v>
      </c>
      <c r="AA10" s="76">
        <v>0</v>
      </c>
      <c r="AC10" s="71" t="s">
        <v>39</v>
      </c>
      <c r="AD10" s="71" t="s">
        <v>41</v>
      </c>
      <c r="AE10" s="71">
        <v>8</v>
      </c>
    </row>
    <row r="11" ht="15" spans="1:31">
      <c r="A11" s="44"/>
      <c r="B11" s="45"/>
      <c r="C11" s="45"/>
      <c r="D11" s="45"/>
      <c r="E11" s="45"/>
      <c r="F11" s="45"/>
      <c r="G11" s="45"/>
      <c r="H11" s="46"/>
      <c r="I11" s="47">
        <v>1</v>
      </c>
      <c r="J11" s="47"/>
      <c r="K11" s="47"/>
      <c r="L11" s="47"/>
      <c r="M11" s="47"/>
      <c r="N11" s="47"/>
      <c r="O11" s="47"/>
      <c r="P11" s="47"/>
      <c r="Q11" s="47"/>
      <c r="R11" s="47"/>
      <c r="S11" s="47"/>
      <c r="T11" s="47"/>
      <c r="U11" s="64">
        <v>3</v>
      </c>
      <c r="V11" s="62">
        <f>IF(ISNUMBER($U11),IF(MOD($U11,64)/32&gt;=1,1,0),"")</f>
        <v>0</v>
      </c>
      <c r="W11" s="59">
        <f>IF(ISNUMBER($U11),IF(MOD($U11,32)/16&gt;=1,1,0),"")</f>
        <v>0</v>
      </c>
      <c r="X11" s="60">
        <f>IF(ISNUMBER($U11),IF(MOD($U11,16)/8&gt;=1,1,0),"")</f>
        <v>0</v>
      </c>
      <c r="Y11" s="72">
        <f>IF(ISNUMBER($U11),IF(MOD($U11,8)/4&gt;=1,1,0),"")</f>
        <v>0</v>
      </c>
      <c r="Z11" s="72">
        <f>IF(ISNUMBER($U11),IF(MOD($U11,4)/2&gt;=1,1,0),"")</f>
        <v>1</v>
      </c>
      <c r="AA11" s="73">
        <f>IF(ISNUMBER($U11),MOD($U11,2),"")</f>
        <v>1</v>
      </c>
      <c r="AC11" s="74" t="s">
        <v>42</v>
      </c>
      <c r="AD11" s="74" t="s">
        <v>43</v>
      </c>
      <c r="AE11" s="74">
        <v>9</v>
      </c>
    </row>
    <row r="12" ht="15" spans="1:31">
      <c r="A12" s="41"/>
      <c r="B12" s="42"/>
      <c r="C12" s="42"/>
      <c r="D12" s="42"/>
      <c r="E12" s="42"/>
      <c r="F12" s="42"/>
      <c r="G12" s="42"/>
      <c r="H12" s="43"/>
      <c r="I12" s="48"/>
      <c r="J12" s="48">
        <v>1</v>
      </c>
      <c r="K12" s="48"/>
      <c r="L12" s="48"/>
      <c r="M12" s="48"/>
      <c r="N12" s="48"/>
      <c r="O12" s="48"/>
      <c r="P12" s="48"/>
      <c r="Q12" s="48"/>
      <c r="R12" s="48"/>
      <c r="S12" s="48"/>
      <c r="T12" s="48"/>
      <c r="U12" s="61">
        <v>2</v>
      </c>
      <c r="V12" s="59">
        <f>IF(ISNUMBER($U12),IF(MOD($U12,64)/32&gt;=1,1,0),"")</f>
        <v>0</v>
      </c>
      <c r="W12" s="62">
        <f>IF(ISNUMBER($U12),IF(MOD($U12,32)/16&gt;=1,1,0),"")</f>
        <v>0</v>
      </c>
      <c r="X12" s="63">
        <f>IF(ISNUMBER($U12),IF(MOD($U12,16)/8&gt;=1,1,0),"")</f>
        <v>0</v>
      </c>
      <c r="Y12" s="75">
        <f>IF(ISNUMBER($U12),IF(MOD($U12,8)/4&gt;=1,1,0),"")</f>
        <v>0</v>
      </c>
      <c r="Z12" s="75">
        <f>IF(ISNUMBER($U12),IF(MOD($U12,4)/2&gt;=1,1,0),"")</f>
        <v>1</v>
      </c>
      <c r="AA12" s="76">
        <f>IF(ISNUMBER($U12),MOD($U12,2),"")</f>
        <v>0</v>
      </c>
      <c r="AC12" s="71" t="s">
        <v>44</v>
      </c>
      <c r="AD12" s="71" t="s">
        <v>45</v>
      </c>
      <c r="AE12" s="71">
        <v>10</v>
      </c>
    </row>
    <row r="13" ht="15" spans="1:31">
      <c r="A13" s="44"/>
      <c r="B13" s="45"/>
      <c r="C13" s="45"/>
      <c r="D13" s="45"/>
      <c r="E13" s="45"/>
      <c r="F13" s="45"/>
      <c r="G13" s="45"/>
      <c r="H13" s="46"/>
      <c r="I13" s="47"/>
      <c r="J13" s="47"/>
      <c r="K13" s="47">
        <v>1</v>
      </c>
      <c r="L13" s="47"/>
      <c r="M13" s="47"/>
      <c r="N13" s="47"/>
      <c r="O13" s="47"/>
      <c r="P13" s="47"/>
      <c r="Q13" s="47"/>
      <c r="R13" s="47"/>
      <c r="S13" s="47"/>
      <c r="T13" s="47"/>
      <c r="U13" s="64">
        <v>32</v>
      </c>
      <c r="V13" s="62">
        <f>IF(ISNUMBER($U13),IF(MOD($U13,64)/32&gt;=1,1,0),"")</f>
        <v>1</v>
      </c>
      <c r="W13" s="59">
        <f>IF(ISNUMBER($U13),IF(MOD($U13,32)/16&gt;=1,1,0),"")</f>
        <v>0</v>
      </c>
      <c r="X13" s="60">
        <f>IF(ISNUMBER($U13),IF(MOD($U13,16)/8&gt;=1,1,0),"")</f>
        <v>0</v>
      </c>
      <c r="Y13" s="72">
        <f>IF(ISNUMBER($U13),IF(MOD($U13,8)/4&gt;=1,1,0),"")</f>
        <v>0</v>
      </c>
      <c r="Z13" s="72">
        <f>IF(ISNUMBER($U13),IF(MOD($U13,4)/2&gt;=1,1,0),"")</f>
        <v>0</v>
      </c>
      <c r="AA13" s="73">
        <f>IF(ISNUMBER($U13),MOD($U13,2),"")</f>
        <v>0</v>
      </c>
      <c r="AC13" s="74" t="s">
        <v>46</v>
      </c>
      <c r="AD13" s="74" t="s">
        <v>47</v>
      </c>
      <c r="AE13" s="74">
        <v>11</v>
      </c>
    </row>
    <row r="14" ht="15" spans="1:31">
      <c r="A14" s="41"/>
      <c r="B14" s="42"/>
      <c r="C14" s="42"/>
      <c r="D14" s="42"/>
      <c r="E14" s="42"/>
      <c r="F14" s="42"/>
      <c r="G14" s="42"/>
      <c r="H14" s="43"/>
      <c r="I14" s="48"/>
      <c r="J14" s="48"/>
      <c r="K14" s="48"/>
      <c r="L14" s="48">
        <v>1</v>
      </c>
      <c r="M14" s="48"/>
      <c r="N14" s="48"/>
      <c r="O14" s="48"/>
      <c r="P14" s="48"/>
      <c r="Q14" s="48"/>
      <c r="R14" s="48"/>
      <c r="S14" s="48"/>
      <c r="T14" s="48"/>
      <c r="U14" s="61">
        <v>33</v>
      </c>
      <c r="V14" s="59">
        <f>IF(ISNUMBER($U14),IF(MOD($U14,64)/32&gt;=1,1,0),"")</f>
        <v>1</v>
      </c>
      <c r="W14" s="62">
        <f>IF(ISNUMBER($U14),IF(MOD($U14,32)/16&gt;=1,1,0),"")</f>
        <v>0</v>
      </c>
      <c r="X14" s="63">
        <f>IF(ISNUMBER($U14),IF(MOD($U14,16)/8&gt;=1,1,0),"")</f>
        <v>0</v>
      </c>
      <c r="Y14" s="75">
        <f>IF(ISNUMBER($U14),IF(MOD($U14,8)/4&gt;=1,1,0),"")</f>
        <v>0</v>
      </c>
      <c r="Z14" s="75">
        <f>IF(ISNUMBER($U14),IF(MOD($U14,4)/2&gt;=1,1,0),"")</f>
        <v>0</v>
      </c>
      <c r="AA14" s="76">
        <f>IF(ISNUMBER($U14),MOD($U14,2),"")</f>
        <v>1</v>
      </c>
      <c r="AC14" s="71" t="s">
        <v>48</v>
      </c>
      <c r="AD14" s="71" t="s">
        <v>49</v>
      </c>
      <c r="AE14" s="71">
        <v>12</v>
      </c>
    </row>
    <row r="15" ht="15" spans="1:31">
      <c r="A15" s="44"/>
      <c r="B15" s="45"/>
      <c r="C15" s="45"/>
      <c r="D15" s="45"/>
      <c r="E15" s="45"/>
      <c r="F15" s="45"/>
      <c r="G15" s="45"/>
      <c r="H15" s="46"/>
      <c r="I15" s="47"/>
      <c r="J15" s="47"/>
      <c r="K15" s="47"/>
      <c r="L15" s="47"/>
      <c r="M15" s="47">
        <v>1</v>
      </c>
      <c r="N15" s="47"/>
      <c r="O15" s="47"/>
      <c r="P15" s="47"/>
      <c r="Q15" s="47"/>
      <c r="R15" s="47"/>
      <c r="S15" s="47"/>
      <c r="T15" s="47"/>
      <c r="U15" s="64">
        <v>34</v>
      </c>
      <c r="V15" s="62">
        <f>IF(ISNUMBER($U15),IF(MOD($U15,64)/32&gt;=1,1,0),"")</f>
        <v>1</v>
      </c>
      <c r="W15" s="59">
        <f>IF(ISNUMBER($U15),IF(MOD($U15,32)/16&gt;=1,1,0),"")</f>
        <v>0</v>
      </c>
      <c r="X15" s="60">
        <f>IF(ISNUMBER($U15),IF(MOD($U15,16)/8&gt;=1,1,0),"")</f>
        <v>0</v>
      </c>
      <c r="Y15" s="72">
        <f>IF(ISNUMBER($U15),IF(MOD($U15,8)/4&gt;=1,1,0),"")</f>
        <v>0</v>
      </c>
      <c r="Z15" s="72">
        <f>IF(ISNUMBER($U15),IF(MOD($U15,4)/2&gt;=1,1,0),"")</f>
        <v>1</v>
      </c>
      <c r="AA15" s="73">
        <f>IF(ISNUMBER($U15),MOD($U15,2),"")</f>
        <v>0</v>
      </c>
      <c r="AC15" s="74" t="s">
        <v>11</v>
      </c>
      <c r="AD15" s="74" t="s">
        <v>50</v>
      </c>
      <c r="AE15" s="74">
        <v>13</v>
      </c>
    </row>
    <row r="16" ht="15" spans="1:27">
      <c r="A16" s="41"/>
      <c r="B16" s="42"/>
      <c r="C16" s="42"/>
      <c r="D16" s="42"/>
      <c r="E16" s="42"/>
      <c r="F16" s="42"/>
      <c r="G16" s="42"/>
      <c r="H16" s="43"/>
      <c r="I16" s="48"/>
      <c r="J16" s="48"/>
      <c r="K16" s="48"/>
      <c r="L16" s="48"/>
      <c r="M16" s="48"/>
      <c r="N16" s="48">
        <v>1</v>
      </c>
      <c r="O16" s="48"/>
      <c r="P16" s="48"/>
      <c r="Q16" s="48"/>
      <c r="R16" s="48"/>
      <c r="S16" s="48"/>
      <c r="T16" s="48"/>
      <c r="U16" s="61">
        <v>36</v>
      </c>
      <c r="V16" s="59">
        <f>IF(ISNUMBER($U16),IF(MOD($U16,64)/32&gt;=1,1,0),"")</f>
        <v>1</v>
      </c>
      <c r="W16" s="62">
        <f>IF(ISNUMBER($U16),IF(MOD($U16,32)/16&gt;=1,1,0),"")</f>
        <v>0</v>
      </c>
      <c r="X16" s="63">
        <f>IF(ISNUMBER($U16),IF(MOD($U16,16)/8&gt;=1,1,0),"")</f>
        <v>0</v>
      </c>
      <c r="Y16" s="75">
        <f>IF(ISNUMBER($U16),IF(MOD($U16,8)/4&gt;=1,1,0),"")</f>
        <v>1</v>
      </c>
      <c r="Z16" s="75">
        <f>IF(ISNUMBER($U16),IF(MOD($U16,4)/2&gt;=1,1,0),"")</f>
        <v>0</v>
      </c>
      <c r="AA16" s="76">
        <f>IF(ISNUMBER($U16),MOD($U16,2),"")</f>
        <v>0</v>
      </c>
    </row>
    <row r="17" ht="15" spans="1:31">
      <c r="A17" s="44"/>
      <c r="B17" s="45"/>
      <c r="C17" s="45"/>
      <c r="D17" s="45"/>
      <c r="E17" s="45"/>
      <c r="F17" s="45"/>
      <c r="G17" s="45"/>
      <c r="H17" s="46"/>
      <c r="I17" s="47"/>
      <c r="J17" s="47"/>
      <c r="K17" s="47"/>
      <c r="L17" s="47"/>
      <c r="M17" s="47"/>
      <c r="N17" s="47"/>
      <c r="O17" s="47">
        <v>1</v>
      </c>
      <c r="P17" s="47"/>
      <c r="Q17" s="47"/>
      <c r="R17" s="47"/>
      <c r="S17" s="47"/>
      <c r="T17" s="47"/>
      <c r="U17" s="64">
        <v>37</v>
      </c>
      <c r="V17" s="62">
        <f>IF(ISNUMBER($U17),IF(MOD($U17,64)/32&gt;=1,1,0),"")</f>
        <v>1</v>
      </c>
      <c r="W17" s="59">
        <f>IF(ISNUMBER($U17),IF(MOD($U17,32)/16&gt;=1,1,0),"")</f>
        <v>0</v>
      </c>
      <c r="X17" s="60">
        <f>IF(ISNUMBER($U17),IF(MOD($U17,16)/8&gt;=1,1,0),"")</f>
        <v>0</v>
      </c>
      <c r="Y17" s="72">
        <f>IF(ISNUMBER($U17),IF(MOD($U17,8)/4&gt;=1,1,0),"")</f>
        <v>1</v>
      </c>
      <c r="Z17" s="72">
        <f>IF(ISNUMBER($U17),IF(MOD($U17,4)/2&gt;=1,1,0),"")</f>
        <v>0</v>
      </c>
      <c r="AA17" s="73">
        <f>IF(ISNUMBER($U17),MOD($U17,2),"")</f>
        <v>1</v>
      </c>
      <c r="AC17" s="77" t="s">
        <v>51</v>
      </c>
      <c r="AD17" s="77"/>
      <c r="AE17" s="77"/>
    </row>
    <row r="18" ht="15" spans="1:27">
      <c r="A18" s="41"/>
      <c r="B18" s="42"/>
      <c r="C18" s="42"/>
      <c r="D18" s="42"/>
      <c r="E18" s="42"/>
      <c r="F18" s="42"/>
      <c r="G18" s="42"/>
      <c r="H18" s="43"/>
      <c r="I18" s="48"/>
      <c r="J18" s="48"/>
      <c r="K18" s="48"/>
      <c r="L18" s="48"/>
      <c r="M18" s="48"/>
      <c r="N18" s="48"/>
      <c r="O18" s="48"/>
      <c r="P18" s="48">
        <v>1</v>
      </c>
      <c r="Q18" s="48"/>
      <c r="R18" s="48"/>
      <c r="S18" s="48"/>
      <c r="T18" s="48"/>
      <c r="U18" s="61">
        <v>39</v>
      </c>
      <c r="V18" s="59">
        <f>IF(ISNUMBER($U18),IF(MOD($U18,64)/32&gt;=1,1,0),"")</f>
        <v>1</v>
      </c>
      <c r="W18" s="62">
        <f>IF(ISNUMBER($U18),IF(MOD($U18,32)/16&gt;=1,1,0),"")</f>
        <v>0</v>
      </c>
      <c r="X18" s="63">
        <f>IF(ISNUMBER($U18),IF(MOD($U18,16)/8&gt;=1,1,0),"")</f>
        <v>0</v>
      </c>
      <c r="Y18" s="75">
        <f>IF(ISNUMBER($U18),IF(MOD($U18,8)/4&gt;=1,1,0),"")</f>
        <v>1</v>
      </c>
      <c r="Z18" s="75">
        <f>IF(ISNUMBER($U18),IF(MOD($U18,4)/2&gt;=1,1,0),"")</f>
        <v>1</v>
      </c>
      <c r="AA18" s="76">
        <f>IF(ISNUMBER($U18),MOD($U18,2),"")</f>
        <v>1</v>
      </c>
    </row>
    <row r="19" ht="15" spans="1:27">
      <c r="A19" s="44"/>
      <c r="B19" s="45"/>
      <c r="C19" s="45"/>
      <c r="D19" s="45"/>
      <c r="E19" s="45"/>
      <c r="F19" s="45"/>
      <c r="G19" s="45"/>
      <c r="H19" s="46"/>
      <c r="I19" s="47"/>
      <c r="J19" s="47"/>
      <c r="K19" s="47"/>
      <c r="L19" s="47"/>
      <c r="M19" s="47"/>
      <c r="N19" s="47"/>
      <c r="O19" s="47"/>
      <c r="P19" s="47"/>
      <c r="Q19" s="47">
        <v>1</v>
      </c>
      <c r="R19" s="47"/>
      <c r="S19" s="47"/>
      <c r="T19" s="47"/>
      <c r="U19" s="64">
        <v>42</v>
      </c>
      <c r="V19" s="62">
        <f>IF(ISNUMBER($U19),IF(MOD($U19,64)/32&gt;=1,1,0),"")</f>
        <v>1</v>
      </c>
      <c r="W19" s="59">
        <f>IF(ISNUMBER($U19),IF(MOD($U19,32)/16&gt;=1,1,0),"")</f>
        <v>0</v>
      </c>
      <c r="X19" s="60">
        <f>IF(ISNUMBER($U19),IF(MOD($U19,16)/8&gt;=1,1,0),"")</f>
        <v>1</v>
      </c>
      <c r="Y19" s="72">
        <f>IF(ISNUMBER($U19),IF(MOD($U19,8)/4&gt;=1,1,0),"")</f>
        <v>0</v>
      </c>
      <c r="Z19" s="72">
        <f>IF(ISNUMBER($U19),IF(MOD($U19,4)/2&gt;=1,1,0),"")</f>
        <v>1</v>
      </c>
      <c r="AA19" s="73">
        <f>IF(ISNUMBER($U19),MOD($U19,2),"")</f>
        <v>0</v>
      </c>
    </row>
    <row r="20" ht="15" spans="1:27">
      <c r="A20" s="41"/>
      <c r="B20" s="42"/>
      <c r="C20" s="42"/>
      <c r="D20" s="42"/>
      <c r="E20" s="42"/>
      <c r="F20" s="42"/>
      <c r="G20" s="42"/>
      <c r="H20" s="43"/>
      <c r="I20" s="48"/>
      <c r="J20" s="48"/>
      <c r="K20" s="48"/>
      <c r="L20" s="48"/>
      <c r="M20" s="48"/>
      <c r="N20" s="48"/>
      <c r="O20" s="48"/>
      <c r="P20" s="48"/>
      <c r="Q20" s="48"/>
      <c r="R20" s="48">
        <v>1</v>
      </c>
      <c r="S20" s="48"/>
      <c r="T20" s="48"/>
      <c r="U20" s="61">
        <v>43</v>
      </c>
      <c r="V20" s="59">
        <f>IF(ISNUMBER($U20),IF(MOD($U20,64)/32&gt;=1,1,0),"")</f>
        <v>1</v>
      </c>
      <c r="W20" s="62">
        <f>IF(ISNUMBER($U20),IF(MOD($U20,32)/16&gt;=1,1,0),"")</f>
        <v>0</v>
      </c>
      <c r="X20" s="63">
        <f>IF(ISNUMBER($U20),IF(MOD($U20,16)/8&gt;=1,1,0),"")</f>
        <v>1</v>
      </c>
      <c r="Y20" s="75">
        <f>IF(ISNUMBER($U20),IF(MOD($U20,8)/4&gt;=1,1,0),"")</f>
        <v>0</v>
      </c>
      <c r="Z20" s="75">
        <f>IF(ISNUMBER($U20),IF(MOD($U20,4)/2&gt;=1,1,0),"")</f>
        <v>1</v>
      </c>
      <c r="AA20" s="76">
        <f>IF(ISNUMBER($U20),MOD($U20,2),"")</f>
        <v>1</v>
      </c>
    </row>
    <row r="21" ht="15" spans="1:27">
      <c r="A21" s="44"/>
      <c r="B21" s="45"/>
      <c r="C21" s="45"/>
      <c r="D21" s="45"/>
      <c r="E21" s="45"/>
      <c r="F21" s="45"/>
      <c r="G21" s="45"/>
      <c r="H21" s="47"/>
      <c r="I21" s="47"/>
      <c r="J21" s="47"/>
      <c r="K21" s="47"/>
      <c r="L21" s="47"/>
      <c r="M21" s="47"/>
      <c r="N21" s="47"/>
      <c r="O21" s="47"/>
      <c r="P21" s="47"/>
      <c r="Q21" s="47"/>
      <c r="R21" s="47"/>
      <c r="S21" s="47">
        <v>1</v>
      </c>
      <c r="T21" s="47"/>
      <c r="U21" s="65">
        <v>8</v>
      </c>
      <c r="V21" s="62">
        <f>IF(ISNUMBER($U21),IF(MOD($U21,64)/32&gt;=1,1,0),"")</f>
        <v>0</v>
      </c>
      <c r="W21" s="59">
        <f>IF(ISNUMBER($U21),IF(MOD($U21,32)/16&gt;=1,1,0),"")</f>
        <v>0</v>
      </c>
      <c r="X21" s="60">
        <f>IF(ISNUMBER($U21),IF(MOD($U21,16)/8&gt;=1,1,0),"")</f>
        <v>1</v>
      </c>
      <c r="Y21" s="72">
        <f>IF(ISNUMBER($U21),IF(MOD($U21,8)/4&gt;=1,1,0),"")</f>
        <v>0</v>
      </c>
      <c r="Z21" s="72">
        <f>IF(ISNUMBER($U21),IF(MOD($U21,4)/2&gt;=1,1,0),"")</f>
        <v>0</v>
      </c>
      <c r="AA21" s="73">
        <f>IF(ISNUMBER($U21),MOD($U21,2),"")</f>
        <v>0</v>
      </c>
    </row>
    <row r="22" ht="15" spans="1:27">
      <c r="A22" s="41"/>
      <c r="B22" s="42"/>
      <c r="C22" s="42"/>
      <c r="D22" s="42"/>
      <c r="E22" s="42"/>
      <c r="F22" s="42"/>
      <c r="G22" s="42"/>
      <c r="H22" s="48"/>
      <c r="I22" s="48"/>
      <c r="J22" s="48"/>
      <c r="K22" s="48"/>
      <c r="L22" s="48"/>
      <c r="M22" s="48"/>
      <c r="N22" s="48"/>
      <c r="O22" s="48"/>
      <c r="P22" s="48"/>
      <c r="Q22" s="48"/>
      <c r="R22" s="48"/>
      <c r="S22" s="48"/>
      <c r="T22" s="48"/>
      <c r="U22" s="66"/>
      <c r="V22" s="59" t="str">
        <f>IF(ISNUMBER($U22),IF(MOD($U22,32)/16&gt;=1,1,0),"")</f>
        <v/>
      </c>
      <c r="W22" s="62"/>
      <c r="X22" s="63" t="str">
        <f>IF(ISNUMBER($U22),IF(MOD($U22,16)/8&gt;=1,1,0),"")</f>
        <v/>
      </c>
      <c r="Y22" s="75" t="str">
        <f>IF(ISNUMBER($U22),IF(MOD($U22,8)/4&gt;=1,1,0),"")</f>
        <v/>
      </c>
      <c r="Z22" s="75" t="str">
        <f>IF(ISNUMBER($U22),IF(MOD($U22,4)/2&gt;=1,1,0),"")</f>
        <v/>
      </c>
      <c r="AA22" s="76" t="str">
        <f>IF(ISNUMBER($U22),MOD($U22,2),"")</f>
        <v/>
      </c>
    </row>
  </sheetData>
  <protectedRanges>
    <protectedRange sqref="A1:U1 A2:G2 U2 A3:G20 I3:U20 H3:H20 A21:U22 A23:U1048555" name="区域2"/>
    <protectedRange sqref="H2" name="区域1"/>
    <protectedRange sqref="J2" name="区域1_1"/>
  </protectedRanges>
  <mergeCells count="3">
    <mergeCell ref="A1:T1"/>
    <mergeCell ref="U1:AA1"/>
    <mergeCell ref="AC17:AE17"/>
  </mergeCells>
  <conditionalFormatting sqref="H3:H20">
    <cfRule type="notContainsBlanks" dxfId="0" priority="34">
      <formula>LEN(TRIM(H3))&gt;0</formula>
    </cfRule>
    <cfRule type="cellIs" dxfId="1" priority="33" operator="equal">
      <formula>1</formula>
    </cfRule>
  </conditionalFormatting>
  <conditionalFormatting sqref="A3:G20 I3:O20 A21:O22 P3:T22">
    <cfRule type="cellIs" dxfId="1" priority="36" operator="equal">
      <formula>1</formula>
    </cfRule>
    <cfRule type="notContainsBlanks" dxfId="0" priority="37">
      <formula>LEN(TRIM(A3))&gt;0</formula>
    </cfRule>
  </conditionalFormatting>
  <conditionalFormatting sqref="X23:AA1048576">
    <cfRule type="containsText" dxfId="2" priority="47" operator="between" text="1">
      <formula>NOT(ISERROR(SEARCH("1",X23)))</formula>
    </cfRule>
  </conditionalFormatting>
  <dataValidations count="7">
    <dataValidation allowBlank="1" showInputMessage="1" showErrorMessage="1" promptTitle="状态变化控制信号" prompt="决定状态机迁移，只填0或1，无关不填或填“X”，输入信号名默认为In#x，可自行更改为和logisim自动生成电路的输入信号标签名一致！" sqref="H1:O1 H2:H20 P1:T22 A1:G22 H21:O22 I2:O20"/>
    <dataValidation allowBlank="1" showInputMessage="1" showErrorMessage="1" promptTitle="状态变化控制信号" prompt="决定状态机迁移，如无关填“X”，输入信号名默认为Cx，可自行更改为和logisim自动生成电路的输入信号标签名一致！" sqref="A23:A1048576 B23:G1048576 H23:O1048576 P23:T1048576"/>
    <dataValidation allowBlank="1" showInputMessage="1" showErrorMessage="1" promptTitle="次态10进制" prompt="次态10进制，方便大家输入，输入十进制后会自动计算二进制N3N2N1N0" sqref="U1:U22 U23:U1048576 V1:V3 V4:V22 V23:V1048576 W1:W22 W23:W1048576"/>
    <dataValidation allowBlank="1" showInputMessage="1" showErrorMessage="1" promptTitle="指令周期" prompt="多周期MIPS中不同的指令执行需要的时钟周期数不同" sqref="AC2:AC15"/>
    <dataValidation allowBlank="1" showInputMessage="1" showErrorMessage="1" promptTitle="指令周期状态" prompt="对应状态转换图中的状态" sqref="AD2:AD15"/>
    <dataValidation allowBlank="1" showInputMessage="1" showErrorMessage="1" promptTitle="次态输出" prompt="次态二进制表示，由前列10进制自动计算，不可修改" sqref="X21:AA22 X23:AA1048576"/>
    <dataValidation allowBlank="1" showInputMessage="1" showErrorMessage="1" promptTitle="入口地址二进制信息" prompt="入口地址二进制信息，由前列10进制自动计算，不可修改" sqref="X2:AA20"/>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A26"/>
  <sheetViews>
    <sheetView tabSelected="1" workbookViewId="0">
      <selection activeCell="W19" sqref="W19"/>
    </sheetView>
  </sheetViews>
  <sheetFormatPr defaultColWidth="9" defaultRowHeight="14.25"/>
  <cols>
    <col min="1" max="7" width="4.625" customWidth="1"/>
    <col min="8" max="8" width="3.175" customWidth="1"/>
    <col min="9" max="9" width="2.375" customWidth="1"/>
    <col min="10" max="10" width="2.975" customWidth="1"/>
    <col min="11" max="18" width="2.375" customWidth="1"/>
    <col min="19" max="19" width="4.51666666666667" customWidth="1"/>
    <col min="20" max="20" width="20.2833333333333" customWidth="1"/>
    <col min="21" max="23" width="13.25" style="2" customWidth="1"/>
    <col min="24" max="24" width="10.5" style="2" customWidth="1"/>
    <col min="25" max="25" width="9.5" style="2" customWidth="1"/>
    <col min="26" max="26" width="10.125" style="2" customWidth="1"/>
    <col min="27" max="27" width="11.125" style="2" customWidth="1"/>
  </cols>
  <sheetData>
    <row r="1" s="1" customFormat="1" ht="17.25" spans="1:27">
      <c r="A1" s="3" t="str">
        <f>微程序地址入口表!A2</f>
        <v>R_Type</v>
      </c>
      <c r="B1" s="4" t="str">
        <f>微程序地址入口表!B2</f>
        <v>ADDI</v>
      </c>
      <c r="C1" s="4" t="str">
        <f>微程序地址入口表!C2</f>
        <v>LW</v>
      </c>
      <c r="D1" s="4" t="str">
        <f>微程序地址入口表!D2</f>
        <v>SW</v>
      </c>
      <c r="E1" s="4" t="str">
        <f>微程序地址入口表!E2</f>
        <v>BEQ</v>
      </c>
      <c r="F1" s="4" t="str">
        <f>微程序地址入口表!F2</f>
        <v>BNE</v>
      </c>
      <c r="G1" s="4" t="str">
        <f>微程序地址入口表!G2</f>
        <v>SYSCALL</v>
      </c>
      <c r="H1" s="5" t="str">
        <f>微程序地址入口表!H2</f>
        <v>SLL</v>
      </c>
      <c r="I1" s="5" t="str">
        <f>微程序地址入口表!I2</f>
        <v>SRA</v>
      </c>
      <c r="J1" s="5" t="str">
        <f>微程序地址入口表!J2</f>
        <v>SRL</v>
      </c>
      <c r="K1" s="5" t="str">
        <f>微程序地址入口表!K2</f>
        <v>ADD</v>
      </c>
      <c r="L1" s="5" t="str">
        <f>微程序地址入口表!L2</f>
        <v>ADDU</v>
      </c>
      <c r="M1" s="5" t="str">
        <f>微程序地址入口表!M2</f>
        <v>SUB</v>
      </c>
      <c r="N1" s="5" t="str">
        <f>微程序地址入口表!N2</f>
        <v>AND</v>
      </c>
      <c r="O1" s="5" t="str">
        <f>微程序地址入口表!O2</f>
        <v>OR</v>
      </c>
      <c r="P1" s="5" t="str">
        <f>微程序地址入口表!P2</f>
        <v>NOR</v>
      </c>
      <c r="Q1" s="5" t="str">
        <f>微程序地址入口表!Q2</f>
        <v>SLT</v>
      </c>
      <c r="R1" s="5" t="str">
        <f>微程序地址入口表!R2</f>
        <v>SLTU</v>
      </c>
      <c r="S1" s="5" t="str">
        <f>微程序地址入口表!S2</f>
        <v>JR</v>
      </c>
      <c r="T1" s="15">
        <f>微程序地址入口表!T2</f>
        <v>0</v>
      </c>
      <c r="U1" s="16" t="s">
        <v>52</v>
      </c>
      <c r="V1" s="17" t="s">
        <v>25</v>
      </c>
      <c r="W1" s="17" t="s">
        <v>26</v>
      </c>
      <c r="X1" s="18" t="str">
        <f>微程序地址入口表!X2</f>
        <v>S3</v>
      </c>
      <c r="Y1" s="18" t="str">
        <f>微程序地址入口表!Y2</f>
        <v>S2</v>
      </c>
      <c r="Z1" s="18" t="str">
        <f>微程序地址入口表!Z2</f>
        <v>S1</v>
      </c>
      <c r="AA1" s="18" t="str">
        <f>微程序地址入口表!AA2</f>
        <v>S0</v>
      </c>
    </row>
    <row r="2" ht="15" spans="1:27">
      <c r="A2" s="6" t="str">
        <f>IF(微程序地址入口表!A3&lt;&gt;"",IF(微程序地址入口表!A3=1,微程序地址入口表!A$2&amp;"&amp;",IF(微程序地址入口表!A3=0,"~"&amp;微程序地址入口表!A$2&amp;"&amp;","")),"")</f>
        <v>R_Type&amp;</v>
      </c>
      <c r="B2" s="7" t="str">
        <f>IF(微程序地址入口表!B3&lt;&gt;"",IF(微程序地址入口表!B3=1,微程序地址入口表!B$2&amp;"&amp;",IF(微程序地址入口表!B3=0,"~"&amp;微程序地址入口表!B$2&amp;"&amp;","")),"")</f>
        <v/>
      </c>
      <c r="C2" s="7" t="str">
        <f>IF(微程序地址入口表!C3&lt;&gt;"",IF(微程序地址入口表!C3=1,微程序地址入口表!C$2&amp;"&amp;",IF(微程序地址入口表!C3=0,"~"&amp;微程序地址入口表!C$2&amp;"&amp;","")),"")</f>
        <v/>
      </c>
      <c r="D2" s="7" t="str">
        <f>IF(微程序地址入口表!D3&lt;&gt;"",IF(微程序地址入口表!D3=1,微程序地址入口表!D$2&amp;"&amp;",IF(微程序地址入口表!D3=0,"~"&amp;微程序地址入口表!D$2&amp;"&amp;","")),"")</f>
        <v/>
      </c>
      <c r="E2" s="7" t="str">
        <f>IF(微程序地址入口表!E3&lt;&gt;"",IF(微程序地址入口表!E3=1,微程序地址入口表!E$2&amp;"&amp;",IF(微程序地址入口表!E3=0,"~"&amp;微程序地址入口表!E$2&amp;"&amp;","")),"")</f>
        <v/>
      </c>
      <c r="F2" s="7" t="str">
        <f>IF(微程序地址入口表!F3&lt;&gt;"",IF(微程序地址入口表!F3=1,微程序地址入口表!F$2&amp;"&amp;",IF(微程序地址入口表!F3=0,"~"&amp;微程序地址入口表!F$2&amp;"&amp;","")),"")</f>
        <v/>
      </c>
      <c r="G2" s="7" t="str">
        <f>IF(微程序地址入口表!G3&lt;&gt;"",IF(微程序地址入口表!G3=1,微程序地址入口表!G$2&amp;"&amp;",IF(微程序地址入口表!G3=0,"~"&amp;微程序地址入口表!G$2&amp;"&amp;","")),"")</f>
        <v/>
      </c>
      <c r="H2" s="8"/>
      <c r="I2" s="8"/>
      <c r="J2" s="8"/>
      <c r="K2" s="8"/>
      <c r="L2" s="8"/>
      <c r="M2" s="8"/>
      <c r="N2" s="8"/>
      <c r="O2" s="8"/>
      <c r="P2" s="8"/>
      <c r="Q2" s="8"/>
      <c r="R2" s="8"/>
      <c r="S2" s="8"/>
      <c r="T2" s="19" t="str">
        <f>IF(微程序地址入口表!T3&lt;&gt;"",IF(微程序地址入口表!T3=1,微程序地址入口表!T3&amp;"&amp;",IF(微程序地址入口表!T3=0,"~"&amp;微程序地址入口表!T3&amp;"&amp;","")),"")</f>
        <v/>
      </c>
      <c r="U2" s="20" t="str">
        <f>IF(LEN(CONCATENATE(A2,B2,C2,D2,E2,F2,G2,H2,I2,J2,K2,L2,M2,N2,O2,P2,Q2,R2,S2,T2))=0,"",LEFT(CONCATENATE(A2,B2,C2,D2,E2,F2,G2,H2,I2,J2,K2,L2,M2,N2,O2,P2,Q2,R2,S2,T2),LEN(CONCATENATE(A2,B2,C2,D2,E2,F2,G2,H2,I2,J2,K2,L2,M2,N2,O2,P2,Q2,R2,S2,T2))-1))</f>
        <v>R_Type</v>
      </c>
      <c r="V2" s="21" t="str">
        <f>IF(微程序地址入口表!V3=1,$U2&amp;"+","")</f>
        <v/>
      </c>
      <c r="W2" s="21" t="str">
        <f>IF(微程序地址入口表!W3=1,$U2&amp;"+","")</f>
        <v/>
      </c>
      <c r="X2" s="21" t="str">
        <f>IF(微程序地址入口表!X3=1,$U2&amp;"+","")</f>
        <v/>
      </c>
      <c r="Y2" s="21" t="str">
        <f>IF(微程序地址入口表!Y3=1,$U2&amp;"+","")</f>
        <v>R_Type+</v>
      </c>
      <c r="Z2" s="21" t="str">
        <f>IF(微程序地址入口表!Z3=1,$U2&amp;"+","")</f>
        <v>R_Type+</v>
      </c>
      <c r="AA2" s="21" t="str">
        <f>IF(微程序地址入口表!AA3=1,$U2&amp;"+","")</f>
        <v>R_Type+</v>
      </c>
    </row>
    <row r="3" spans="1:27">
      <c r="A3" s="9" t="str">
        <f>IF(微程序地址入口表!A4&lt;&gt;"",IF(微程序地址入口表!A4=1,微程序地址入口表!A$2&amp;"&amp;",IF(微程序地址入口表!A4=0,"~"&amp;微程序地址入口表!A$2&amp;"&amp;","")),"")</f>
        <v/>
      </c>
      <c r="B3" s="10" t="str">
        <f>IF(微程序地址入口表!B4&lt;&gt;"",IF(微程序地址入口表!B4=1,微程序地址入口表!B$2&amp;"&amp;",IF(微程序地址入口表!B4=0,"~"&amp;微程序地址入口表!B$2&amp;"&amp;","")),"")</f>
        <v>ADDI&amp;</v>
      </c>
      <c r="C3" s="10" t="str">
        <f>IF(微程序地址入口表!C4&lt;&gt;"",IF(微程序地址入口表!C4=1,微程序地址入口表!C$2&amp;"&amp;",IF(微程序地址入口表!C4=0,"~"&amp;微程序地址入口表!C$2&amp;"&amp;","")),"")</f>
        <v/>
      </c>
      <c r="D3" s="10" t="str">
        <f>IF(微程序地址入口表!D4&lt;&gt;"",IF(微程序地址入口表!D4=1,微程序地址入口表!D$2&amp;"&amp;",IF(微程序地址入口表!D4=0,"~"&amp;微程序地址入口表!D$2&amp;"&amp;","")),"")</f>
        <v/>
      </c>
      <c r="E3" s="10" t="str">
        <f>IF(微程序地址入口表!E4&lt;&gt;"",IF(微程序地址入口表!E4=1,微程序地址入口表!E$2&amp;"&amp;",IF(微程序地址入口表!E4=0,"~"&amp;微程序地址入口表!E$2&amp;"&amp;","")),"")</f>
        <v/>
      </c>
      <c r="F3" s="10" t="str">
        <f>IF(微程序地址入口表!F4&lt;&gt;"",IF(微程序地址入口表!F4=1,微程序地址入口表!F$2&amp;"&amp;",IF(微程序地址入口表!F4=0,"~"&amp;微程序地址入口表!F$2&amp;"&amp;","")),"")</f>
        <v/>
      </c>
      <c r="G3" s="10" t="str">
        <f>IF(微程序地址入口表!G4&lt;&gt;"",IF(微程序地址入口表!G4=1,微程序地址入口表!G$2&amp;"&amp;",IF(微程序地址入口表!G4=0,"~"&amp;微程序地址入口表!G$2&amp;"&amp;","")),"")</f>
        <v/>
      </c>
      <c r="H3" s="11"/>
      <c r="I3" s="11"/>
      <c r="J3" s="11"/>
      <c r="K3" s="11"/>
      <c r="L3" s="11"/>
      <c r="M3" s="11"/>
      <c r="N3" s="11"/>
      <c r="O3" s="11"/>
      <c r="P3" s="11"/>
      <c r="Q3" s="11"/>
      <c r="R3" s="11"/>
      <c r="S3" s="11"/>
      <c r="T3" s="22" t="str">
        <f>IF(微程序地址入口表!T4&lt;&gt;"",IF(微程序地址入口表!T4=1,微程序地址入口表!T4&amp;"&amp;",IF(微程序地址入口表!T4=0,"~"&amp;微程序地址入口表!T4&amp;"&amp;","")),"")</f>
        <v/>
      </c>
      <c r="U3" s="20" t="str">
        <f>IF(LEN(CONCATENATE(A3,B3,C3,D3,E3,F3,G3,H3,I3,J3,K3,L3,M3,N3,O3,P3,Q3,R3,S3,T3))=0,"",LEFT(CONCATENATE(A3,B3,C3,D3,E3,F3,G3,H3,I3,J3,K3,L3,M3,N3,O3,P3,Q3,R3,S3,T3),LEN(CONCATENATE(A3,B3,C3,D3,E3,F3,G3,H3,I3,J3,K3,L3,M3,N3,O3,P3,Q3,R3,S3,T3))-1))</f>
        <v>ADDI</v>
      </c>
      <c r="V3" s="23" t="str">
        <f>IF(微程序地址入口表!V4=1,$U3&amp;"+","")</f>
        <v/>
      </c>
      <c r="W3" s="23" t="str">
        <f>IF(微程序地址入口表!W4=1,$U3&amp;"+","")</f>
        <v/>
      </c>
      <c r="X3" s="23" t="str">
        <f>IF(微程序地址入口表!X4=1,$U3&amp;"+","")</f>
        <v>ADDI+</v>
      </c>
      <c r="Y3" s="23" t="str">
        <f>IF(微程序地址入口表!Y4=1,$U3&amp;"+","")</f>
        <v/>
      </c>
      <c r="Z3" s="23" t="str">
        <f>IF(微程序地址入口表!Z4=1,$U3&amp;"+","")</f>
        <v>ADDI+</v>
      </c>
      <c r="AA3" s="23" t="str">
        <f>IF(微程序地址入口表!AA4=1,$U3&amp;"+","")</f>
        <v>ADDI+</v>
      </c>
    </row>
    <row r="4" spans="1:27">
      <c r="A4" s="9" t="str">
        <f>IF(微程序地址入口表!A5&lt;&gt;"",IF(微程序地址入口表!A5=1,微程序地址入口表!A$2&amp;"&amp;",IF(微程序地址入口表!A5=0,"~"&amp;微程序地址入口表!A$2&amp;"&amp;","")),"")</f>
        <v/>
      </c>
      <c r="B4" s="10" t="str">
        <f>IF(微程序地址入口表!B5&lt;&gt;"",IF(微程序地址入口表!B5=1,微程序地址入口表!B$2&amp;"&amp;",IF(微程序地址入口表!B5=0,"~"&amp;微程序地址入口表!B$2&amp;"&amp;","")),"")</f>
        <v/>
      </c>
      <c r="C4" s="10" t="str">
        <f>IF(微程序地址入口表!C5&lt;&gt;"",IF(微程序地址入口表!C5=1,微程序地址入口表!C$2&amp;"&amp;",IF(微程序地址入口表!C5=0,"~"&amp;微程序地址入口表!C$2&amp;"&amp;","")),"")</f>
        <v>LW&amp;</v>
      </c>
      <c r="D4" s="10" t="str">
        <f>IF(微程序地址入口表!D5&lt;&gt;"",IF(微程序地址入口表!D5=1,微程序地址入口表!D$2&amp;"&amp;",IF(微程序地址入口表!D5=0,"~"&amp;微程序地址入口表!D$2&amp;"&amp;","")),"")</f>
        <v/>
      </c>
      <c r="E4" s="10" t="str">
        <f>IF(微程序地址入口表!E5&lt;&gt;"",IF(微程序地址入口表!E5=1,微程序地址入口表!E$2&amp;"&amp;",IF(微程序地址入口表!E5=0,"~"&amp;微程序地址入口表!E$2&amp;"&amp;","")),"")</f>
        <v/>
      </c>
      <c r="F4" s="10" t="str">
        <f>IF(微程序地址入口表!F5&lt;&gt;"",IF(微程序地址入口表!F5=1,微程序地址入口表!F$2&amp;"&amp;",IF(微程序地址入口表!F5=0,"~"&amp;微程序地址入口表!F$2&amp;"&amp;","")),"")</f>
        <v/>
      </c>
      <c r="G4" s="10" t="str">
        <f>IF(微程序地址入口表!G5&lt;&gt;"",IF(微程序地址入口表!G5=1,微程序地址入口表!G$2&amp;"&amp;",IF(微程序地址入口表!G5=0,"~"&amp;微程序地址入口表!G$2&amp;"&amp;","")),"")</f>
        <v/>
      </c>
      <c r="H4" s="11"/>
      <c r="I4" s="11"/>
      <c r="J4" s="11"/>
      <c r="K4" s="11"/>
      <c r="L4" s="11"/>
      <c r="M4" s="11"/>
      <c r="N4" s="11"/>
      <c r="O4" s="11"/>
      <c r="P4" s="11"/>
      <c r="Q4" s="11"/>
      <c r="R4" s="11"/>
      <c r="S4" s="11"/>
      <c r="T4" s="22" t="str">
        <f>IF(微程序地址入口表!T5&lt;&gt;"",IF(微程序地址入口表!T5=1,微程序地址入口表!T5&amp;"&amp;",IF(微程序地址入口表!T5=0,"~"&amp;微程序地址入口表!T5&amp;"&amp;","")),"")</f>
        <v/>
      </c>
      <c r="U4" s="20" t="str">
        <f>IF(LEN(CONCATENATE(A4,B4,C4,D4,E4,F4,G4,H4,I4,J4,K4,L4,M4,N4,O4,P4,Q4,R4,S4,T4))=0,"",LEFT(CONCATENATE(A4,B4,C4,D4,E4,F4,G4,H4,I4,J4,K4,L4,M4,N4,O4,P4,Q4,R4,S4,T4),LEN(CONCATENATE(A4,B4,C4,D4,E4,F4,G4,H4,I4,J4,K4,L4,M4,N4,O4,P4,Q4,R4,S4,T4))-1))</f>
        <v>LW</v>
      </c>
      <c r="V4" s="23" t="str">
        <f>IF(微程序地址入口表!V5=1,$U4&amp;"+","")</f>
        <v/>
      </c>
      <c r="W4" s="23" t="str">
        <f>IF(微程序地址入口表!W5=1,$U4&amp;"+","")</f>
        <v/>
      </c>
      <c r="X4" s="23" t="str">
        <f>IF(微程序地址入口表!X5=1,$U4&amp;"+","")</f>
        <v/>
      </c>
      <c r="Y4" s="23" t="str">
        <f>IF(微程序地址入口表!Y5=1,$U4&amp;"+","")</f>
        <v/>
      </c>
      <c r="Z4" s="23" t="str">
        <f>IF(微程序地址入口表!Z5=1,$U4&amp;"+","")</f>
        <v>LW+</v>
      </c>
      <c r="AA4" s="23" t="str">
        <f>IF(微程序地址入口表!AA5=1,$U4&amp;"+","")</f>
        <v/>
      </c>
    </row>
    <row r="5" spans="1:27">
      <c r="A5" s="9" t="str">
        <f>IF(微程序地址入口表!A6&lt;&gt;"",IF(微程序地址入口表!A6=1,微程序地址入口表!A$2&amp;"&amp;",IF(微程序地址入口表!A6=0,"~"&amp;微程序地址入口表!A$2&amp;"&amp;","")),"")</f>
        <v/>
      </c>
      <c r="B5" s="10" t="str">
        <f>IF(微程序地址入口表!B6&lt;&gt;"",IF(微程序地址入口表!B6=1,微程序地址入口表!B$2&amp;"&amp;",IF(微程序地址入口表!B6=0,"~"&amp;微程序地址入口表!B$2&amp;"&amp;","")),"")</f>
        <v/>
      </c>
      <c r="C5" s="10" t="str">
        <f>IF(微程序地址入口表!C6&lt;&gt;"",IF(微程序地址入口表!C6=1,微程序地址入口表!C$2&amp;"&amp;",IF(微程序地址入口表!C6=0,"~"&amp;微程序地址入口表!C$2&amp;"&amp;","")),"")</f>
        <v/>
      </c>
      <c r="D5" s="10" t="str">
        <f>IF(微程序地址入口表!D6&lt;&gt;"",IF(微程序地址入口表!D6=1,微程序地址入口表!D$2&amp;"&amp;",IF(微程序地址入口表!D6=0,"~"&amp;微程序地址入口表!D$2&amp;"&amp;","")),"")</f>
        <v>SW&amp;</v>
      </c>
      <c r="E5" s="10" t="str">
        <f>IF(微程序地址入口表!E6&lt;&gt;"",IF(微程序地址入口表!E6=1,微程序地址入口表!E$2&amp;"&amp;",IF(微程序地址入口表!E6=0,"~"&amp;微程序地址入口表!E$2&amp;"&amp;","")),"")</f>
        <v/>
      </c>
      <c r="F5" s="10" t="str">
        <f>IF(微程序地址入口表!F6&lt;&gt;"",IF(微程序地址入口表!F6=1,微程序地址入口表!F$2&amp;"&amp;",IF(微程序地址入口表!F6=0,"~"&amp;微程序地址入口表!F$2&amp;"&amp;","")),"")</f>
        <v/>
      </c>
      <c r="G5" s="10" t="str">
        <f>IF(微程序地址入口表!G6&lt;&gt;"",IF(微程序地址入口表!G6=1,微程序地址入口表!G$2&amp;"&amp;",IF(微程序地址入口表!G6=0,"~"&amp;微程序地址入口表!G$2&amp;"&amp;","")),"")</f>
        <v/>
      </c>
      <c r="H5" s="11"/>
      <c r="I5" s="11"/>
      <c r="J5" s="11"/>
      <c r="K5" s="11"/>
      <c r="L5" s="11"/>
      <c r="M5" s="11"/>
      <c r="N5" s="11"/>
      <c r="O5" s="11"/>
      <c r="P5" s="11"/>
      <c r="Q5" s="11"/>
      <c r="R5" s="11"/>
      <c r="S5" s="11"/>
      <c r="T5" s="22" t="str">
        <f>IF(微程序地址入口表!T6&lt;&gt;"",IF(微程序地址入口表!T6=1,微程序地址入口表!T6&amp;"&amp;",IF(微程序地址入口表!T6=0,"~"&amp;微程序地址入口表!T6&amp;"&amp;","")),"")</f>
        <v/>
      </c>
      <c r="U5" s="20" t="str">
        <f>IF(LEN(CONCATENATE(A5,B5,C5,D5,E5,F5,G5,H5,I5,J5,,K5,L5,M5,N5,O5,P5,Q5,R5,S5,T5))=0,"",LEFT(CONCATENATE(A5,B5,C5,D5,E5,F5,G5,H5,I5,J5,,K5,L5,M5,N5,O5,P5,Q5,R5,S5,T5),LEN(CONCATENATE(A5,B5,C5,D5,E5,F5,G5,H5,I5,J5,,K5,L5,M5,N5,O5,P5,Q5,R5,S5,T5))-1))</f>
        <v>SW</v>
      </c>
      <c r="V5" s="23" t="str">
        <f>IF(微程序地址入口表!V6=1,$U5&amp;"+","")</f>
        <v/>
      </c>
      <c r="W5" s="23" t="str">
        <f>IF(微程序地址入口表!W6=1,$U5&amp;"+","")</f>
        <v/>
      </c>
      <c r="X5" s="23" t="str">
        <f>IF(微程序地址入口表!X6=1,$U5&amp;"+","")</f>
        <v/>
      </c>
      <c r="Y5" s="23" t="str">
        <f>IF(微程序地址入口表!Y6=1,$U5&amp;"+","")</f>
        <v>SW+</v>
      </c>
      <c r="Z5" s="23" t="str">
        <f>IF(微程序地址入口表!Z6=1,$U5&amp;"+","")</f>
        <v/>
      </c>
      <c r="AA5" s="23" t="str">
        <f>IF(微程序地址入口表!AA6=1,$U5&amp;"+","")</f>
        <v>SW+</v>
      </c>
    </row>
    <row r="6" spans="1:27">
      <c r="A6" s="9" t="str">
        <f>IF(微程序地址入口表!A7&lt;&gt;"",IF(微程序地址入口表!A7=1,微程序地址入口表!A$2&amp;"&amp;",IF(微程序地址入口表!A7=0,"~"&amp;微程序地址入口表!A$2&amp;"&amp;","")),"")</f>
        <v/>
      </c>
      <c r="B6" s="10" t="str">
        <f>IF(微程序地址入口表!B7&lt;&gt;"",IF(微程序地址入口表!B7=1,微程序地址入口表!B$2&amp;"&amp;",IF(微程序地址入口表!B7=0,"~"&amp;微程序地址入口表!B$2&amp;"&amp;","")),"")</f>
        <v/>
      </c>
      <c r="C6" s="10" t="str">
        <f>IF(微程序地址入口表!C7&lt;&gt;"",IF(微程序地址入口表!C7=1,微程序地址入口表!C$2&amp;"&amp;",IF(微程序地址入口表!C7=0,"~"&amp;微程序地址入口表!C$2&amp;"&amp;","")),"")</f>
        <v/>
      </c>
      <c r="D6" s="10" t="str">
        <f>IF(微程序地址入口表!D7&lt;&gt;"",IF(微程序地址入口表!D7=1,微程序地址入口表!D$2&amp;"&amp;",IF(微程序地址入口表!D7=0,"~"&amp;微程序地址入口表!D$2&amp;"&amp;","")),"")</f>
        <v/>
      </c>
      <c r="E6" s="10" t="str">
        <f>IF(微程序地址入口表!E7&lt;&gt;"",IF(微程序地址入口表!E7=1,微程序地址入口表!E$2&amp;"&amp;",IF(微程序地址入口表!E7=0,"~"&amp;微程序地址入口表!E$2&amp;"&amp;","")),"")</f>
        <v>BEQ&amp;</v>
      </c>
      <c r="F6" s="10" t="str">
        <f>IF(微程序地址入口表!F7&lt;&gt;"",IF(微程序地址入口表!F7=1,微程序地址入口表!F$2&amp;"&amp;",IF(微程序地址入口表!F7=0,"~"&amp;微程序地址入口表!F$2&amp;"&amp;","")),"")</f>
        <v/>
      </c>
      <c r="G6" s="10" t="str">
        <f>IF(微程序地址入口表!G7&lt;&gt;"",IF(微程序地址入口表!G7=1,微程序地址入口表!G$2&amp;"&amp;",IF(微程序地址入口表!G7=0,"~"&amp;微程序地址入口表!G$2&amp;"&amp;","")),"")</f>
        <v/>
      </c>
      <c r="H6" s="11"/>
      <c r="I6" s="11"/>
      <c r="J6" s="11"/>
      <c r="K6" s="11"/>
      <c r="L6" s="11"/>
      <c r="M6" s="11"/>
      <c r="N6" s="11"/>
      <c r="O6" s="11"/>
      <c r="P6" s="11"/>
      <c r="Q6" s="11"/>
      <c r="R6" s="11"/>
      <c r="S6" s="11"/>
      <c r="T6" s="22" t="str">
        <f>IF(微程序地址入口表!T7&lt;&gt;"",IF(微程序地址入口表!T7=1,微程序地址入口表!T7&amp;"&amp;",IF(微程序地址入口表!T7=0,"~"&amp;微程序地址入口表!T7&amp;"&amp;","")),"")</f>
        <v/>
      </c>
      <c r="U6" s="20" t="str">
        <f>IF(LEN(CONCATENATE(A6,B6,C6,D6,E6,F6,G6,H6,I6,J6,K6,L6,M6,N6,O6,P6,Q6,R6,S6,T6))=0,"",LEFT(CONCATENATE(A6,B6,C6,D6,E6,F6,G6,H6,I6,J6,K6,L6,M6,N6,O6,P6,Q6,R6,S6,T6),LEN(CONCATENATE(A6,B6,C6,D6,E6,F6,G6,H6,I6,J6,K6,L6,M6,N6,O6,P6,Q6,R6,S6,T6))-1))</f>
        <v>BEQ</v>
      </c>
      <c r="V6" s="23" t="str">
        <f>IF(微程序地址入口表!V7=1,$U6&amp;"+","")</f>
        <v/>
      </c>
      <c r="W6" s="23" t="str">
        <f>IF(微程序地址入口表!W7=1,$U6&amp;"+","")</f>
        <v/>
      </c>
      <c r="X6" s="23" t="str">
        <f>IF(微程序地址入口表!X7=1,$U6&amp;"+","")</f>
        <v>BEQ+</v>
      </c>
      <c r="Y6" s="23" t="str">
        <f>IF(微程序地址入口表!Y7=1,$U6&amp;"+","")</f>
        <v/>
      </c>
      <c r="Z6" s="23" t="str">
        <f>IF(微程序地址入口表!Z7=1,$U6&amp;"+","")</f>
        <v/>
      </c>
      <c r="AA6" s="23" t="str">
        <f>IF(微程序地址入口表!AA7=1,$U6&amp;"+","")</f>
        <v>BEQ+</v>
      </c>
    </row>
    <row r="7" spans="1:27">
      <c r="A7" s="9" t="str">
        <f>IF(微程序地址入口表!A8&lt;&gt;"",IF(微程序地址入口表!A8=1,微程序地址入口表!A$2&amp;"&amp;",IF(微程序地址入口表!A8=0,"~"&amp;微程序地址入口表!A$2&amp;"&amp;","")),"")</f>
        <v/>
      </c>
      <c r="B7" s="10" t="str">
        <f>IF(微程序地址入口表!B8&lt;&gt;"",IF(微程序地址入口表!B8=1,微程序地址入口表!B$2&amp;"&amp;",IF(微程序地址入口表!B8=0,"~"&amp;微程序地址入口表!B$2&amp;"&amp;","")),"")</f>
        <v/>
      </c>
      <c r="C7" s="10" t="str">
        <f>IF(微程序地址入口表!C8&lt;&gt;"",IF(微程序地址入口表!C8=1,微程序地址入口表!C$2&amp;"&amp;",IF(微程序地址入口表!C8=0,"~"&amp;微程序地址入口表!C$2&amp;"&amp;","")),"")</f>
        <v/>
      </c>
      <c r="D7" s="10" t="str">
        <f>IF(微程序地址入口表!D8&lt;&gt;"",IF(微程序地址入口表!D8=1,微程序地址入口表!D$2&amp;"&amp;",IF(微程序地址入口表!D8=0,"~"&amp;微程序地址入口表!D$2&amp;"&amp;","")),"")</f>
        <v/>
      </c>
      <c r="E7" s="10" t="str">
        <f>IF(微程序地址入口表!E8&lt;&gt;"",IF(微程序地址入口表!E8=1,微程序地址入口表!E$2&amp;"&amp;",IF(微程序地址入口表!E8=0,"~"&amp;微程序地址入口表!E$2&amp;"&amp;","")),"")</f>
        <v/>
      </c>
      <c r="F7" s="10" t="str">
        <f>IF(微程序地址入口表!F8&lt;&gt;"",IF(微程序地址入口表!F8=1,微程序地址入口表!F$2&amp;"&amp;",IF(微程序地址入口表!F8=0,"~"&amp;微程序地址入口表!F$2&amp;"&amp;","")),"")</f>
        <v>BNE&amp;</v>
      </c>
      <c r="G7" s="10" t="str">
        <f>IF(微程序地址入口表!G8&lt;&gt;"",IF(微程序地址入口表!G8=1,微程序地址入口表!G$2&amp;"&amp;",IF(微程序地址入口表!G8=0,"~"&amp;微程序地址入口表!G$2&amp;"&amp;","")),"")</f>
        <v/>
      </c>
      <c r="H7" s="11"/>
      <c r="I7" s="11"/>
      <c r="J7" s="11"/>
      <c r="K7" s="11"/>
      <c r="L7" s="11"/>
      <c r="M7" s="11"/>
      <c r="N7" s="11"/>
      <c r="O7" s="11"/>
      <c r="P7" s="11"/>
      <c r="Q7" s="11"/>
      <c r="R7" s="11"/>
      <c r="S7" s="11"/>
      <c r="T7" s="22" t="str">
        <f>IF(微程序地址入口表!T8&lt;&gt;"",IF(微程序地址入口表!T8=1,微程序地址入口表!T8&amp;"&amp;",IF(微程序地址入口表!T8=0,"~"&amp;微程序地址入口表!T8&amp;"&amp;","")),"")</f>
        <v/>
      </c>
      <c r="U7" s="20" t="str">
        <f>IF(LEN(CONCATENATE(A7,B7,C7,D7,E7,F7,G7,H7,I7,J7,K7,L7,M7,N7,O7,P7,Q7,R7,S7,T7))=0,"",LEFT(CONCATENATE(A56,B7,C7,D7,E7,F7,G7,H7,I7,J7,K7,L7,M7,N7,O7,P7,Q7,R7,S7,T7),LEN(CONCATENATE(A7,B7,C7,D7,E7,F7,G7,H7,I7,J7,K7,L7,M7,N7,O7,P7,Q7,R7,S7,T7))-1))</f>
        <v>BNE</v>
      </c>
      <c r="V7" s="23" t="str">
        <f>IF(微程序地址入口表!V8=1,$U7&amp;"+","")</f>
        <v/>
      </c>
      <c r="W7" s="23" t="str">
        <f>IF(微程序地址入口表!W8=1,$U7&amp;"+","")</f>
        <v/>
      </c>
      <c r="X7" s="23" t="str">
        <f>IF(微程序地址入口表!X8=1,$U7&amp;"+","")</f>
        <v>BNE+</v>
      </c>
      <c r="Y7" s="23" t="str">
        <f>IF(微程序地址入口表!Y8=1,$U7&amp;"+","")</f>
        <v/>
      </c>
      <c r="Z7" s="23" t="str">
        <f>IF(微程序地址入口表!Z8=1,$U7&amp;"+","")</f>
        <v>BNE+</v>
      </c>
      <c r="AA7" s="23" t="str">
        <f>IF(微程序地址入口表!AA8=1,$U7&amp;"+","")</f>
        <v/>
      </c>
    </row>
    <row r="8" spans="1:27">
      <c r="A8" s="9" t="str">
        <f>IF(微程序地址入口表!A9&lt;&gt;"",IF(微程序地址入口表!A9=1,微程序地址入口表!A$2&amp;"&amp;",IF(微程序地址入口表!A9=0,"~"&amp;微程序地址入口表!A$2&amp;"&amp;","")),"")</f>
        <v/>
      </c>
      <c r="B8" s="10" t="str">
        <f>IF(微程序地址入口表!B9&lt;&gt;"",IF(微程序地址入口表!B9=1,微程序地址入口表!B$2&amp;"&amp;",IF(微程序地址入口表!B9=0,"~"&amp;微程序地址入口表!B$2&amp;"&amp;","")),"")</f>
        <v/>
      </c>
      <c r="C8" s="10" t="str">
        <f>IF(微程序地址入口表!C9&lt;&gt;"",IF(微程序地址入口表!C9=1,微程序地址入口表!C$2&amp;"&amp;",IF(微程序地址入口表!C9=0,"~"&amp;微程序地址入口表!C$2&amp;"&amp;","")),"")</f>
        <v/>
      </c>
      <c r="D8" s="10" t="str">
        <f>IF(微程序地址入口表!D9&lt;&gt;"",IF(微程序地址入口表!D9=1,微程序地址入口表!D$2&amp;"&amp;",IF(微程序地址入口表!D9=0,"~"&amp;微程序地址入口表!D$2&amp;"&amp;","")),"")</f>
        <v/>
      </c>
      <c r="E8" s="10" t="str">
        <f>IF(微程序地址入口表!E9&lt;&gt;"",IF(微程序地址入口表!E9=1,微程序地址入口表!E$2&amp;"&amp;",IF(微程序地址入口表!E9=0,"~"&amp;微程序地址入口表!E$2&amp;"&amp;","")),"")</f>
        <v/>
      </c>
      <c r="F8" s="10" t="str">
        <f>IF(微程序地址入口表!F9&lt;&gt;"",IF(微程序地址入口表!F9=1,微程序地址入口表!F$2&amp;"&amp;",IF(微程序地址入口表!F9=0,"~"&amp;微程序地址入口表!F$2&amp;"&amp;","")),"")</f>
        <v/>
      </c>
      <c r="G8" s="10" t="str">
        <f>IF(微程序地址入口表!G9&lt;&gt;"",IF(微程序地址入口表!G9=1,微程序地址入口表!G$2&amp;"&amp;",IF(微程序地址入口表!G9=0,"~"&amp;微程序地址入口表!G$2&amp;"&amp;","")),"")</f>
        <v>SYSCALL&amp;</v>
      </c>
      <c r="H8" s="11"/>
      <c r="I8" s="11"/>
      <c r="J8" s="11"/>
      <c r="K8" s="11"/>
      <c r="L8" s="11"/>
      <c r="M8" s="11"/>
      <c r="N8" s="11"/>
      <c r="O8" s="11"/>
      <c r="P8" s="11"/>
      <c r="Q8" s="11"/>
      <c r="R8" s="11"/>
      <c r="S8" s="11"/>
      <c r="T8" s="22" t="str">
        <f>IF(微程序地址入口表!T9&lt;&gt;"",IF(微程序地址入口表!T9=1,微程序地址入口表!T9&amp;"&amp;",IF(微程序地址入口表!T9=0,"~"&amp;微程序地址入口表!T9&amp;"&amp;","")),"")</f>
        <v/>
      </c>
      <c r="U8" s="20" t="str">
        <f>IF(LEN(CONCATENATE(A8,B8,C8,D8,E8,F8,G8,H8,I8,J8,K8,L8,M8,N8,O8,P8,Q8,R8,S8,T8))=0,"",LEFT(CONCATENATE(A8,B8,C8,D8,E8,F8,G8,H8,I8,J8,K8,L8,M8,N8,O8,P8,Q8,R8,S8,T8),LEN(CONCATENATE(A8,B8,C8,D8,E8,F8,G8,H8,I8,J8,K8,L8,M8,N8,O8,P8,Q8,R8,S8,T8))-1))</f>
        <v>SYSCALL</v>
      </c>
      <c r="V8" s="23" t="str">
        <f>IF(微程序地址入口表!V9=1,$U8&amp;"+","")</f>
        <v/>
      </c>
      <c r="W8" s="23" t="str">
        <f>IF(微程序地址入口表!W9=1,$U8&amp;"+","")</f>
        <v/>
      </c>
      <c r="X8" s="23" t="str">
        <f>IF(微程序地址入口表!X9=1,$U8&amp;"+","")</f>
        <v>SYSCALL+</v>
      </c>
      <c r="Y8" s="23" t="str">
        <f>IF(微程序地址入口表!Y9=1,$U8&amp;"+","")</f>
        <v>SYSCALL+</v>
      </c>
      <c r="Z8" s="23" t="str">
        <f>IF(微程序地址入口表!Z9=1,$U8&amp;"+","")</f>
        <v/>
      </c>
      <c r="AA8" s="23" t="str">
        <f>IF(微程序地址入口表!AA9=1,$U8&amp;"+","")</f>
        <v>SYSCALL+</v>
      </c>
    </row>
    <row r="9" spans="1:27">
      <c r="A9" s="9" t="str">
        <f>IF(微程序地址入口表!A10&lt;&gt;"",IF(微程序地址入口表!A10=1,微程序地址入口表!A$2&amp;"&amp;",IF(微程序地址入口表!A10=0,"~"&amp;微程序地址入口表!A$2&amp;"&amp;","")),"")</f>
        <v/>
      </c>
      <c r="B9" s="10" t="str">
        <f>IF(微程序地址入口表!B10&lt;&gt;"",IF(微程序地址入口表!B10=1,微程序地址入口表!B$2&amp;"&amp;",IF(微程序地址入口表!B10=0,"~"&amp;微程序地址入口表!B$2&amp;"&amp;","")),"")</f>
        <v/>
      </c>
      <c r="C9" s="10" t="str">
        <f>IF(微程序地址入口表!C10&lt;&gt;"",IF(微程序地址入口表!C10=1,微程序地址入口表!C$2&amp;"&amp;",IF(微程序地址入口表!C10=0,"~"&amp;微程序地址入口表!C$2&amp;"&amp;","")),"")</f>
        <v/>
      </c>
      <c r="D9" s="10" t="str">
        <f>IF(微程序地址入口表!D10&lt;&gt;"",IF(微程序地址入口表!D10=1,微程序地址入口表!D$2&amp;"&amp;",IF(微程序地址入口表!D10=0,"~"&amp;微程序地址入口表!D$2&amp;"&amp;","")),"")</f>
        <v/>
      </c>
      <c r="E9" s="10" t="str">
        <f>IF(微程序地址入口表!E10&lt;&gt;"",IF(微程序地址入口表!E10=1,微程序地址入口表!E$2&amp;"&amp;",IF(微程序地址入口表!E10=0,"~"&amp;微程序地址入口表!E$2&amp;"&amp;","")),"")</f>
        <v/>
      </c>
      <c r="F9" s="10" t="str">
        <f>IF(微程序地址入口表!F10&lt;&gt;"",IF(微程序地址入口表!F10=1,微程序地址入口表!F$2&amp;"&amp;",IF(微程序地址入口表!F10=0,"~"&amp;微程序地址入口表!F$2&amp;"&amp;","")),"")</f>
        <v/>
      </c>
      <c r="G9" s="10" t="str">
        <f>IF(微程序地址入口表!G10&lt;&gt;"",IF(微程序地址入口表!G10=1,微程序地址入口表!G$2&amp;"&amp;",IF(微程序地址入口表!G10=0,"~"&amp;微程序地址入口表!G$2&amp;"&amp;","")),"")</f>
        <v/>
      </c>
      <c r="H9" s="11" t="str">
        <f>IF(微程序地址入口表!H10&lt;&gt;"",IF(微程序地址入口表!H10=1,微程序地址入口表!H$2&amp;"&amp;",IF(微程序地址入口表!H10=0,"~"&amp;微程序地址入口表!H$2&amp;"&amp;","")),"")</f>
        <v>SLL&amp;</v>
      </c>
      <c r="I9" s="11"/>
      <c r="J9" s="11"/>
      <c r="K9" s="11"/>
      <c r="L9" s="11"/>
      <c r="M9" s="11"/>
      <c r="N9" s="11"/>
      <c r="O9" s="11"/>
      <c r="P9" s="11"/>
      <c r="Q9" s="11"/>
      <c r="R9" s="11"/>
      <c r="S9" s="11"/>
      <c r="T9" s="22" t="str">
        <f>IF(微程序地址入口表!T10&lt;&gt;"",IF(微程序地址入口表!T10=1,微程序地址入口表!T10&amp;"&amp;",IF(微程序地址入口表!T10=0,"~"&amp;微程序地址入口表!T10&amp;"&amp;","")),"")</f>
        <v/>
      </c>
      <c r="U9" s="20" t="str">
        <f>IF(LEN(CONCATENATE(A9,B9,C9,D9,E9,F9,G9,H9,I9,J9,K9,L9,M9,N9,O9,P9,Q9,R9,S9,T9))=0,"",LEFT(CONCATENATE(A9,B9,C9,D9,E9,F9,G9,H9,I9,J9,K9,L9,M9,N9,O9,P9,Q9,R9,S9,T9),LEN(CONCATENATE(A9,B9,C9,D9,E9,F9,G9,H9,I9,J9,K9,L9,M9,N9,O9,P9,Q9,R9,S9,T9))-1))</f>
        <v>SLL</v>
      </c>
      <c r="V9" s="23" t="str">
        <f>IF(微程序地址入口表!V10=1,$U9&amp;"+","")</f>
        <v/>
      </c>
      <c r="W9" s="23" t="str">
        <f>IF(微程序地址入口表!W10=1,$U9&amp;"+","")</f>
        <v/>
      </c>
      <c r="X9" s="23" t="str">
        <f>IF(微程序地址入口表!X10=1,$U9&amp;"+","")</f>
        <v/>
      </c>
      <c r="Y9" s="23" t="str">
        <f>IF(微程序地址入口表!Y10=1,$U9&amp;"+","")</f>
        <v/>
      </c>
      <c r="Z9" s="23" t="str">
        <f>IF(微程序地址入口表!Z10=1,$U9&amp;"+","")</f>
        <v/>
      </c>
      <c r="AA9" s="23" t="str">
        <f>IF(微程序地址入口表!AA10=1,$U9&amp;"+","")</f>
        <v/>
      </c>
    </row>
    <row r="10" spans="1:27">
      <c r="A10" s="9" t="str">
        <f>IF(微程序地址入口表!A11&lt;&gt;"",IF(微程序地址入口表!A11=1,微程序地址入口表!A$2&amp;"&amp;",IF(微程序地址入口表!A11=0,"~"&amp;微程序地址入口表!A$2&amp;"&amp;","")),"")</f>
        <v/>
      </c>
      <c r="B10" s="10" t="str">
        <f>IF(微程序地址入口表!B11&lt;&gt;"",IF(微程序地址入口表!B11=1,微程序地址入口表!B$2&amp;"&amp;",IF(微程序地址入口表!B11=0,"~"&amp;微程序地址入口表!B$2&amp;"&amp;","")),"")</f>
        <v/>
      </c>
      <c r="C10" s="10" t="str">
        <f>IF(微程序地址入口表!C11&lt;&gt;"",IF(微程序地址入口表!C11=1,微程序地址入口表!C$2&amp;"&amp;",IF(微程序地址入口表!C11=0,"~"&amp;微程序地址入口表!C$2&amp;"&amp;","")),"")</f>
        <v/>
      </c>
      <c r="D10" s="10" t="str">
        <f>IF(微程序地址入口表!D11&lt;&gt;"",IF(微程序地址入口表!D11=1,微程序地址入口表!D$2&amp;"&amp;",IF(微程序地址入口表!D11=0,"~"&amp;微程序地址入口表!D$2&amp;"&amp;","")),"")</f>
        <v/>
      </c>
      <c r="E10" s="10" t="str">
        <f>IF(微程序地址入口表!E11&lt;&gt;"",IF(微程序地址入口表!E11=1,微程序地址入口表!E$2&amp;"&amp;",IF(微程序地址入口表!E11=0,"~"&amp;微程序地址入口表!E$2&amp;"&amp;","")),"")</f>
        <v/>
      </c>
      <c r="F10" s="10" t="str">
        <f>IF(微程序地址入口表!F11&lt;&gt;"",IF(微程序地址入口表!F11=1,微程序地址入口表!F$2&amp;"&amp;",IF(微程序地址入口表!F11=0,"~"&amp;微程序地址入口表!F$2&amp;"&amp;","")),"")</f>
        <v/>
      </c>
      <c r="G10" s="10" t="str">
        <f>IF(微程序地址入口表!G11&lt;&gt;"",IF(微程序地址入口表!G11=1,微程序地址入口表!G$2&amp;"&amp;",IF(微程序地址入口表!G11=0,"~"&amp;微程序地址入口表!G$2&amp;"&amp;","")),"")</f>
        <v/>
      </c>
      <c r="H10" s="11"/>
      <c r="I10" s="11" t="str">
        <f>IF(微程序地址入口表!I11&lt;&gt;"",IF(微程序地址入口表!I11=1,微程序地址入口表!I$2&amp;"&amp;",IF(微程序地址入口表!I11=0,"~"&amp;微程序地址入口表!I$2&amp;"&amp;","")),"")</f>
        <v>SRA&amp;</v>
      </c>
      <c r="J10" s="11"/>
      <c r="K10" s="11"/>
      <c r="L10" s="11"/>
      <c r="M10" s="11"/>
      <c r="N10" s="11"/>
      <c r="O10" s="11"/>
      <c r="P10" s="11"/>
      <c r="Q10" s="11"/>
      <c r="R10" s="11"/>
      <c r="S10" s="11"/>
      <c r="T10" s="22" t="str">
        <f>IF(微程序地址入口表!T11&lt;&gt;"",IF(微程序地址入口表!T11=1,微程序地址入口表!T11&amp;"&amp;",IF(微程序地址入口表!T11=0,"~"&amp;微程序地址入口表!T11&amp;"&amp;","")),"")</f>
        <v/>
      </c>
      <c r="U10" s="20" t="str">
        <f>IF(LEN(CONCATENATE(A10,B10,C10,D10,E10,F10,G10,H10,I10,J10,K10,L10,M10,N10,O10,P10,Q10,R10,S10,T10))=0,"",LEFT(CONCATENATE(A10,B10,C10,D10,E10,F10,G10,H10,I10,J10,K10,L10,M10,N10,O10,P10,Q10,R10,S10,T10),LEN(CONCATENATE(A10,B10,C10,D10,E10,F10,G10,H10,I10,J10,K10,L10,M10,N10,O10,P10,Q10,R10,S10,T10))-1))</f>
        <v>SRA</v>
      </c>
      <c r="V10" s="23" t="str">
        <f>IF(微程序地址入口表!V11=1,$U10&amp;"+","")</f>
        <v/>
      </c>
      <c r="W10" s="23" t="str">
        <f>IF(微程序地址入口表!W11=1,$U10&amp;"+","")</f>
        <v/>
      </c>
      <c r="X10" s="23" t="str">
        <f>IF(微程序地址入口表!X11=1,$U10&amp;"+","")</f>
        <v/>
      </c>
      <c r="Y10" s="23" t="str">
        <f>IF(微程序地址入口表!Y11=1,$U10&amp;"+","")</f>
        <v/>
      </c>
      <c r="Z10" s="23" t="str">
        <f>IF(微程序地址入口表!Z11=1,$U10&amp;"+","")</f>
        <v>SRA+</v>
      </c>
      <c r="AA10" s="23" t="str">
        <f>IF(微程序地址入口表!AA11=1,$U10&amp;"+","")</f>
        <v>SRA+</v>
      </c>
    </row>
    <row r="11" spans="1:27">
      <c r="A11" s="9" t="str">
        <f>IF(微程序地址入口表!A12&lt;&gt;"",IF(微程序地址入口表!A12=1,微程序地址入口表!A$2&amp;"&amp;",IF(微程序地址入口表!A12=0,"~"&amp;微程序地址入口表!A$2&amp;"&amp;","")),"")</f>
        <v/>
      </c>
      <c r="B11" s="10" t="str">
        <f>IF(微程序地址入口表!B12&lt;&gt;"",IF(微程序地址入口表!B12=1,微程序地址入口表!B$2&amp;"&amp;",IF(微程序地址入口表!B12=0,"~"&amp;微程序地址入口表!B$2&amp;"&amp;","")),"")</f>
        <v/>
      </c>
      <c r="C11" s="10" t="str">
        <f>IF(微程序地址入口表!C12&lt;&gt;"",IF(微程序地址入口表!C12=1,微程序地址入口表!C$2&amp;"&amp;",IF(微程序地址入口表!C12=0,"~"&amp;微程序地址入口表!C$2&amp;"&amp;","")),"")</f>
        <v/>
      </c>
      <c r="D11" s="10" t="str">
        <f>IF(微程序地址入口表!D12&lt;&gt;"",IF(微程序地址入口表!D12=1,微程序地址入口表!D$2&amp;"&amp;",IF(微程序地址入口表!D12=0,"~"&amp;微程序地址入口表!D$2&amp;"&amp;","")),"")</f>
        <v/>
      </c>
      <c r="E11" s="10" t="str">
        <f>IF(微程序地址入口表!E12&lt;&gt;"",IF(微程序地址入口表!E12=1,微程序地址入口表!E$2&amp;"&amp;",IF(微程序地址入口表!E12=0,"~"&amp;微程序地址入口表!E$2&amp;"&amp;","")),"")</f>
        <v/>
      </c>
      <c r="F11" s="10" t="str">
        <f>IF(微程序地址入口表!F12&lt;&gt;"",IF(微程序地址入口表!F12=1,微程序地址入口表!F$2&amp;"&amp;",IF(微程序地址入口表!F12=0,"~"&amp;微程序地址入口表!F$2&amp;"&amp;","")),"")</f>
        <v/>
      </c>
      <c r="G11" s="10" t="str">
        <f>IF(微程序地址入口表!G12&lt;&gt;"",IF(微程序地址入口表!G12=1,微程序地址入口表!G$2&amp;"&amp;",IF(微程序地址入口表!G12=0,"~"&amp;微程序地址入口表!G$2&amp;"&amp;","")),"")</f>
        <v/>
      </c>
      <c r="H11" s="11"/>
      <c r="I11" s="11"/>
      <c r="J11" s="11" t="str">
        <f>IF(微程序地址入口表!J12&lt;&gt;"",IF(微程序地址入口表!J12=1,微程序地址入口表!J$2&amp;"&amp;",IF(微程序地址入口表!J12=0,"~"&amp;微程序地址入口表!J$2&amp;"&amp;","")),"")</f>
        <v>SRL&amp;</v>
      </c>
      <c r="K11" s="11"/>
      <c r="L11" s="11"/>
      <c r="M11" s="11"/>
      <c r="N11" s="11"/>
      <c r="O11" s="11"/>
      <c r="P11" s="11"/>
      <c r="Q11" s="11"/>
      <c r="R11" s="11"/>
      <c r="S11" s="11"/>
      <c r="T11" s="22" t="str">
        <f>IF(微程序地址入口表!T12&lt;&gt;"",IF(微程序地址入口表!T12=1,微程序地址入口表!T12&amp;"&amp;",IF(微程序地址入口表!T12=0,"~"&amp;微程序地址入口表!T12&amp;"&amp;","")),"")</f>
        <v/>
      </c>
      <c r="U11" s="20" t="str">
        <f t="shared" ref="U11:U20" si="0">IF(LEN(CONCATENATE(A11,B11,C11,D11,E11,F11,G11,H11,I11,J11,K11,L11,M11,N11,O11,P11,Q11,R11,S11,T11))=0,"",LEFT(CONCATENATE(A11,B11,C11,D11,E11,F11,G11,H11,I11,J11,K11,L11,M11,N11,O11,P11,Q11,R11,S11,T11),LEN(CONCATENATE(A11,B11,C11,D11,E11,F11,G11,H11,I11,J11,K11,L11,M11,N11,O11,P11,Q11,R11,S11,T11))-1))</f>
        <v>SRL</v>
      </c>
      <c r="V11" s="23" t="str">
        <f>IF(微程序地址入口表!V12=1,$U11&amp;"+","")</f>
        <v/>
      </c>
      <c r="W11" s="23" t="str">
        <f>IF(微程序地址入口表!W12=1,$U11&amp;"+","")</f>
        <v/>
      </c>
      <c r="X11" s="23" t="str">
        <f>IF(微程序地址入口表!X12=1,$U11&amp;"+","")</f>
        <v/>
      </c>
      <c r="Y11" s="23" t="str">
        <f>IF(微程序地址入口表!Y12=1,$U11&amp;"+","")</f>
        <v/>
      </c>
      <c r="Z11" s="23" t="str">
        <f>IF(微程序地址入口表!Z12=1,$U11&amp;"+","")</f>
        <v>SRL+</v>
      </c>
      <c r="AA11" s="23" t="str">
        <f>IF(微程序地址入口表!AA12=1,$U11&amp;"+","")</f>
        <v/>
      </c>
    </row>
    <row r="12" spans="1:27">
      <c r="A12" s="9"/>
      <c r="B12" s="10"/>
      <c r="C12" s="10"/>
      <c r="D12" s="10"/>
      <c r="E12" s="10"/>
      <c r="F12" s="10"/>
      <c r="G12" s="10"/>
      <c r="H12" s="11"/>
      <c r="I12" s="11"/>
      <c r="J12" s="11"/>
      <c r="K12" s="11" t="str">
        <f>IF(微程序地址入口表!K13&lt;&gt;"",IF(微程序地址入口表!K13=1,微程序地址入口表!K$2&amp;"&amp;",IF(微程序地址入口表!K13=0,"~"&amp;微程序地址入口表!K$2&amp;"&amp;","")),"")</f>
        <v>ADD&amp;</v>
      </c>
      <c r="L12" s="11"/>
      <c r="M12" s="11"/>
      <c r="N12" s="11"/>
      <c r="O12" s="11"/>
      <c r="P12" s="11"/>
      <c r="Q12" s="11"/>
      <c r="R12" s="11"/>
      <c r="S12" s="11"/>
      <c r="T12" s="22" t="str">
        <f>IF(微程序地址入口表!T13&lt;&gt;"",IF(微程序地址入口表!T13=1,微程序地址入口表!T13&amp;"&amp;",IF(微程序地址入口表!T13=0,"~"&amp;微程序地址入口表!T13&amp;"&amp;","")),"")</f>
        <v/>
      </c>
      <c r="U12" s="20" t="str">
        <f t="shared" si="0"/>
        <v>ADD</v>
      </c>
      <c r="V12" s="23" t="str">
        <f>IF(微程序地址入口表!V13=1,$U12&amp;"+","")</f>
        <v>ADD+</v>
      </c>
      <c r="W12" s="23" t="str">
        <f>IF(微程序地址入口表!W13=1,$U12&amp;"+","")</f>
        <v/>
      </c>
      <c r="X12" s="23" t="str">
        <f>IF(微程序地址入口表!X13=1,$U12&amp;"+","")</f>
        <v/>
      </c>
      <c r="Y12" s="23" t="str">
        <f>IF(微程序地址入口表!Y13=1,$U12&amp;"+","")</f>
        <v/>
      </c>
      <c r="Z12" s="23" t="str">
        <f>IF(微程序地址入口表!Z13=1,$U12&amp;"+","")</f>
        <v/>
      </c>
      <c r="AA12" s="23" t="str">
        <f>IF(微程序地址入口表!AA13=1,$U12&amp;"+","")</f>
        <v/>
      </c>
    </row>
    <row r="13" spans="1:27">
      <c r="A13" s="9"/>
      <c r="B13" s="10"/>
      <c r="C13" s="10"/>
      <c r="D13" s="10"/>
      <c r="E13" s="10"/>
      <c r="F13" s="10"/>
      <c r="G13" s="10"/>
      <c r="H13" s="11"/>
      <c r="I13" s="11"/>
      <c r="J13" s="11"/>
      <c r="K13" s="11"/>
      <c r="L13" s="11" t="str">
        <f>IF(微程序地址入口表!L14&lt;&gt;"",IF(微程序地址入口表!L14=1,微程序地址入口表!L$2&amp;"&amp;",IF(微程序地址入口表!L14=0,"~"&amp;微程序地址入口表!L$2&amp;"&amp;","")),"")</f>
        <v>ADDU&amp;</v>
      </c>
      <c r="M13" s="11"/>
      <c r="N13" s="11"/>
      <c r="O13" s="11"/>
      <c r="P13" s="11"/>
      <c r="Q13" s="11"/>
      <c r="R13" s="11"/>
      <c r="S13" s="11"/>
      <c r="T13" s="22" t="str">
        <f>IF(微程序地址入口表!T14&lt;&gt;"",IF(微程序地址入口表!T14=1,微程序地址入口表!T14&amp;"&amp;",IF(微程序地址入口表!T14=0,"~"&amp;微程序地址入口表!T14&amp;"&amp;","")),"")</f>
        <v/>
      </c>
      <c r="U13" s="20" t="str">
        <f t="shared" si="0"/>
        <v>ADDU</v>
      </c>
      <c r="V13" s="23" t="str">
        <f>IF(微程序地址入口表!V14=1,$U13&amp;"+","")</f>
        <v>ADDU+</v>
      </c>
      <c r="W13" s="23" t="str">
        <f>IF(微程序地址入口表!W14=1,$U13&amp;"+","")</f>
        <v/>
      </c>
      <c r="X13" s="23" t="str">
        <f>IF(微程序地址入口表!X14=1,$U13&amp;"+","")</f>
        <v/>
      </c>
      <c r="Y13" s="23" t="str">
        <f>IF(微程序地址入口表!Y14=1,$U13&amp;"+","")</f>
        <v/>
      </c>
      <c r="Z13" s="23" t="str">
        <f>IF(微程序地址入口表!Z14=1,$U13&amp;"+","")</f>
        <v/>
      </c>
      <c r="AA13" s="23" t="str">
        <f>IF(微程序地址入口表!AA14=1,$U13&amp;"+","")</f>
        <v>ADDU+</v>
      </c>
    </row>
    <row r="14" spans="1:27">
      <c r="A14" s="9"/>
      <c r="B14" s="10"/>
      <c r="C14" s="10"/>
      <c r="D14" s="10"/>
      <c r="E14" s="10"/>
      <c r="F14" s="10"/>
      <c r="G14" s="10"/>
      <c r="H14" s="11"/>
      <c r="I14" s="11"/>
      <c r="J14" s="11"/>
      <c r="K14" s="11"/>
      <c r="L14" s="11"/>
      <c r="M14" s="11" t="str">
        <f>IF(微程序地址入口表!M15&lt;&gt;"",IF(微程序地址入口表!M15=1,微程序地址入口表!M$2&amp;"&amp;",IF(微程序地址入口表!M15=0,"~"&amp;微程序地址入口表!M$2&amp;"&amp;","")),"")</f>
        <v>SUB&amp;</v>
      </c>
      <c r="N14" s="11"/>
      <c r="O14" s="11"/>
      <c r="P14" s="11"/>
      <c r="Q14" s="11"/>
      <c r="R14" s="11"/>
      <c r="S14" s="11"/>
      <c r="T14" s="22" t="str">
        <f>IF(微程序地址入口表!T15&lt;&gt;"",IF(微程序地址入口表!T15=1,微程序地址入口表!T15&amp;"&amp;",IF(微程序地址入口表!T15=0,"~"&amp;微程序地址入口表!T15&amp;"&amp;","")),"")</f>
        <v/>
      </c>
      <c r="U14" s="20" t="str">
        <f t="shared" si="0"/>
        <v>SUB</v>
      </c>
      <c r="V14" s="23" t="str">
        <f>IF(微程序地址入口表!V15=1,$U14&amp;"+","")</f>
        <v>SUB+</v>
      </c>
      <c r="W14" s="23" t="str">
        <f>IF(微程序地址入口表!W15=1,$U14&amp;"+","")</f>
        <v/>
      </c>
      <c r="X14" s="23" t="str">
        <f>IF(微程序地址入口表!X15=1,$U14&amp;"+","")</f>
        <v/>
      </c>
      <c r="Y14" s="23" t="str">
        <f>IF(微程序地址入口表!Y15=1,$U14&amp;"+","")</f>
        <v/>
      </c>
      <c r="Z14" s="23" t="str">
        <f>IF(微程序地址入口表!Z15=1,$U14&amp;"+","")</f>
        <v>SUB+</v>
      </c>
      <c r="AA14" s="23" t="str">
        <f>IF(微程序地址入口表!AA15=1,$U14&amp;"+","")</f>
        <v/>
      </c>
    </row>
    <row r="15" spans="1:27">
      <c r="A15" s="9"/>
      <c r="B15" s="10"/>
      <c r="C15" s="10"/>
      <c r="D15" s="10"/>
      <c r="E15" s="10"/>
      <c r="F15" s="10"/>
      <c r="G15" s="10"/>
      <c r="H15" s="11"/>
      <c r="I15" s="11"/>
      <c r="J15" s="11"/>
      <c r="K15" s="11"/>
      <c r="L15" s="11"/>
      <c r="M15" s="11"/>
      <c r="N15" s="11" t="str">
        <f>IF(微程序地址入口表!N16&lt;&gt;"",IF(微程序地址入口表!N16=1,微程序地址入口表!N$2&amp;"&amp;",IF(微程序地址入口表!N16=0,"~"&amp;微程序地址入口表!N$2&amp;"&amp;","")),"")</f>
        <v>AND&amp;</v>
      </c>
      <c r="O15" s="11"/>
      <c r="P15" s="11"/>
      <c r="Q15" s="11"/>
      <c r="R15" s="11"/>
      <c r="S15" s="11"/>
      <c r="T15" s="22"/>
      <c r="U15" s="20" t="str">
        <f t="shared" si="0"/>
        <v>AND</v>
      </c>
      <c r="V15" s="23" t="str">
        <f>IF(微程序地址入口表!V16=1,$U15&amp;"+","")</f>
        <v>AND+</v>
      </c>
      <c r="W15" s="23" t="str">
        <f>IF(微程序地址入口表!W16=1,$U15&amp;"+","")</f>
        <v/>
      </c>
      <c r="X15" s="23" t="str">
        <f>IF(微程序地址入口表!X16=1,$U15&amp;"+","")</f>
        <v/>
      </c>
      <c r="Y15" s="23" t="str">
        <f>IF(微程序地址入口表!Y16=1,$U15&amp;"+","")</f>
        <v>AND+</v>
      </c>
      <c r="Z15" s="23" t="str">
        <f>IF(微程序地址入口表!Z16=1,$U15&amp;"+","")</f>
        <v/>
      </c>
      <c r="AA15" s="23" t="str">
        <f>IF(微程序地址入口表!AA16=1,$U15&amp;"+","")</f>
        <v/>
      </c>
    </row>
    <row r="16" spans="1:27">
      <c r="A16" s="9"/>
      <c r="B16" s="10"/>
      <c r="C16" s="10"/>
      <c r="D16" s="10"/>
      <c r="E16" s="10"/>
      <c r="F16" s="10"/>
      <c r="G16" s="10"/>
      <c r="H16" s="11"/>
      <c r="I16" s="11"/>
      <c r="J16" s="11"/>
      <c r="K16" s="11"/>
      <c r="L16" s="11"/>
      <c r="M16" s="11"/>
      <c r="N16" s="11"/>
      <c r="O16" s="11" t="str">
        <f>IF(微程序地址入口表!O17&lt;&gt;"",IF(微程序地址入口表!O17=1,微程序地址入口表!O$2&amp;"&amp;",IF(微程序地址入口表!O17=0,"~"&amp;微程序地址入口表!O$2&amp;"&amp;","")),"")</f>
        <v>OR&amp;</v>
      </c>
      <c r="P16" s="11"/>
      <c r="Q16" s="11"/>
      <c r="R16" s="11"/>
      <c r="S16" s="11"/>
      <c r="T16" s="22"/>
      <c r="U16" s="20" t="str">
        <f t="shared" si="0"/>
        <v>OR</v>
      </c>
      <c r="V16" s="23" t="str">
        <f>IF(微程序地址入口表!V17=1,$U16&amp;"+","")</f>
        <v>OR+</v>
      </c>
      <c r="W16" s="23" t="str">
        <f>IF(微程序地址入口表!W17=1,$U16&amp;"+","")</f>
        <v/>
      </c>
      <c r="X16" s="23" t="str">
        <f>IF(微程序地址入口表!X17=1,$U16&amp;"+","")</f>
        <v/>
      </c>
      <c r="Y16" s="23" t="str">
        <f>IF(微程序地址入口表!Y17=1,$U16&amp;"+","")</f>
        <v>OR+</v>
      </c>
      <c r="Z16" s="23" t="str">
        <f>IF(微程序地址入口表!Z17=1,$U16&amp;"+","")</f>
        <v/>
      </c>
      <c r="AA16" s="23" t="str">
        <f>IF(微程序地址入口表!AA17=1,$U16&amp;"+","")</f>
        <v>OR+</v>
      </c>
    </row>
    <row r="17" spans="1:27">
      <c r="A17" s="9"/>
      <c r="B17" s="10"/>
      <c r="C17" s="10"/>
      <c r="D17" s="10"/>
      <c r="E17" s="10"/>
      <c r="F17" s="10"/>
      <c r="G17" s="10"/>
      <c r="H17" s="11"/>
      <c r="I17" s="11"/>
      <c r="J17" s="11"/>
      <c r="K17" s="11"/>
      <c r="L17" s="11"/>
      <c r="M17" s="11"/>
      <c r="N17" s="11"/>
      <c r="O17" s="11"/>
      <c r="P17" s="11" t="str">
        <f>IF(微程序地址入口表!P18&lt;&gt;"",IF(微程序地址入口表!P18=1,微程序地址入口表!P$2&amp;"&amp;",IF(微程序地址入口表!P18=0,"~"&amp;微程序地址入口表!P$2&amp;"&amp;","")),"")</f>
        <v>NOR&amp;</v>
      </c>
      <c r="Q17" s="11"/>
      <c r="R17" s="11"/>
      <c r="S17" s="11"/>
      <c r="T17" s="22"/>
      <c r="U17" s="20" t="str">
        <f t="shared" si="0"/>
        <v>NOR</v>
      </c>
      <c r="V17" s="23" t="str">
        <f>IF(微程序地址入口表!V18=1,$U17&amp;"+","")</f>
        <v>NOR+</v>
      </c>
      <c r="W17" s="23" t="str">
        <f>IF(微程序地址入口表!W18=1,$U17&amp;"+","")</f>
        <v/>
      </c>
      <c r="X17" s="23" t="str">
        <f>IF(微程序地址入口表!X18=1,$U17&amp;"+","")</f>
        <v/>
      </c>
      <c r="Y17" s="23" t="str">
        <f>IF(微程序地址入口表!Y18=1,$U17&amp;"+","")</f>
        <v>NOR+</v>
      </c>
      <c r="Z17" s="23" t="str">
        <f>IF(微程序地址入口表!Z18=1,$U17&amp;"+","")</f>
        <v>NOR+</v>
      </c>
      <c r="AA17" s="23" t="str">
        <f>IF(微程序地址入口表!AA18=1,$U17&amp;"+","")</f>
        <v>NOR+</v>
      </c>
    </row>
    <row r="18" spans="1:27">
      <c r="A18" s="9"/>
      <c r="B18" s="10"/>
      <c r="C18" s="10"/>
      <c r="D18" s="10"/>
      <c r="E18" s="10"/>
      <c r="F18" s="10"/>
      <c r="G18" s="10"/>
      <c r="H18" s="11"/>
      <c r="I18" s="11"/>
      <c r="J18" s="11"/>
      <c r="K18" s="11"/>
      <c r="L18" s="11"/>
      <c r="M18" s="11"/>
      <c r="N18" s="11"/>
      <c r="O18" s="11"/>
      <c r="P18" s="11"/>
      <c r="Q18" s="11" t="str">
        <f>IF(微程序地址入口表!Q19&lt;&gt;"",IF(微程序地址入口表!Q19=1,微程序地址入口表!Q$2&amp;"&amp;",IF(微程序地址入口表!Q19=0,"~"&amp;微程序地址入口表!Q$2&amp;"&amp;","")),"")</f>
        <v>SLT&amp;</v>
      </c>
      <c r="R18" s="11"/>
      <c r="S18" s="11"/>
      <c r="T18" s="22"/>
      <c r="U18" s="20" t="str">
        <f t="shared" si="0"/>
        <v>SLT</v>
      </c>
      <c r="V18" s="23" t="str">
        <f>IF(微程序地址入口表!V19=1,$U18&amp;"+","")</f>
        <v>SLT+</v>
      </c>
      <c r="W18" s="23" t="str">
        <f>IF(微程序地址入口表!W19=1,$U18&amp;"+","")</f>
        <v/>
      </c>
      <c r="X18" s="23" t="str">
        <f>IF(微程序地址入口表!X19=1,$U18&amp;"+","")</f>
        <v>SLT+</v>
      </c>
      <c r="Y18" s="23" t="str">
        <f>IF(微程序地址入口表!Y19=1,$U18&amp;"+","")</f>
        <v/>
      </c>
      <c r="Z18" s="23" t="str">
        <f>IF(微程序地址入口表!Z19=1,$U18&amp;"+","")</f>
        <v>SLT+</v>
      </c>
      <c r="AA18" s="23" t="str">
        <f>IF(微程序地址入口表!AA19=1,$U18&amp;"+","")</f>
        <v/>
      </c>
    </row>
    <row r="19" spans="1:27">
      <c r="A19" s="9"/>
      <c r="B19" s="10"/>
      <c r="C19" s="10"/>
      <c r="D19" s="10"/>
      <c r="E19" s="10"/>
      <c r="F19" s="10"/>
      <c r="G19" s="10"/>
      <c r="H19" s="11"/>
      <c r="I19" s="11"/>
      <c r="J19" s="11"/>
      <c r="K19" s="11"/>
      <c r="L19" s="11"/>
      <c r="M19" s="11"/>
      <c r="N19" s="11"/>
      <c r="O19" s="11"/>
      <c r="P19" s="11"/>
      <c r="Q19" s="11"/>
      <c r="R19" s="11" t="str">
        <f>IF(微程序地址入口表!R20&lt;&gt;"",IF(微程序地址入口表!R20=1,微程序地址入口表!R$2&amp;"&amp;",IF(微程序地址入口表!R20=0,"~"&amp;微程序地址入口表!R$2&amp;"&amp;","")),"")</f>
        <v>SLTU&amp;</v>
      </c>
      <c r="S19" s="11"/>
      <c r="T19" s="22"/>
      <c r="U19" s="20" t="str">
        <f t="shared" si="0"/>
        <v>SLTU</v>
      </c>
      <c r="V19" s="23" t="str">
        <f>IF(微程序地址入口表!V20=1,$U19&amp;"+","")</f>
        <v>SLTU+</v>
      </c>
      <c r="W19" s="23" t="str">
        <f>IF(微程序地址入口表!W20=1,$U19&amp;"+","")</f>
        <v/>
      </c>
      <c r="X19" s="23" t="str">
        <f>IF(微程序地址入口表!X20=1,$U19&amp;"+","")</f>
        <v>SLTU+</v>
      </c>
      <c r="Y19" s="23" t="str">
        <f>IF(微程序地址入口表!Y20=1,$U19&amp;"+","")</f>
        <v/>
      </c>
      <c r="Z19" s="23" t="str">
        <f>IF(微程序地址入口表!Z20=1,$U19&amp;"+","")</f>
        <v>SLTU+</v>
      </c>
      <c r="AA19" s="23" t="str">
        <f>IF(微程序地址入口表!AA20=1,$U19&amp;"+","")</f>
        <v>SLTU+</v>
      </c>
    </row>
    <row r="20" ht="15" spans="1:27">
      <c r="A20" s="9"/>
      <c r="B20" s="10"/>
      <c r="C20" s="10"/>
      <c r="D20" s="10"/>
      <c r="E20" s="10"/>
      <c r="F20" s="10"/>
      <c r="G20" s="10"/>
      <c r="H20" s="11"/>
      <c r="I20" s="11"/>
      <c r="J20" s="11"/>
      <c r="K20" s="11"/>
      <c r="L20" s="11"/>
      <c r="M20" s="11"/>
      <c r="N20" s="11"/>
      <c r="O20" s="11"/>
      <c r="P20" s="11"/>
      <c r="Q20" s="11"/>
      <c r="R20" s="11"/>
      <c r="S20" s="11" t="str">
        <f>IF(微程序地址入口表!S21&lt;&gt;"",IF(微程序地址入口表!S21=1,微程序地址入口表!S$2&amp;"&amp;",IF(微程序地址入口表!S21=0,"~"&amp;微程序地址入口表!S$2&amp;"&amp;","")),"")</f>
        <v>JR&amp;</v>
      </c>
      <c r="T20" s="22"/>
      <c r="U20" s="20" t="str">
        <f t="shared" si="0"/>
        <v>JR</v>
      </c>
      <c r="V20" s="23" t="str">
        <f>IF(微程序地址入口表!V21=1,$U20&amp;"+","")</f>
        <v/>
      </c>
      <c r="W20" s="23" t="str">
        <f>IF(微程序地址入口表!W21=1,$U20&amp;"+","")</f>
        <v/>
      </c>
      <c r="X20" s="23" t="str">
        <f>IF(微程序地址入口表!X21=1,$U20&amp;"+","")</f>
        <v>JR+</v>
      </c>
      <c r="Y20" s="23" t="str">
        <f>IF(微程序地址入口表!Y21=1,$U20&amp;"+","")</f>
        <v/>
      </c>
      <c r="Z20" s="23" t="str">
        <f>IF(微程序地址入口表!Z21=1,$U20&amp;"+","")</f>
        <v/>
      </c>
      <c r="AA20" s="23" t="str">
        <f>IF(微程序地址入口表!AA21=1,$U20&amp;"+","")</f>
        <v/>
      </c>
    </row>
    <row r="21" ht="15.75" spans="1:27">
      <c r="A21" s="12"/>
      <c r="B21" s="12"/>
      <c r="C21" s="12"/>
      <c r="D21" s="12"/>
      <c r="E21" s="12"/>
      <c r="F21" s="12"/>
      <c r="G21" s="12"/>
      <c r="H21" s="12"/>
      <c r="I21" s="12"/>
      <c r="J21" s="12"/>
      <c r="K21" s="12"/>
      <c r="L21" s="12"/>
      <c r="M21" s="12"/>
      <c r="N21" s="12"/>
      <c r="O21" s="12"/>
      <c r="P21" s="12"/>
      <c r="Q21" s="12"/>
      <c r="R21" s="12"/>
      <c r="S21" s="12"/>
      <c r="T21" s="12"/>
      <c r="U21" s="24"/>
      <c r="V21" s="25" t="str">
        <f>IF(LEN(V22)&gt;1,LEFT(V22,LEN(V22)-1),"")</f>
        <v>ADD+ADDU+SUB+AND+OR+NOR+SLT+SLTU</v>
      </c>
      <c r="W21" s="25" t="str">
        <f>IF(LEN(W22)&gt;1,LEFT(W22,LEN(W22)-1),"")</f>
        <v/>
      </c>
      <c r="X21" s="25" t="str">
        <f>IF(LEN(X22)&gt;1,LEFT(X22,LEN(X22)-1),"")</f>
        <v>ADDI+BEQ+BNE+SYSCALL+SLT+SLTU+JR</v>
      </c>
      <c r="Y21" s="25" t="str">
        <f>IF(LEN(Y22)&gt;1,LEFT(Y22,LEN(Y22)-1),"")</f>
        <v>R_Type+SW+SYSCALL+AND+OR+NOR</v>
      </c>
      <c r="Z21" s="25" t="str">
        <f>IF(LEN(Z22)&gt;1,LEFT(Z22,LEN(Z22)-1),"")</f>
        <v>R_Type+ADDI+LW+BNE+SRA+SRL+SUB+NOR+SLT+SLTU</v>
      </c>
      <c r="AA21" s="29" t="str">
        <f>IF(LEN(AA22)&gt;1,LEFT(AA22,LEN(AA22)-1),"")</f>
        <v>R_Type+ADDI+SW+BEQ+SYSCALL+SRA+ADDU+OR+NOR+SLTU</v>
      </c>
    </row>
    <row r="22" ht="17.25" customHeight="1" spans="1:27">
      <c r="A22" s="13"/>
      <c r="B22" s="13"/>
      <c r="C22" s="13"/>
      <c r="D22" s="13"/>
      <c r="E22" s="13"/>
      <c r="F22" s="13"/>
      <c r="G22" s="13"/>
      <c r="H22" s="13"/>
      <c r="I22" s="13"/>
      <c r="J22" s="13"/>
      <c r="K22" s="13"/>
      <c r="L22" s="13"/>
      <c r="M22" s="13"/>
      <c r="N22" s="13"/>
      <c r="O22" s="13"/>
      <c r="P22" s="13"/>
      <c r="Q22" s="13"/>
      <c r="R22" s="13"/>
      <c r="S22" s="13"/>
      <c r="T22" s="13"/>
      <c r="U22" s="26"/>
      <c r="V22" s="27" t="str">
        <f>CONCATENATE(V2,V3,V4,V5,V6,V7,V8,V9,V10,V11,V12,V13,V14,V15,V16,V17,V18,V19,V20)</f>
        <v>ADD+ADDU+SUB+AND+OR+NOR+SLT+SLTU+</v>
      </c>
      <c r="W22" s="27" t="str">
        <f>CONCATENATE(W2,W3,W4,W5,W6,W7,W8,W9,W10,W11,W12,W13,W14,W15,W16,W17,W18,W19,W20)</f>
        <v/>
      </c>
      <c r="X22" s="27" t="str">
        <f>CONCATENATE(X2,X3,X4,X5,X6,X7,X8,X9,X10,X11,X12,X13,X14,X15,X16,X17,X18,X19,X20)</f>
        <v>ADDI+BEQ+BNE+SYSCALL+SLT+SLTU+JR+</v>
      </c>
      <c r="Y22" s="27" t="str">
        <f>CONCATENATE(Y2,Y3,Y4,Y5,Y6,Y7,Y8,Y9,Y10,Y11,Y12,Y13,Y14,Y15,Y16,Y17,Y18,Y19,Y20)</f>
        <v>R_Type+SW+SYSCALL+AND+OR+NOR+</v>
      </c>
      <c r="Z22" s="27" t="str">
        <f>CONCATENATE(Z2,Z3,Z4,Z5,Z6,Z7,Z8,Z9,Z10,Z11,Z12,Z13,Z14,Z15,Z16,Z17,Z18,Z19,Z20)</f>
        <v>R_Type+ADDI+LW+BNE+SRA+SRL+SUB+NOR+SLT+SLTU+</v>
      </c>
      <c r="AA22" s="27" t="str">
        <f>CONCATENATE(AA2,AA3,AA4,AA5,AA6,AA7,AA8,AA9,AA10,AA11,AA12,AA13,AA14,AA15,AA16,AA17,AA18,AA19,AA20)</f>
        <v>R_Type+ADDI+SW+BEQ+SYSCALL+SRA+ADDU+OR+NOR+SLTU+</v>
      </c>
    </row>
    <row r="25" ht="15" spans="1:23">
      <c r="A25" s="14"/>
      <c r="B25" s="14"/>
      <c r="U25" s="28"/>
      <c r="V25" s="28"/>
      <c r="W25" s="28"/>
    </row>
    <row r="26" ht="15" spans="25:25">
      <c r="Y26" s="14" t="s">
        <v>53</v>
      </c>
    </row>
  </sheetData>
  <mergeCells count="1">
    <mergeCell ref="A21:U21"/>
  </mergeCells>
  <conditionalFormatting sqref="V2">
    <cfRule type="containsText" dxfId="2" priority="37" operator="between" text="1">
      <formula>NOT(ISERROR(SEARCH("1",V2)))</formula>
    </cfRule>
  </conditionalFormatting>
  <conditionalFormatting sqref="W2">
    <cfRule type="containsText" dxfId="2" priority="38" operator="between" text="1">
      <formula>NOT(ISERROR(SEARCH("1",W2)))</formula>
    </cfRule>
  </conditionalFormatting>
  <conditionalFormatting sqref="V3">
    <cfRule type="containsText" dxfId="2" priority="35" operator="between" text="1">
      <formula>NOT(ISERROR(SEARCH("1",V3)))</formula>
    </cfRule>
  </conditionalFormatting>
  <conditionalFormatting sqref="W3">
    <cfRule type="containsText" dxfId="2" priority="36" operator="between" text="1">
      <formula>NOT(ISERROR(SEARCH("1",W3)))</formula>
    </cfRule>
  </conditionalFormatting>
  <conditionalFormatting sqref="V4">
    <cfRule type="containsText" dxfId="2" priority="34" operator="between" text="1">
      <formula>NOT(ISERROR(SEARCH("1",V4)))</formula>
    </cfRule>
  </conditionalFormatting>
  <conditionalFormatting sqref="W4">
    <cfRule type="containsText" dxfId="2" priority="1" operator="between" text="1">
      <formula>NOT(ISERROR(SEARCH("1",W4)))</formula>
    </cfRule>
  </conditionalFormatting>
  <conditionalFormatting sqref="V5">
    <cfRule type="containsText" dxfId="2" priority="33" operator="between" text="1">
      <formula>NOT(ISERROR(SEARCH("1",V5)))</formula>
    </cfRule>
  </conditionalFormatting>
  <conditionalFormatting sqref="W5">
    <cfRule type="containsText" dxfId="2" priority="2" operator="between" text="1">
      <formula>NOT(ISERROR(SEARCH("1",W5)))</formula>
    </cfRule>
  </conditionalFormatting>
  <conditionalFormatting sqref="V6">
    <cfRule type="containsText" dxfId="2" priority="32" operator="between" text="1">
      <formula>NOT(ISERROR(SEARCH("1",V6)))</formula>
    </cfRule>
  </conditionalFormatting>
  <conditionalFormatting sqref="W6">
    <cfRule type="containsText" dxfId="2" priority="3" operator="between" text="1">
      <formula>NOT(ISERROR(SEARCH("1",W6)))</formula>
    </cfRule>
  </conditionalFormatting>
  <conditionalFormatting sqref="V7">
    <cfRule type="containsText" dxfId="2" priority="31" operator="between" text="1">
      <formula>NOT(ISERROR(SEARCH("1",V7)))</formula>
    </cfRule>
  </conditionalFormatting>
  <conditionalFormatting sqref="W7">
    <cfRule type="containsText" dxfId="2" priority="4" operator="between" text="1">
      <formula>NOT(ISERROR(SEARCH("1",W7)))</formula>
    </cfRule>
  </conditionalFormatting>
  <conditionalFormatting sqref="V8">
    <cfRule type="containsText" dxfId="2" priority="30" operator="between" text="1">
      <formula>NOT(ISERROR(SEARCH("1",V8)))</formula>
    </cfRule>
  </conditionalFormatting>
  <conditionalFormatting sqref="W8">
    <cfRule type="containsText" dxfId="2" priority="5" operator="between" text="1">
      <formula>NOT(ISERROR(SEARCH("1",W8)))</formula>
    </cfRule>
  </conditionalFormatting>
  <conditionalFormatting sqref="V9">
    <cfRule type="containsText" dxfId="2" priority="29" operator="between" text="1">
      <formula>NOT(ISERROR(SEARCH("1",V9)))</formula>
    </cfRule>
  </conditionalFormatting>
  <conditionalFormatting sqref="W9">
    <cfRule type="containsText" dxfId="2" priority="6" operator="between" text="1">
      <formula>NOT(ISERROR(SEARCH("1",W9)))</formula>
    </cfRule>
  </conditionalFormatting>
  <conditionalFormatting sqref="V10">
    <cfRule type="containsText" dxfId="2" priority="28" operator="between" text="1">
      <formula>NOT(ISERROR(SEARCH("1",V10)))</formula>
    </cfRule>
  </conditionalFormatting>
  <conditionalFormatting sqref="W10">
    <cfRule type="containsText" dxfId="2" priority="7" operator="between" text="1">
      <formula>NOT(ISERROR(SEARCH("1",W10)))</formula>
    </cfRule>
  </conditionalFormatting>
  <conditionalFormatting sqref="V11">
    <cfRule type="containsText" dxfId="2" priority="27" operator="between" text="1">
      <formula>NOT(ISERROR(SEARCH("1",V11)))</formula>
    </cfRule>
  </conditionalFormatting>
  <conditionalFormatting sqref="W11">
    <cfRule type="containsText" dxfId="2" priority="8" operator="between" text="1">
      <formula>NOT(ISERROR(SEARCH("1",W11)))</formula>
    </cfRule>
  </conditionalFormatting>
  <conditionalFormatting sqref="V12">
    <cfRule type="containsText" dxfId="2" priority="26" operator="between" text="1">
      <formula>NOT(ISERROR(SEARCH("1",V12)))</formula>
    </cfRule>
  </conditionalFormatting>
  <conditionalFormatting sqref="W12">
    <cfRule type="containsText" dxfId="2" priority="9" operator="between" text="1">
      <formula>NOT(ISERROR(SEARCH("1",W12)))</formula>
    </cfRule>
  </conditionalFormatting>
  <conditionalFormatting sqref="V13">
    <cfRule type="containsText" dxfId="2" priority="25" operator="between" text="1">
      <formula>NOT(ISERROR(SEARCH("1",V13)))</formula>
    </cfRule>
  </conditionalFormatting>
  <conditionalFormatting sqref="W13">
    <cfRule type="containsText" dxfId="2" priority="10" operator="between" text="1">
      <formula>NOT(ISERROR(SEARCH("1",W13)))</formula>
    </cfRule>
  </conditionalFormatting>
  <conditionalFormatting sqref="V14">
    <cfRule type="containsText" dxfId="2" priority="24" operator="between" text="1">
      <formula>NOT(ISERROR(SEARCH("1",V14)))</formula>
    </cfRule>
  </conditionalFormatting>
  <conditionalFormatting sqref="W14">
    <cfRule type="containsText" dxfId="2" priority="11" operator="between" text="1">
      <formula>NOT(ISERROR(SEARCH("1",W14)))</formula>
    </cfRule>
  </conditionalFormatting>
  <conditionalFormatting sqref="V15">
    <cfRule type="containsText" dxfId="2" priority="23" operator="between" text="1">
      <formula>NOT(ISERROR(SEARCH("1",V15)))</formula>
    </cfRule>
  </conditionalFormatting>
  <conditionalFormatting sqref="W15">
    <cfRule type="containsText" dxfId="2" priority="12" operator="between" text="1">
      <formula>NOT(ISERROR(SEARCH("1",W15)))</formula>
    </cfRule>
  </conditionalFormatting>
  <conditionalFormatting sqref="V16">
    <cfRule type="containsText" dxfId="2" priority="22" operator="between" text="1">
      <formula>NOT(ISERROR(SEARCH("1",V16)))</formula>
    </cfRule>
  </conditionalFormatting>
  <conditionalFormatting sqref="W16">
    <cfRule type="containsText" dxfId="2" priority="13" operator="between" text="1">
      <formula>NOT(ISERROR(SEARCH("1",W16)))</formula>
    </cfRule>
  </conditionalFormatting>
  <conditionalFormatting sqref="V17">
    <cfRule type="containsText" dxfId="2" priority="21" operator="between" text="1">
      <formula>NOT(ISERROR(SEARCH("1",V17)))</formula>
    </cfRule>
  </conditionalFormatting>
  <conditionalFormatting sqref="W17">
    <cfRule type="containsText" dxfId="2" priority="14" operator="between" text="1">
      <formula>NOT(ISERROR(SEARCH("1",W17)))</formula>
    </cfRule>
  </conditionalFormatting>
  <conditionalFormatting sqref="V18">
    <cfRule type="containsText" dxfId="2" priority="20" operator="between" text="1">
      <formula>NOT(ISERROR(SEARCH("1",V18)))</formula>
    </cfRule>
  </conditionalFormatting>
  <conditionalFormatting sqref="W18">
    <cfRule type="containsText" dxfId="2" priority="15" operator="between" text="1">
      <formula>NOT(ISERROR(SEARCH("1",W18)))</formula>
    </cfRule>
  </conditionalFormatting>
  <conditionalFormatting sqref="V19">
    <cfRule type="containsText" dxfId="2" priority="19" operator="between" text="1">
      <formula>NOT(ISERROR(SEARCH("1",V19)))</formula>
    </cfRule>
  </conditionalFormatting>
  <conditionalFormatting sqref="W19">
    <cfRule type="containsText" dxfId="2" priority="16" operator="between" text="1">
      <formula>NOT(ISERROR(SEARCH("1",W19)))</formula>
    </cfRule>
  </conditionalFormatting>
  <conditionalFormatting sqref="V20">
    <cfRule type="containsText" dxfId="2" priority="18" operator="between" text="1">
      <formula>NOT(ISERROR(SEARCH("1",V20)))</formula>
    </cfRule>
  </conditionalFormatting>
  <conditionalFormatting sqref="W20">
    <cfRule type="containsText" dxfId="2" priority="17" operator="between" text="1">
      <formula>NOT(ISERROR(SEARCH("1",W20)))</formula>
    </cfRule>
  </conditionalFormatting>
  <conditionalFormatting sqref="V21">
    <cfRule type="containsBlanks" dxfId="3" priority="39">
      <formula>LEN(TRIM(V21))=0</formula>
    </cfRule>
  </conditionalFormatting>
  <conditionalFormatting sqref="W21">
    <cfRule type="containsBlanks" dxfId="3" priority="40">
      <formula>LEN(TRIM(W21))=0</formula>
    </cfRule>
  </conditionalFormatting>
  <conditionalFormatting sqref="X21:AA21">
    <cfRule type="containsBlanks" dxfId="3" priority="71">
      <formula>LEN(TRIM(X21))=0</formula>
    </cfRule>
  </conditionalFormatting>
  <conditionalFormatting sqref="X2:AA20">
    <cfRule type="containsText" dxfId="2" priority="70" operator="between" text="1">
      <formula>NOT(ISERROR(SEARCH("1",X2)))</formula>
    </cfRule>
  </conditionalFormatting>
  <dataValidations count="3">
    <dataValidation allowBlank="1" showInputMessage="1" showErrorMessage="1" promptTitle="次态状态位" prompt="次态状态位生成条件最小项" sqref="V2 W2 V3 W3 V4 W4 V5 W5 V6 W6 V7 W7 V8 W8 V9 W9 V10 W10 V11 W11 V12 W12 X12 Y12 Z12 AA12 V13 W13 X13 Y13 Z13 AA13 V14 W14 X14 Y14 Z14 AA14 V15 W15 X15 Y15 Z15 AA15 V16 W16 X16 Y16 Z16 AA16 V17 W17 X17 Y17 Z17 AA17 V18 W18 X18 Y18 Z18 AA18 V19 W19 X19 Y19 Z19 AA19 V20 W20 X20 Y20 Z20 AA20 X1:AA11"/>
    <dataValidation allowBlank="1" showInputMessage="1" showErrorMessage="1" promptTitle="次态状态位表达式" prompt="次态状态位逻辑表达式，复制到Logisim即可" sqref="V21 W21 X21:AA21"/>
    <dataValidation allowBlank="1" showInputMessage="1" showErrorMessage="1" promptTitle="次态状态位" prompt="次态状态位逻辑表达式生成" sqref="V22 W22 X22 Y22 Z22 AA22 AA23:AA24 AA27:AA1048576 X23:Z1048576"/>
  </dataValidations>
  <pageMargins left="0.7" right="0.7" top="0.75" bottom="0.75" header="0.3" footer="0.3"/>
  <pageSetup paperSize="9" orientation="portrait" verticalDpi="1200"/>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区域2" rangeCreator="" othersAccessPermission="edit"/>
    <arrUserId title="区域1" rangeCreator="" othersAccessPermission="edit"/>
    <arrUserId title="区域1_1" rangeCreator="" othersAccessPermission="edit"/>
  </rangeList>
  <rangeList sheetStid="2"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微程序地址入口表</vt:lpstr>
      <vt:lpstr>地址逻辑自动生成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tiger</dc:creator>
  <cp:lastModifiedBy>无心辞客*%:)</cp:lastModifiedBy>
  <dcterms:created xsi:type="dcterms:W3CDTF">2018-06-11T03:29:00Z</dcterms:created>
  <cp:lastPrinted>2019-03-05T06:30:00Z</cp:lastPrinted>
  <dcterms:modified xsi:type="dcterms:W3CDTF">2023-12-27T08:19:37Z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D10178EA50564EFA90B284C17DBFD397_12</vt:lpwstr>
  </property>
</Properties>
</file>