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66D11CF7-BB58-1A47-BB64-6035F69B157E}" xr6:coauthVersionLast="47" xr6:coauthVersionMax="47" xr10:uidLastSave="{00000000-0000-0000-0000-000000000000}"/>
  <bookViews>
    <workbookView xWindow="14400" yWindow="500" windowWidth="14400" windowHeight="17500" activeTab="3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0" i="37" l="1"/>
  <c r="K49" i="37"/>
  <c r="K48" i="37"/>
  <c r="K47" i="37"/>
  <c r="K44" i="37"/>
  <c r="K43" i="37"/>
  <c r="K42" i="37"/>
  <c r="K41" i="37"/>
  <c r="K38" i="37"/>
  <c r="K37" i="37"/>
  <c r="K36" i="37"/>
  <c r="K35" i="37"/>
  <c r="K32" i="37"/>
  <c r="K31" i="37"/>
  <c r="K30" i="37"/>
  <c r="K29" i="37"/>
  <c r="J50" i="37"/>
  <c r="J49" i="37"/>
  <c r="J48" i="37"/>
  <c r="J47" i="37"/>
  <c r="J44" i="37"/>
  <c r="J43" i="37"/>
  <c r="J42" i="37"/>
  <c r="J41" i="37"/>
  <c r="J38" i="37"/>
  <c r="J37" i="37"/>
  <c r="J36" i="37"/>
  <c r="J35" i="37"/>
  <c r="J32" i="37"/>
  <c r="J31" i="37"/>
  <c r="J30" i="37"/>
  <c r="J29" i="37"/>
  <c r="I50" i="37"/>
  <c r="I49" i="37"/>
  <c r="I48" i="37"/>
  <c r="I47" i="37"/>
  <c r="I44" i="37"/>
  <c r="I43" i="37"/>
  <c r="I42" i="37"/>
  <c r="I41" i="37"/>
  <c r="I38" i="37"/>
  <c r="I37" i="37"/>
  <c r="I36" i="37"/>
  <c r="I35" i="37"/>
  <c r="I32" i="37"/>
  <c r="I31" i="37"/>
  <c r="I30" i="37"/>
  <c r="I29" i="37"/>
  <c r="C57" i="37"/>
  <c r="D57" i="37"/>
  <c r="E57" i="37"/>
  <c r="F57" i="37"/>
  <c r="G57" i="37"/>
  <c r="B57" i="37"/>
  <c r="J29" i="1"/>
  <c r="K3" i="5"/>
  <c r="J33" i="1"/>
  <c r="D86" i="38"/>
  <c r="D85" i="38"/>
  <c r="B85" i="38"/>
  <c r="J32" i="1"/>
  <c r="J31" i="1"/>
  <c r="B86" i="38"/>
  <c r="E86" i="38"/>
  <c r="H86" i="38"/>
  <c r="H85" i="38"/>
  <c r="G86" i="38"/>
  <c r="G85" i="38"/>
  <c r="E85" i="38"/>
  <c r="F86" i="38"/>
  <c r="F85" i="38"/>
  <c r="L8" i="38"/>
  <c r="K8" i="38"/>
  <c r="L3" i="38"/>
  <c r="K3" i="38"/>
  <c r="P18" i="37"/>
  <c r="O18" i="37"/>
  <c r="O13" i="37"/>
  <c r="P13" i="37"/>
  <c r="P8" i="37"/>
  <c r="O8" i="37"/>
  <c r="P3" i="37"/>
  <c r="O3" i="37"/>
  <c r="J21" i="37"/>
  <c r="J20" i="37"/>
  <c r="J19" i="37"/>
  <c r="J16" i="37"/>
  <c r="J15" i="37"/>
  <c r="J11" i="37"/>
  <c r="J10" i="37"/>
  <c r="I21" i="37"/>
  <c r="I20" i="37"/>
  <c r="I19" i="37"/>
  <c r="I18" i="37"/>
  <c r="I16" i="37"/>
  <c r="I15" i="37"/>
  <c r="I14" i="37"/>
  <c r="I13" i="37"/>
  <c r="I11" i="37"/>
  <c r="I10" i="37"/>
  <c r="J6" i="37"/>
  <c r="I6" i="37"/>
  <c r="I5" i="37"/>
  <c r="I9" i="37"/>
  <c r="I8" i="37"/>
  <c r="J14" i="37"/>
  <c r="J9" i="37"/>
  <c r="J4" i="37"/>
  <c r="I4" i="37"/>
  <c r="I3" i="37"/>
  <c r="P21" i="35"/>
  <c r="O21" i="35"/>
  <c r="P30" i="35"/>
  <c r="O30" i="35"/>
  <c r="P12" i="35"/>
  <c r="O12" i="35"/>
  <c r="P3" i="35"/>
  <c r="O3" i="35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F56" i="37" s="1"/>
  <c r="E13" i="37"/>
  <c r="E56" i="37" s="1"/>
  <c r="D13" i="37"/>
  <c r="C13" i="37"/>
  <c r="B13" i="37"/>
  <c r="J3" i="37" s="1"/>
  <c r="B40" i="37"/>
  <c r="B53" i="37"/>
  <c r="K6" i="37" s="1"/>
  <c r="L6" i="37" s="1"/>
  <c r="C53" i="37"/>
  <c r="K11" i="37" s="1"/>
  <c r="L11" i="37" s="1"/>
  <c r="D53" i="37"/>
  <c r="K16" i="37" s="1"/>
  <c r="L16" i="37" s="1"/>
  <c r="E53" i="37"/>
  <c r="F53" i="37"/>
  <c r="G53" i="37"/>
  <c r="K21" i="37" s="1"/>
  <c r="L21" i="37" s="1"/>
  <c r="B38" i="1"/>
  <c r="B33" i="1"/>
  <c r="B28" i="1"/>
  <c r="B22" i="1"/>
  <c r="B17" i="1"/>
  <c r="B12" i="1"/>
  <c r="B6" i="1"/>
  <c r="G56" i="37" l="1"/>
  <c r="J18" i="37"/>
  <c r="J8" i="37"/>
  <c r="C56" i="37"/>
  <c r="B56" i="37"/>
  <c r="J5" i="37"/>
  <c r="J13" i="37"/>
  <c r="D56" i="37"/>
  <c r="E3" i="33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K20" i="37" s="1"/>
  <c r="L20" i="37" s="1"/>
  <c r="F41" i="37"/>
  <c r="E41" i="37"/>
  <c r="D41" i="37"/>
  <c r="K15" i="37" s="1"/>
  <c r="L15" i="37" s="1"/>
  <c r="C41" i="37"/>
  <c r="K10" i="37" s="1"/>
  <c r="L10" i="37" s="1"/>
  <c r="B41" i="37"/>
  <c r="K5" i="37" s="1"/>
  <c r="L5" i="37" s="1"/>
  <c r="G26" i="37" l="1"/>
  <c r="K19" i="37" s="1"/>
  <c r="L19" i="37" s="1"/>
  <c r="F26" i="37"/>
  <c r="E26" i="37"/>
  <c r="D26" i="37"/>
  <c r="K14" i="37" s="1"/>
  <c r="L14" i="37" s="1"/>
  <c r="C26" i="37"/>
  <c r="K9" i="37" s="1"/>
  <c r="L9" i="37" s="1"/>
  <c r="B26" i="37"/>
  <c r="K4" i="37" s="1"/>
  <c r="L4" i="37" s="1"/>
  <c r="G14" i="37"/>
  <c r="K18" i="37" s="1"/>
  <c r="L18" i="37" s="1"/>
  <c r="E14" i="37"/>
  <c r="D14" i="37"/>
  <c r="K13" i="37" s="1"/>
  <c r="L13" i="37" s="1"/>
  <c r="C14" i="37"/>
  <c r="K8" i="37" s="1"/>
  <c r="L8" i="37" s="1"/>
  <c r="B14" i="37"/>
  <c r="K3" i="37" s="1"/>
  <c r="L3" i="37" s="1"/>
  <c r="D26" i="35"/>
  <c r="D25" i="35"/>
  <c r="D62" i="35"/>
  <c r="D61" i="35"/>
  <c r="C38" i="35"/>
  <c r="K14" i="35" s="1"/>
  <c r="L14" i="35" s="1"/>
  <c r="C37" i="35"/>
  <c r="J14" i="35" s="1"/>
  <c r="C74" i="35"/>
  <c r="C73" i="35"/>
  <c r="B14" i="35" l="1"/>
  <c r="K3" i="35" s="1"/>
  <c r="L3" i="35" s="1"/>
  <c r="I9" i="35"/>
  <c r="I8" i="35"/>
  <c r="I7" i="35"/>
  <c r="I6" i="35"/>
  <c r="I5" i="35"/>
  <c r="I4" i="35"/>
  <c r="I3" i="35"/>
  <c r="B50" i="35"/>
  <c r="K6" i="35" s="1"/>
  <c r="L6" i="35" s="1"/>
  <c r="B62" i="35"/>
  <c r="K7" i="35" s="1"/>
  <c r="L7" i="35" s="1"/>
  <c r="G86" i="35"/>
  <c r="K36" i="35" s="1"/>
  <c r="L36" i="35" s="1"/>
  <c r="F86" i="35"/>
  <c r="E86" i="35"/>
  <c r="D86" i="35"/>
  <c r="K27" i="35" s="1"/>
  <c r="L27" i="35" s="1"/>
  <c r="C86" i="35"/>
  <c r="K18" i="35" s="1"/>
  <c r="L18" i="35" s="1"/>
  <c r="B86" i="35"/>
  <c r="K9" i="35" s="1"/>
  <c r="L9" i="35" s="1"/>
  <c r="G74" i="35"/>
  <c r="K35" i="35" s="1"/>
  <c r="L35" i="35" s="1"/>
  <c r="F74" i="35"/>
  <c r="E74" i="35"/>
  <c r="D74" i="35"/>
  <c r="K26" i="35" s="1"/>
  <c r="L26" i="35" s="1"/>
  <c r="K17" i="35"/>
  <c r="L17" i="35" s="1"/>
  <c r="B74" i="35"/>
  <c r="K8" i="35" s="1"/>
  <c r="L8" i="35" s="1"/>
  <c r="G62" i="35"/>
  <c r="K34" i="35" s="1"/>
  <c r="L34" i="35" s="1"/>
  <c r="F62" i="35"/>
  <c r="E62" i="35"/>
  <c r="K25" i="35"/>
  <c r="L25" i="35" s="1"/>
  <c r="C62" i="35"/>
  <c r="K16" i="35" s="1"/>
  <c r="L16" i="35" s="1"/>
  <c r="G50" i="35"/>
  <c r="K33" i="35" s="1"/>
  <c r="L33" i="35" s="1"/>
  <c r="F50" i="35"/>
  <c r="E50" i="35"/>
  <c r="D50" i="35"/>
  <c r="K24" i="35" s="1"/>
  <c r="L24" i="35" s="1"/>
  <c r="C50" i="35"/>
  <c r="K15" i="35" s="1"/>
  <c r="L15" i="35" s="1"/>
  <c r="G38" i="35"/>
  <c r="K32" i="35" s="1"/>
  <c r="L32" i="35" s="1"/>
  <c r="F38" i="35"/>
  <c r="E38" i="35"/>
  <c r="D38" i="35"/>
  <c r="K23" i="35" s="1"/>
  <c r="L23" i="35" s="1"/>
  <c r="B38" i="35"/>
  <c r="K5" i="35" s="1"/>
  <c r="L5" i="35" s="1"/>
  <c r="G26" i="35"/>
  <c r="K31" i="35" s="1"/>
  <c r="L31" i="35" s="1"/>
  <c r="F26" i="35"/>
  <c r="E26" i="35"/>
  <c r="K22" i="35"/>
  <c r="L22" i="35" s="1"/>
  <c r="C26" i="35"/>
  <c r="K13" i="35" s="1"/>
  <c r="L13" i="35" s="1"/>
  <c r="B26" i="35"/>
  <c r="K4" i="35" s="1"/>
  <c r="L4" i="35" s="1"/>
  <c r="C14" i="35"/>
  <c r="K12" i="35" s="1"/>
  <c r="L12" i="35" s="1"/>
  <c r="D14" i="35"/>
  <c r="K21" i="35" s="1"/>
  <c r="L21" i="35" s="1"/>
  <c r="E14" i="35"/>
  <c r="F14" i="35"/>
  <c r="G14" i="35"/>
  <c r="K30" i="35" s="1"/>
  <c r="L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G6" i="1"/>
  <c r="D4" i="5"/>
  <c r="D5" i="5"/>
  <c r="D6" i="5"/>
  <c r="D7" i="5"/>
  <c r="G3" i="5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C6" i="1" l="1"/>
  <c r="F3" i="9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<sst xmlns="http://schemas.openxmlformats.org/spreadsheetml/2006/main" count="654" uniqueCount="105">
  <si>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</si>
  <si>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</si>
  <si>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</si>
  <si>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</si>
  <si>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</si>
  <si>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</si>
  <si>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</si>
  <si>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</si>
  <si>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</si>
  <si>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</si>
  <si>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</si>
  <si>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</si>
  <si>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</si>
  <si>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</si>
  <si>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</si>
  <si>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</si>
  <si>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</si>
  <si>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</si>
  <si>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</si>
  <si>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</si>
  <si>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</si>
  <si>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</si>
  <si>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</si>
  <si>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</si>
  <si>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</si>
  <si>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</si>
  <si>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</si>
  <si>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</si>
  <si>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</si>
  <si>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</si>
  <si>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</si>
  <si>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</si>
  <si>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</si>
  <si>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</si>
  <si>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</si>
  <si>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</si>
  <si>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</si>
  <si>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</si>
  <si>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</si>
  <si>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</si>
  <si>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</si>
  <si>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</si>
  <si>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</si>
  <si>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</si>
  <si>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</si>
  <si>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</si>
  <si>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</si>
  <si>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</si>
  <si>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</si>
  <si>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</si>
  <si>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</si>
  <si>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</si>
  <si>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</si>
  <si>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</si>
  <si>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</si>
  <si>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</si>
  <si>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</si>
  <si>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</si>
  <si>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</si>
  <si>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</si>
  <si>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</si>
  <si>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</si>
  <si>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</si>
  <si>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</si>
  <si>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</si>
  <si>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</si>
  <si>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</si>
  <si>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</si>
  <si>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</si>
  <si>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</si>
  <si>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1 standard deviation</t>
  </si>
  <si>
    <t>P-Value WF/CNN2</t>
  </si>
  <si>
    <t>P-Value WF/CNN3</t>
  </si>
  <si>
    <t>T-Value WF/CNN2</t>
  </si>
  <si>
    <t>T-Value WF/CNN3</t>
  </si>
  <si>
    <t>CNN2 Monaco Trained</t>
  </si>
  <si>
    <t>CNN3 Monaco Trained</t>
  </si>
  <si>
    <t>CNN2 RedBull Trained</t>
  </si>
  <si>
    <t>CNN3 RedBull Trained</t>
  </si>
  <si>
    <t>T-Value CNN2MT/CNN2RT</t>
  </si>
  <si>
    <t>T-Value CNN3MT/CNN3RT</t>
  </si>
  <si>
    <t>P-Value CNN2MT/CNN2RT</t>
  </si>
  <si>
    <t>P-Value CNN3MT/CNN3RT</t>
  </si>
  <si>
    <t>T-Values were computed using https://www.socscistatistics.com/tests/studentttest/</t>
  </si>
  <si>
    <t>T-Value WF_Time</t>
  </si>
  <si>
    <t>T-Value CNN3_Time</t>
  </si>
  <si>
    <t>P-Value WF_Time</t>
  </si>
  <si>
    <t>P-Value CNN3_Time</t>
  </si>
  <si>
    <t>T-Value WF_LiDAR</t>
  </si>
  <si>
    <t>T-Value CNN3_LiDAR</t>
  </si>
  <si>
    <t>P-Value WF_LiDAR</t>
  </si>
  <si>
    <t>P-Value CNN3_LiDAR</t>
  </si>
  <si>
    <t>Wall Follow (full lap) n°1</t>
  </si>
  <si>
    <t>CNN RW3 (3/4 of a lap) n°1</t>
  </si>
  <si>
    <t>SD</t>
  </si>
  <si>
    <t>Adjusted for a full lap by adding 1/3 of the value</t>
  </si>
  <si>
    <t>Manual Driving (full lap) n°1</t>
  </si>
  <si>
    <t>Wall Follow (full lap) n°2</t>
  </si>
  <si>
    <t>CNN RW3 (3/4 of a lap) n°2</t>
  </si>
  <si>
    <t>Wall Follow (full lap) n°3</t>
  </si>
  <si>
    <t>CNN RW3 (3/4 of a lap) n°3</t>
  </si>
  <si>
    <t>Manual Driving (full lap) n°2</t>
  </si>
  <si>
    <t>Manual Driving (full lap) n°3</t>
  </si>
  <si>
    <t>Changes CNN2</t>
  </si>
  <si>
    <t>Changes CNN3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</si>
</sst>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44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1" fillId="0" borderId="0" xfId="0" applyFont="1"/>
    <xf numFmtId="0" fontId="5" fillId="0" borderId="0" xfId="0" applyFont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Alignment="1">
      <alignment horizontal="centerContinuous"/>
    </xf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2" borderId="12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Border="1"/>
    <xf numFmtId="164" fontId="0" fillId="0" borderId="9" xfId="0" applyNumberFormat="1" applyBorder="1"/>
    <xf numFmtId="164" fontId="0" fillId="0" borderId="1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4" fillId="0" borderId="0" xfId="0" applyNumberFormat="1" applyFont="1"/>
    <xf numFmtId="164" fontId="0" fillId="0" borderId="2" xfId="0" applyNumberFormat="1" applyBorder="1"/>
    <xf numFmtId="164" fontId="4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164" fontId="1" fillId="0" borderId="13" xfId="0" applyNumberFormat="1" applyFont="1" applyBorder="1"/>
    <xf numFmtId="0" fontId="1" fillId="0" borderId="14" xfId="0" applyFont="1" applyBorder="1"/>
    <xf numFmtId="164" fontId="0" fillId="0" borderId="3" xfId="0" applyNumberFormat="1" applyBorder="1"/>
    <xf numFmtId="164" fontId="0" fillId="0" borderId="0" xfId="0" applyNumberFormat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64" fontId="1" fillId="0" borderId="0" xfId="0" applyNumberFormat="1" applyFont="1"/>
    <xf numFmtId="0" fontId="1" fillId="0" borderId="5" xfId="0" applyFont="1" applyBorder="1"/>
    <xf numFmtId="0" fontId="6" fillId="0" borderId="0" xfId="0" applyFont="1"/>
    <xf numFmtId="2" fontId="0" fillId="0" borderId="4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1" fillId="2" borderId="12" xfId="0" applyNumberFormat="1" applyFont="1" applyFill="1" applyBorder="1" applyAlignment="1">
      <alignment horizontal="centerContinuous"/>
    </xf>
    <xf numFmtId="2" fontId="0" fillId="2" borderId="13" xfId="0" applyNumberFormat="1" applyFill="1" applyBorder="1" applyAlignment="1">
      <alignment horizontal="centerContinuous"/>
    </xf>
    <xf numFmtId="2" fontId="0" fillId="2" borderId="14" xfId="0" applyNumberFormat="1" applyFill="1" applyBorder="1" applyAlignment="1">
      <alignment horizontal="centerContinuous"/>
    </xf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0" fontId="1" fillId="2" borderId="6" xfId="0" applyFont="1" applyFill="1" applyBorder="1" applyAlignment="1">
      <alignment horizontal="centerContinuous"/>
    </xf>
    <xf numFmtId="0" fontId="0" fillId="2" borderId="7" xfId="0" applyFill="1" applyBorder="1" applyAlignment="1">
      <alignment horizontal="centerContinuous"/>
    </xf>
    <xf numFmtId="0" fontId="0" fillId="2" borderId="8" xfId="0" applyFill="1" applyBorder="1" applyAlignment="1">
      <alignment horizontal="centerContinuous"/>
    </xf>
    <xf numFmtId="10" fontId="0" fillId="0" borderId="0" xfId="1" applyNumberFormat="1" applyFon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762173932142975"/>
          <c:y val="2.9240204323386945E-2"/>
          <c:w val="0.24548726609200139"/>
          <c:h val="0.92227638584018867"/>
        </c:manualLayout>
      </c:layout>
      <c:lineChart>
        <c:grouping val="standard"/>
        <c:varyColors val="0"/>
        <c:ser>
          <c:idx val="3"/>
          <c:order val="0"/>
          <c:tx>
            <c:strRef>
              <c:f>'H3'!$I$29</c:f>
              <c:strCache>
                <c:ptCount val="1"/>
                <c:pt idx="0">
                  <c:v>CNN2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'H3'!$J$29</c:f>
              <c:numCache>
                <c:formatCode>0.00</c:formatCode>
                <c:ptCount val="1"/>
                <c:pt idx="0">
                  <c:v>42.281999999999996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0-8346-B491-468478F5EAB6}"/>
            </c:ext>
          </c:extLst>
        </c:ser>
        <c:ser>
          <c:idx val="4"/>
          <c:order val="1"/>
          <c:tx>
            <c:strRef>
              <c:f>'H3'!$I$30</c:f>
              <c:strCache>
                <c:ptCount val="1"/>
                <c:pt idx="0">
                  <c:v>CNN3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'H3'!$J$30</c:f>
              <c:numCache>
                <c:formatCode>0.00</c:formatCode>
                <c:ptCount val="1"/>
                <c:pt idx="0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30-8346-B491-468478F5EAB6}"/>
            </c:ext>
          </c:extLst>
        </c:ser>
        <c:ser>
          <c:idx val="5"/>
          <c:order val="2"/>
          <c:tx>
            <c:strRef>
              <c:f>'H3'!$I$31</c:f>
              <c:strCache>
                <c:ptCount val="1"/>
                <c:pt idx="0">
                  <c:v>CNN2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'H3'!$J$31</c:f>
              <c:numCache>
                <c:formatCode>0.00</c:formatCode>
                <c:ptCount val="1"/>
                <c:pt idx="0">
                  <c:v>46.742000000000004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30-8346-B491-468478F5EAB6}"/>
            </c:ext>
          </c:extLst>
        </c:ser>
        <c:ser>
          <c:idx val="6"/>
          <c:order val="3"/>
          <c:tx>
            <c:strRef>
              <c:f>'H3'!$I$32</c:f>
              <c:strCache>
                <c:ptCount val="1"/>
                <c:pt idx="0">
                  <c:v>CNN3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'H3'!$J$32</c:f>
              <c:numCache>
                <c:formatCode>0.00</c:formatCode>
                <c:ptCount val="1"/>
                <c:pt idx="0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30-8346-B491-468478F5E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47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6.6498787207442733E-2"/>
              <c:y val="0.467348392246724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919481108749164"/>
          <c:y val="0.22910421423218363"/>
          <c:w val="0.35122345816647293"/>
          <c:h val="0.538950608103324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46064153096454"/>
          <c:y val="3.4570981906263454E-2"/>
          <c:w val="0.22744079082879715"/>
          <c:h val="0.9169456056847104"/>
        </c:manualLayout>
      </c:layout>
      <c:lineChart>
        <c:grouping val="standard"/>
        <c:varyColors val="0"/>
        <c:ser>
          <c:idx val="3"/>
          <c:order val="0"/>
          <c:tx>
            <c:strRef>
              <c:f>'H3'!$I$47</c:f>
              <c:strCache>
                <c:ptCount val="1"/>
                <c:pt idx="0">
                  <c:v>CNN2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'H3'!$J$47</c:f>
              <c:numCache>
                <c:formatCode>0.00</c:formatCode>
                <c:ptCount val="1"/>
                <c:pt idx="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97-2948-A827-F8C734592EBC}"/>
            </c:ext>
          </c:extLst>
        </c:ser>
        <c:ser>
          <c:idx val="4"/>
          <c:order val="1"/>
          <c:tx>
            <c:strRef>
              <c:f>'H3'!$I$48</c:f>
              <c:strCache>
                <c:ptCount val="1"/>
                <c:pt idx="0">
                  <c:v>CNN3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'H3'!$J$48</c:f>
              <c:numCache>
                <c:formatCode>0.00</c:formatCode>
                <c:ptCount val="1"/>
                <c:pt idx="0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97-2948-A827-F8C734592EBC}"/>
            </c:ext>
          </c:extLst>
        </c:ser>
        <c:ser>
          <c:idx val="5"/>
          <c:order val="2"/>
          <c:tx>
            <c:strRef>
              <c:f>'H3'!$I$49</c:f>
              <c:strCache>
                <c:ptCount val="1"/>
                <c:pt idx="0">
                  <c:v>CNN2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'H3'!$J$49</c:f>
              <c:numCache>
                <c:formatCode>0.00</c:formatCode>
                <c:ptCount val="1"/>
                <c:pt idx="0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97-2948-A827-F8C734592EBC}"/>
            </c:ext>
          </c:extLst>
        </c:ser>
        <c:ser>
          <c:idx val="6"/>
          <c:order val="3"/>
          <c:tx>
            <c:strRef>
              <c:f>'H3'!$I$50</c:f>
              <c:strCache>
                <c:ptCount val="1"/>
                <c:pt idx="0">
                  <c:v>CNN3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'H3'!$J$50</c:f>
              <c:numCache>
                <c:formatCode>0.00</c:formatCode>
                <c:ptCount val="1"/>
                <c:pt idx="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97-2948-A827-F8C73459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66711302332893"/>
          <c:y val="0.21106036617208351"/>
          <c:w val="0.34090369116905539"/>
          <c:h val="0.56787906275629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989875272136373"/>
          <c:y val="3.4571026187576126E-2"/>
          <c:w val="0.22744079082879715"/>
          <c:h val="0.9169456056847104"/>
        </c:manualLayout>
      </c:layout>
      <c:lineChart>
        <c:grouping val="standard"/>
        <c:varyColors val="0"/>
        <c:ser>
          <c:idx val="3"/>
          <c:order val="0"/>
          <c:tx>
            <c:strRef>
              <c:f>'H3'!$A$3</c:f>
              <c:strCache>
                <c:ptCount val="1"/>
                <c:pt idx="0">
                  <c:v>CNN2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01"/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'H3'!$J$35</c:f>
              <c:numCache>
                <c:formatCode>0.00</c:formatCode>
                <c:ptCount val="1"/>
                <c:pt idx="0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A2-9145-B42D-C194D040F293}"/>
            </c:ext>
          </c:extLst>
        </c:ser>
        <c:ser>
          <c:idx val="4"/>
          <c:order val="1"/>
          <c:tx>
            <c:strRef>
              <c:f>'H3'!$I$30</c:f>
              <c:strCache>
                <c:ptCount val="1"/>
                <c:pt idx="0">
                  <c:v>CNN3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01"/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'H3'!$J$36</c:f>
              <c:numCache>
                <c:formatCode>0.00</c:formatCode>
                <c:ptCount val="1"/>
                <c:pt idx="0">
                  <c:v>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A2-9145-B42D-C194D040F293}"/>
            </c:ext>
          </c:extLst>
        </c:ser>
        <c:ser>
          <c:idx val="5"/>
          <c:order val="2"/>
          <c:tx>
            <c:strRef>
              <c:f>'H3'!$I$37</c:f>
              <c:strCache>
                <c:ptCount val="1"/>
                <c:pt idx="0">
                  <c:v>CNN2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01"/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'H3'!$J$37</c:f>
              <c:numCache>
                <c:formatCode>0.00</c:formatCode>
                <c:ptCount val="1"/>
                <c:pt idx="0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A2-9145-B42D-C194D040F293}"/>
            </c:ext>
          </c:extLst>
        </c:ser>
        <c:ser>
          <c:idx val="6"/>
          <c:order val="3"/>
          <c:tx>
            <c:strRef>
              <c:f>'H3'!$I$38</c:f>
              <c:strCache>
                <c:ptCount val="1"/>
                <c:pt idx="0">
                  <c:v>CNN3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01"/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'H3'!$J$38</c:f>
              <c:numCache>
                <c:formatCode>0.00</c:formatCode>
                <c:ptCount val="1"/>
                <c:pt idx="0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A2-9145-B42D-C194D040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97"/>
          <c:min val="0.7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23613594584237"/>
          <c:y val="0.35172118296737664"/>
          <c:w val="0.33947611790398341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303345859890143"/>
          <c:y val="3.4528351551059849E-2"/>
          <c:w val="0.22744079082879715"/>
          <c:h val="0.9169456056847104"/>
        </c:manualLayout>
      </c:layout>
      <c:lineChart>
        <c:grouping val="standard"/>
        <c:varyColors val="0"/>
        <c:ser>
          <c:idx val="3"/>
          <c:order val="0"/>
          <c:tx>
            <c:strRef>
              <c:f>'H3'!$I$41</c:f>
              <c:strCache>
                <c:ptCount val="1"/>
                <c:pt idx="0">
                  <c:v>CNN2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'H3'!$J$41</c:f>
              <c:numCache>
                <c:formatCode>0.00</c:formatCode>
                <c:ptCount val="1"/>
                <c:pt idx="0">
                  <c:v>-1.25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5C-A241-AD71-28D76FFB30F4}"/>
            </c:ext>
          </c:extLst>
        </c:ser>
        <c:ser>
          <c:idx val="4"/>
          <c:order val="1"/>
          <c:tx>
            <c:strRef>
              <c:f>'H3'!$I$42</c:f>
              <c:strCache>
                <c:ptCount val="1"/>
                <c:pt idx="0">
                  <c:v>CNN3 Monaco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'H3'!$J$42</c:f>
              <c:numCache>
                <c:formatCode>0.00</c:formatCode>
                <c:ptCount val="1"/>
                <c:pt idx="0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5C-A241-AD71-28D76FFB30F4}"/>
            </c:ext>
          </c:extLst>
        </c:ser>
        <c:ser>
          <c:idx val="5"/>
          <c:order val="2"/>
          <c:tx>
            <c:strRef>
              <c:f>'H3'!$I$43</c:f>
              <c:strCache>
                <c:ptCount val="1"/>
                <c:pt idx="0">
                  <c:v>CNN2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'H3'!$J$43</c:f>
              <c:numCache>
                <c:formatCode>0.00</c:formatCode>
                <c:ptCount val="1"/>
                <c:pt idx="0">
                  <c:v>-1.29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5C-A241-AD71-28D76FFB30F4}"/>
            </c:ext>
          </c:extLst>
        </c:ser>
        <c:ser>
          <c:idx val="6"/>
          <c:order val="3"/>
          <c:tx>
            <c:strRef>
              <c:f>'H3'!$I$44</c:f>
              <c:strCache>
                <c:ptCount val="1"/>
                <c:pt idx="0">
                  <c:v>CNN3 RedBull Trained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'H3'!$J$44</c:f>
              <c:numCache>
                <c:formatCode>0.00</c:formatCode>
                <c:ptCount val="1"/>
                <c:pt idx="0">
                  <c:v>-1.1000000000000001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5C-A241-AD71-28D76FFB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1.06"/>
          <c:min val="-1.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806356053514374"/>
          <c:y val="0.37106289094417005"/>
          <c:w val="0.36424431345117253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308773</xdr:colOff>
      <xdr:row>46</xdr:row>
      <xdr:rowOff>105162</xdr:rowOff>
    </xdr:from>
    <xdr:to>
      <xdr:col>12</xdr:col>
      <xdr:colOff>1384157</xdr:colOff>
      <xdr:row>64</xdr:row>
      <xdr:rowOff>61364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497A579-8E9C-D046-BF83-77364CEC0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281682</xdr:colOff>
      <xdr:row>46</xdr:row>
      <xdr:rowOff>105162</xdr:rowOff>
    </xdr:from>
    <xdr:to>
      <xdr:col>14</xdr:col>
      <xdr:colOff>907144</xdr:colOff>
      <xdr:row>64</xdr:row>
      <xdr:rowOff>69974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C7CC720-31A0-894D-9AC6-14DCD11A2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271124</xdr:colOff>
      <xdr:row>26</xdr:row>
      <xdr:rowOff>348729</xdr:rowOff>
    </xdr:from>
    <xdr:to>
      <xdr:col>12</xdr:col>
      <xdr:colOff>1369887</xdr:colOff>
      <xdr:row>45</xdr:row>
      <xdr:rowOff>55056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9E37725-A1CB-2941-AFC3-FE83F2E10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301427</xdr:colOff>
      <xdr:row>26</xdr:row>
      <xdr:rowOff>342472</xdr:rowOff>
    </xdr:from>
    <xdr:to>
      <xdr:col>14</xdr:col>
      <xdr:colOff>893704</xdr:colOff>
      <xdr:row>45</xdr:row>
      <xdr:rowOff>48799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4BE6364-1F68-3547-8BB0-652E7C9D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t="s">
        <v>17</v>
      </c>
      <c r="L2" t="s">
        <v>18</v>
      </c>
      <c r="M2" t="s">
        <v>10</v>
      </c>
      <c r="N2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5.47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0.72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3.82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0.76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1.3411385991058122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0.77643783783783782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3.55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0.77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7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8"/>
      <c r="J10" s="74"/>
      <c r="K10" s="74"/>
      <c r="L10" s="74"/>
      <c r="M10" s="74"/>
      <c r="N10" s="74"/>
      <c r="O10" s="74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74"/>
      <c r="J11" s="74"/>
      <c r="K11" s="74"/>
      <c r="L11" s="74"/>
      <c r="M11" s="74"/>
      <c r="N11" s="74"/>
      <c r="O11" s="74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8"/>
      <c r="J12" s="74"/>
      <c r="K12" s="74"/>
      <c r="L12" s="74"/>
      <c r="M12" s="74"/>
      <c r="N12" s="74"/>
      <c r="O12" s="74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74"/>
      <c r="M13" s="74"/>
      <c r="N13" s="74"/>
      <c r="O13" s="74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74"/>
      <c r="M14" s="74"/>
      <c r="N14" s="74"/>
      <c r="O14" s="74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74"/>
      <c r="M15" s="74"/>
      <c r="N15" s="74"/>
      <c r="O15" s="74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74"/>
      <c r="M16" s="74"/>
      <c r="N16" s="74"/>
      <c r="O16" s="74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74"/>
      <c r="M17" s="74"/>
      <c r="N17" s="74"/>
      <c r="O17" s="74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67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  <c r="J29">
        <f>0.02/0.78*100</f>
        <v>2.5641025641025639</v>
      </c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  <c r="J31">
        <f>(3.55-2.95)/2.95</f>
        <v>0.20338983050847445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  <c r="J32">
        <f>(0.774-0.77)/0.77*100</f>
        <v>0.51948051948051988</v>
      </c>
    </row>
    <row r="33" spans="1:10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  <c r="J33">
        <f>(3.82-3.8)/3.8</f>
        <v>5.2631578947368472E-3</v>
      </c>
    </row>
    <row r="34" spans="1:10" x14ac:dyDescent="0.2">
      <c r="A34" s="38" t="s">
        <v>35</v>
      </c>
      <c r="B34" s="42"/>
      <c r="C34" s="42"/>
      <c r="D34" s="42"/>
      <c r="E34" s="42"/>
      <c r="F34" s="42"/>
      <c r="G34" s="39"/>
    </row>
    <row r="35" spans="1:10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10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10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10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89"/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14">
        <v>-1</v>
      </c>
      <c r="C3" s="114">
        <v>-1</v>
      </c>
      <c r="D3" s="114">
        <v>4.3751413226127598</v>
      </c>
      <c r="E3" s="114">
        <v>-1</v>
      </c>
      <c r="F3" s="114">
        <v>-1</v>
      </c>
      <c r="G3" s="115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87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87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87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87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87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87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87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87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87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87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87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87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87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87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87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87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87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87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87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87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87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87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87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87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87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87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87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87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87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87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87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87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87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87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87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87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87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87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87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87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87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87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87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87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87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87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87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87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87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87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87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87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87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87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87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87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87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87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87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87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87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87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87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87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87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87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87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87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87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87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87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87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87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87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87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87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87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87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87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87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87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87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87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87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87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87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87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87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87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87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87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87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87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87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87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87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87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87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87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87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87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87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87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87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87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87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87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87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87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87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87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87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87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87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87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87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87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87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87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87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87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87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87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87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87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87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87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87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87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87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87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87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87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87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87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87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87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87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87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87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87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87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87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87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87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87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87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87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87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87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87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87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87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87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87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87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87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87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87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87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87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87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87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87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87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87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87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87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87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87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87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87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87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87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87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87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87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87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87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87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87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87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87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87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87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87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87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87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87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87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87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87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87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87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87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87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87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87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87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87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87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87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87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87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87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87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87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87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87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87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87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87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87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87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87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87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87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87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87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87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87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87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87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87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87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87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87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87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87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87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87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87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87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87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87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87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87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87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87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87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87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87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87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87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87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87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87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87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87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87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87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87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87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87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87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87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87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87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87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87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87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87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87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87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87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87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87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87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87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87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87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87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87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87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87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87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87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87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87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87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87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87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87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87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87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87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87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87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87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87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87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87">
        <v>47.963161468506101</v>
      </c>
    </row>
    <row r="296" spans="1:7" ht="17" thickBot="1" x14ac:dyDescent="0.25">
      <c r="A296" s="15">
        <v>294</v>
      </c>
      <c r="B296" s="86">
        <v>86.556320190429602</v>
      </c>
      <c r="C296" s="86">
        <v>62.142360687255803</v>
      </c>
      <c r="D296" s="86">
        <v>50.418804931640601</v>
      </c>
      <c r="E296" s="86">
        <v>72.557243347167898</v>
      </c>
      <c r="F296" s="86">
        <v>81.222221374511705</v>
      </c>
      <c r="G296" s="88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P86"/>
  <sheetViews>
    <sheetView topLeftCell="D3" zoomScale="111" zoomScaleNormal="220" workbookViewId="0">
      <selection activeCell="C1" sqref="C1"/>
    </sheetView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  <col min="12" max="12" width="19.33203125" bestFit="1" customWidth="1"/>
    <col min="13" max="16" width="16.5" bestFit="1" customWidth="1"/>
    <col min="17" max="17" width="12.33203125" bestFit="1" customWidth="1"/>
  </cols>
  <sheetData>
    <row r="1" spans="1:16" ht="17" thickBot="1" x14ac:dyDescent="0.25">
      <c r="A1" s="27"/>
      <c r="B1" s="89" t="s">
        <v>28</v>
      </c>
      <c r="C1" s="9"/>
      <c r="D1" s="9"/>
      <c r="E1" s="9"/>
      <c r="F1" s="9"/>
      <c r="G1" s="71"/>
      <c r="H1" s="82"/>
    </row>
    <row r="2" spans="1:16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I2" s="119" t="s">
        <v>9</v>
      </c>
      <c r="J2" s="120" t="s">
        <v>49</v>
      </c>
      <c r="K2" s="120" t="s">
        <v>51</v>
      </c>
      <c r="L2" s="122" t="s">
        <v>70</v>
      </c>
      <c r="M2" s="77" t="s">
        <v>73</v>
      </c>
      <c r="N2" s="77" t="s">
        <v>74</v>
      </c>
      <c r="O2" s="77" t="s">
        <v>71</v>
      </c>
      <c r="P2" s="77" t="s">
        <v>72</v>
      </c>
    </row>
    <row r="3" spans="1:16" x14ac:dyDescent="0.2">
      <c r="A3" s="9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7" t="str">
        <f>A3</f>
        <v>WF</v>
      </c>
      <c r="J3" s="14">
        <f>B13</f>
        <v>26.846999999999998</v>
      </c>
      <c r="K3" s="117">
        <f>B14</f>
        <v>0.60699990847519081</v>
      </c>
      <c r="L3" s="123">
        <f>K3/2</f>
        <v>0.3034999542375954</v>
      </c>
      <c r="M3">
        <v>16.850380000000001</v>
      </c>
      <c r="N3">
        <v>26.468309999999999</v>
      </c>
      <c r="O3">
        <f>_xlfn.T.DIST.2T(M3,18)</f>
        <v>1.8133545784018622E-12</v>
      </c>
      <c r="P3">
        <f>_xlfn.T.DIST.2T(N3,18)</f>
        <v>7.2853508071679176E-16</v>
      </c>
    </row>
    <row r="4" spans="1:16" x14ac:dyDescent="0.2">
      <c r="A4" s="7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  <c r="I4" s="24" t="str">
        <f>A15</f>
        <v>NN1</v>
      </c>
      <c r="J4">
        <f>B25</f>
        <v>36.191000000000003</v>
      </c>
      <c r="K4" s="29">
        <f>B26</f>
        <v>0.37670501279736951</v>
      </c>
      <c r="L4" s="83">
        <f t="shared" ref="L4:L9" si="0">K4/2</f>
        <v>0.18835250639868475</v>
      </c>
    </row>
    <row r="5" spans="1:16" x14ac:dyDescent="0.2">
      <c r="A5" s="7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  <c r="I5" s="24" t="str">
        <f>A27</f>
        <v>NN2</v>
      </c>
      <c r="J5">
        <f>B37</f>
        <v>27.747999999999998</v>
      </c>
      <c r="K5" s="29">
        <f>B38</f>
        <v>0.44289953714132446</v>
      </c>
      <c r="L5" s="83">
        <f t="shared" si="0"/>
        <v>0.22144976857066223</v>
      </c>
    </row>
    <row r="6" spans="1:16" x14ac:dyDescent="0.2">
      <c r="A6" s="7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  <c r="I6" s="24" t="str">
        <f>A39</f>
        <v>NN3</v>
      </c>
      <c r="J6">
        <f>B49</f>
        <v>29.191000000000003</v>
      </c>
      <c r="K6" s="29">
        <f>B50</f>
        <v>0.35445733170580673</v>
      </c>
      <c r="L6" s="83">
        <f t="shared" si="0"/>
        <v>0.17722866585290337</v>
      </c>
    </row>
    <row r="7" spans="1:16" x14ac:dyDescent="0.2">
      <c r="A7" s="7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  <c r="I7" s="24" t="str">
        <f>A51</f>
        <v>CNN1</v>
      </c>
      <c r="J7">
        <f>B61</f>
        <v>35.271999999999998</v>
      </c>
      <c r="K7" s="29">
        <f>B62</f>
        <v>0.23547587750954016</v>
      </c>
      <c r="L7" s="83">
        <f t="shared" si="0"/>
        <v>0.11773793875477008</v>
      </c>
    </row>
    <row r="8" spans="1:16" x14ac:dyDescent="0.2">
      <c r="A8" s="7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  <c r="I8" s="24" t="str">
        <f>A63</f>
        <v>CNN2</v>
      </c>
      <c r="J8">
        <f>B73</f>
        <v>25.149000000000001</v>
      </c>
      <c r="K8" s="29">
        <f>B74</f>
        <v>0.19423925681717674</v>
      </c>
      <c r="L8" s="83">
        <f t="shared" si="0"/>
        <v>9.7119628408588371E-2</v>
      </c>
    </row>
    <row r="9" spans="1:16" ht="17" thickBot="1" x14ac:dyDescent="0.25">
      <c r="A9" s="7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s="15" t="str">
        <f>A75</f>
        <v>CNN3</v>
      </c>
      <c r="J9" s="2">
        <f>B85</f>
        <v>24.228999999999999</v>
      </c>
      <c r="K9" s="85">
        <f>B86</f>
        <v>0.15127605377072972</v>
      </c>
      <c r="L9" s="84">
        <f t="shared" si="0"/>
        <v>7.5638026885364862E-2</v>
      </c>
    </row>
    <row r="10" spans="1:16" ht="17" thickBot="1" x14ac:dyDescent="0.25">
      <c r="A10" s="7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s="24"/>
      <c r="K10" s="29"/>
      <c r="L10" s="1"/>
    </row>
    <row r="11" spans="1:16" ht="17" thickBot="1" x14ac:dyDescent="0.25">
      <c r="A11" s="7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s="119" t="s">
        <v>52</v>
      </c>
      <c r="J11" s="120" t="s">
        <v>49</v>
      </c>
      <c r="K11" s="121" t="s">
        <v>51</v>
      </c>
      <c r="L11" s="122" t="s">
        <v>70</v>
      </c>
      <c r="M11" s="77" t="s">
        <v>73</v>
      </c>
      <c r="N11" s="77" t="s">
        <v>74</v>
      </c>
      <c r="O11" s="77" t="s">
        <v>71</v>
      </c>
      <c r="P11" s="77" t="s">
        <v>72</v>
      </c>
    </row>
    <row r="12" spans="1:16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7" t="s">
        <v>42</v>
      </c>
      <c r="J12" s="14">
        <f>C13</f>
        <v>1.1709999999999998</v>
      </c>
      <c r="K12" s="117">
        <f>C14</f>
        <v>2.8982753492378902E-2</v>
      </c>
      <c r="L12" s="123">
        <f>K12/2</f>
        <v>1.4491376746189451E-2</v>
      </c>
      <c r="M12">
        <v>63.853920000000002</v>
      </c>
      <c r="N12">
        <v>11.80597</v>
      </c>
      <c r="O12">
        <f>_xlfn.T.DIST.2T(M12,18)</f>
        <v>1.1376135210559215E-22</v>
      </c>
      <c r="P12">
        <f>_xlfn.T.DIST.2T(N12,18)</f>
        <v>6.5579495276820541E-10</v>
      </c>
    </row>
    <row r="13" spans="1:16" x14ac:dyDescent="0.2">
      <c r="A13" s="72" t="s">
        <v>49</v>
      </c>
      <c r="B13" s="29">
        <f t="shared" ref="B13:G13" si="1">AVERAGE(B3:B12)</f>
        <v>26.846999999999998</v>
      </c>
      <c r="C13" s="29">
        <f t="shared" si="1"/>
        <v>1.1709999999999998</v>
      </c>
      <c r="D13" s="29">
        <f t="shared" si="1"/>
        <v>-3.1819999999999999</v>
      </c>
      <c r="E13" s="29">
        <f t="shared" si="1"/>
        <v>4.8480000000000008</v>
      </c>
      <c r="F13" s="29">
        <f t="shared" si="1"/>
        <v>-7.8910000000000009</v>
      </c>
      <c r="G13" s="83">
        <f t="shared" si="1"/>
        <v>0.83949999999999991</v>
      </c>
      <c r="I13" s="24" t="s">
        <v>43</v>
      </c>
      <c r="J13">
        <f>C25</f>
        <v>0.998</v>
      </c>
      <c r="K13" s="29">
        <f>C26</f>
        <v>2.7968235951204064E-2</v>
      </c>
      <c r="L13" s="83">
        <f t="shared" ref="L13:L18" si="2">K13/2</f>
        <v>1.3984117975602032E-2</v>
      </c>
    </row>
    <row r="14" spans="1:16" ht="17" thickBot="1" x14ac:dyDescent="0.25">
      <c r="A14" s="5" t="s">
        <v>50</v>
      </c>
      <c r="B14" s="29">
        <f t="shared" ref="B14:G14" si="3">2*STDEVA(B3:B12)</f>
        <v>0.60699990847519081</v>
      </c>
      <c r="C14" s="29">
        <f t="shared" si="3"/>
        <v>2.8982753492378902E-2</v>
      </c>
      <c r="D14" s="29">
        <f t="shared" si="3"/>
        <v>6.4498061986388439E-2</v>
      </c>
      <c r="E14" s="29">
        <f t="shared" si="3"/>
        <v>9.6055539489748792E-2</v>
      </c>
      <c r="F14" s="29">
        <f t="shared" si="3"/>
        <v>6.6965994687187849E-2</v>
      </c>
      <c r="G14" s="83">
        <f t="shared" si="3"/>
        <v>3.1622776601683829E-3</v>
      </c>
      <c r="I14" s="24" t="s">
        <v>44</v>
      </c>
      <c r="J14">
        <f>C37</f>
        <v>1.3060000000000003</v>
      </c>
      <c r="K14" s="29">
        <f>C38</f>
        <v>3.7947331922020579E-2</v>
      </c>
      <c r="L14" s="83">
        <f t="shared" si="2"/>
        <v>1.8973665961010289E-2</v>
      </c>
    </row>
    <row r="15" spans="1:16" x14ac:dyDescent="0.2">
      <c r="A15" s="9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>
        <f>C49</f>
        <v>0.81799999999999995</v>
      </c>
      <c r="K15" s="29">
        <f>C50</f>
        <v>3.3730961708462646E-2</v>
      </c>
      <c r="L15" s="83">
        <f t="shared" si="2"/>
        <v>1.6865480854231323E-2</v>
      </c>
    </row>
    <row r="16" spans="1:16" x14ac:dyDescent="0.2">
      <c r="A16" s="72"/>
      <c r="B16">
        <v>36.29</v>
      </c>
      <c r="C16">
        <v>0.99</v>
      </c>
      <c r="D16">
        <v>-3.65</v>
      </c>
      <c r="E16">
        <v>5.36</v>
      </c>
      <c r="F16">
        <v>-6.53</v>
      </c>
      <c r="G16" s="1">
        <v>0.84</v>
      </c>
      <c r="I16" s="24" t="s">
        <v>46</v>
      </c>
      <c r="J16">
        <f>C61</f>
        <v>0.81500000000000006</v>
      </c>
      <c r="K16" s="29">
        <f>C62</f>
        <v>2.867441755680868E-2</v>
      </c>
      <c r="L16" s="83">
        <f t="shared" si="2"/>
        <v>1.433720877840434E-2</v>
      </c>
    </row>
    <row r="17" spans="1:16" x14ac:dyDescent="0.2">
      <c r="A17" s="72"/>
      <c r="B17">
        <v>35.67</v>
      </c>
      <c r="C17">
        <v>1.02</v>
      </c>
      <c r="D17">
        <v>-3.59</v>
      </c>
      <c r="E17">
        <v>5.43</v>
      </c>
      <c r="F17">
        <v>-6.51</v>
      </c>
      <c r="G17" s="1">
        <v>0.84</v>
      </c>
      <c r="I17" s="24" t="s">
        <v>47</v>
      </c>
      <c r="J17">
        <f>C73</f>
        <v>0.72199999999999998</v>
      </c>
      <c r="K17" s="29">
        <f>C74</f>
        <v>3.3730961708462751E-2</v>
      </c>
      <c r="L17" s="83">
        <f t="shared" si="2"/>
        <v>1.6865480854231375E-2</v>
      </c>
    </row>
    <row r="18" spans="1:16" ht="17" thickBot="1" x14ac:dyDescent="0.25">
      <c r="A18" s="72"/>
      <c r="B18">
        <v>36.19</v>
      </c>
      <c r="C18">
        <v>1.01</v>
      </c>
      <c r="D18">
        <v>-3.49</v>
      </c>
      <c r="E18">
        <v>5.47</v>
      </c>
      <c r="F18">
        <v>-6.5</v>
      </c>
      <c r="G18" s="1">
        <v>0.84</v>
      </c>
      <c r="I18" s="15" t="s">
        <v>48</v>
      </c>
      <c r="J18" s="2">
        <f>C85</f>
        <v>1.0909</v>
      </c>
      <c r="K18" s="85">
        <f>C86</f>
        <v>3.1643149162004856E-2</v>
      </c>
      <c r="L18" s="84">
        <f t="shared" si="2"/>
        <v>1.5821574581002428E-2</v>
      </c>
    </row>
    <row r="19" spans="1:16" ht="17" thickBot="1" x14ac:dyDescent="0.25">
      <c r="A19" s="72"/>
      <c r="B19">
        <v>36.270000000000003</v>
      </c>
      <c r="C19">
        <v>1</v>
      </c>
      <c r="D19">
        <v>-3.63</v>
      </c>
      <c r="E19">
        <v>5.36</v>
      </c>
      <c r="F19">
        <v>-6.49</v>
      </c>
      <c r="G19" s="1">
        <v>0.84</v>
      </c>
      <c r="I19" s="24"/>
      <c r="K19" s="29"/>
      <c r="L19" s="1"/>
    </row>
    <row r="20" spans="1:16" ht="17" thickBot="1" x14ac:dyDescent="0.25">
      <c r="A20" s="72"/>
      <c r="B20">
        <v>36.29</v>
      </c>
      <c r="C20">
        <v>0.98</v>
      </c>
      <c r="D20">
        <v>-3.64</v>
      </c>
      <c r="E20">
        <v>5.39</v>
      </c>
      <c r="F20">
        <v>-6.47</v>
      </c>
      <c r="G20" s="1">
        <v>0.84</v>
      </c>
      <c r="I20" s="119" t="s">
        <v>53</v>
      </c>
      <c r="J20" s="120" t="s">
        <v>49</v>
      </c>
      <c r="K20" s="121" t="s">
        <v>51</v>
      </c>
      <c r="L20" s="122" t="s">
        <v>70</v>
      </c>
      <c r="M20" s="77" t="s">
        <v>73</v>
      </c>
      <c r="N20" s="77" t="s">
        <v>74</v>
      </c>
      <c r="O20" s="77" t="s">
        <v>71</v>
      </c>
      <c r="P20" s="77" t="s">
        <v>72</v>
      </c>
    </row>
    <row r="21" spans="1:16" x14ac:dyDescent="0.2">
      <c r="A21" s="72"/>
      <c r="B21">
        <v>36.270000000000003</v>
      </c>
      <c r="C21">
        <v>0.99</v>
      </c>
      <c r="D21">
        <v>-3.61</v>
      </c>
      <c r="E21">
        <v>5.37</v>
      </c>
      <c r="F21">
        <v>-6.43</v>
      </c>
      <c r="G21" s="1">
        <v>0.84399999999999997</v>
      </c>
      <c r="I21" s="27" t="s">
        <v>42</v>
      </c>
      <c r="J21" s="14">
        <f>D13</f>
        <v>-3.1819999999999999</v>
      </c>
      <c r="K21" s="117">
        <f>D14</f>
        <v>6.4498061986388439E-2</v>
      </c>
      <c r="L21" s="123">
        <f>K21/2</f>
        <v>3.2249030993194219E-2</v>
      </c>
      <c r="M21">
        <v>2.9056799999999998</v>
      </c>
      <c r="N21">
        <v>-65.796430000000001</v>
      </c>
      <c r="O21">
        <f>_xlfn.T.DIST.2T(M21,18)</f>
        <v>9.4289881545779677E-3</v>
      </c>
      <c r="P21">
        <f>_xlfn.T.DIST.2T(ABS(N21),18)</f>
        <v>6.6478089405094528E-23</v>
      </c>
    </row>
    <row r="22" spans="1:16" x14ac:dyDescent="0.2">
      <c r="A22" s="72"/>
      <c r="B22">
        <v>36.200000000000003</v>
      </c>
      <c r="C22">
        <v>0.99</v>
      </c>
      <c r="D22">
        <v>-3.62</v>
      </c>
      <c r="E22">
        <v>5.41</v>
      </c>
      <c r="F22">
        <v>-6.58</v>
      </c>
      <c r="G22" s="1">
        <v>0.84</v>
      </c>
      <c r="I22" s="24" t="s">
        <v>43</v>
      </c>
      <c r="J22">
        <f>D25</f>
        <v>-3.6060000000000003</v>
      </c>
      <c r="K22" s="29">
        <f>D26</f>
        <v>9.0529307716095631E-2</v>
      </c>
      <c r="L22" s="83">
        <f t="shared" ref="L22:L27" si="4">K22/2</f>
        <v>4.5264653858047815E-2</v>
      </c>
    </row>
    <row r="23" spans="1:16" x14ac:dyDescent="0.2">
      <c r="A23" s="72"/>
      <c r="B23">
        <v>36.31</v>
      </c>
      <c r="C23">
        <v>1.01</v>
      </c>
      <c r="D23">
        <v>-3.63</v>
      </c>
      <c r="E23">
        <v>5.4</v>
      </c>
      <c r="F23">
        <v>-6.5</v>
      </c>
      <c r="G23" s="1">
        <v>0.84</v>
      </c>
      <c r="I23" s="24" t="s">
        <v>44</v>
      </c>
      <c r="J23">
        <f>D37</f>
        <v>-3.3379999999999996</v>
      </c>
      <c r="K23" s="29">
        <f>D38</f>
        <v>5.316640543300509E-2</v>
      </c>
      <c r="L23" s="83">
        <f t="shared" si="4"/>
        <v>2.6583202716502545E-2</v>
      </c>
    </row>
    <row r="24" spans="1:16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>
        <f>D49</f>
        <v>-4.5529999999999999</v>
      </c>
      <c r="K24" s="29">
        <f>D50</f>
        <v>4.4271887242357089E-2</v>
      </c>
      <c r="L24" s="83">
        <f t="shared" si="4"/>
        <v>2.2135943621178544E-2</v>
      </c>
    </row>
    <row r="25" spans="1:16" x14ac:dyDescent="0.2">
      <c r="A25" s="72" t="s">
        <v>49</v>
      </c>
      <c r="B25" s="29">
        <f t="shared" ref="B25:G25" si="5">AVERAGE(B15:B24)</f>
        <v>36.191000000000003</v>
      </c>
      <c r="C25" s="29">
        <f t="shared" si="5"/>
        <v>0.998</v>
      </c>
      <c r="D25" s="29">
        <f t="shared" si="5"/>
        <v>-3.6060000000000003</v>
      </c>
      <c r="E25" s="29">
        <f t="shared" si="5"/>
        <v>5.3969999999999994</v>
      </c>
      <c r="F25" s="29">
        <f t="shared" si="5"/>
        <v>-6.5030000000000001</v>
      </c>
      <c r="G25" s="83">
        <f t="shared" si="5"/>
        <v>0.84040000000000004</v>
      </c>
      <c r="I25" s="24" t="s">
        <v>46</v>
      </c>
      <c r="J25">
        <f>D61</f>
        <v>-3.4760000000000004</v>
      </c>
      <c r="K25" s="29">
        <f>D62</f>
        <v>6.1246315081897727E-2</v>
      </c>
      <c r="L25" s="83">
        <f t="shared" si="4"/>
        <v>3.0623157540948864E-2</v>
      </c>
    </row>
    <row r="26" spans="1:16" ht="17" thickBot="1" x14ac:dyDescent="0.25">
      <c r="A26" s="5" t="s">
        <v>50</v>
      </c>
      <c r="B26" s="29">
        <f t="shared" ref="B26:G26" si="6">2*STDEVA(B15:B24)</f>
        <v>0.37670501279736951</v>
      </c>
      <c r="C26" s="29">
        <f t="shared" si="6"/>
        <v>2.7968235951204064E-2</v>
      </c>
      <c r="D26" s="29">
        <f t="shared" si="6"/>
        <v>9.0529307716095631E-2</v>
      </c>
      <c r="E26" s="29">
        <f t="shared" si="6"/>
        <v>6.7363029755035053E-2</v>
      </c>
      <c r="F26" s="29">
        <f t="shared" si="6"/>
        <v>7.720103626247532E-2</v>
      </c>
      <c r="G26" s="83">
        <f t="shared" si="6"/>
        <v>2.5298221281347061E-3</v>
      </c>
      <c r="I26" s="24" t="s">
        <v>47</v>
      </c>
      <c r="J26">
        <f>D73</f>
        <v>-3.2299999999999995</v>
      </c>
      <c r="K26" s="29">
        <f>D74</f>
        <v>8.2192186706252973E-2</v>
      </c>
      <c r="L26" s="83">
        <f t="shared" si="4"/>
        <v>4.1096093353126487E-2</v>
      </c>
    </row>
    <row r="27" spans="1:16" ht="17" thickBot="1" x14ac:dyDescent="0.25">
      <c r="A27" s="9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85">
        <f>D86</f>
        <v>6.5455667779379167E-2</v>
      </c>
      <c r="L27" s="84">
        <f t="shared" si="4"/>
        <v>3.2727833889689584E-2</v>
      </c>
    </row>
    <row r="28" spans="1:16" ht="17" thickBot="1" x14ac:dyDescent="0.25">
      <c r="A28" s="72"/>
      <c r="B28">
        <v>27.83</v>
      </c>
      <c r="C28">
        <v>1.3</v>
      </c>
      <c r="D28">
        <v>-3.35</v>
      </c>
      <c r="E28">
        <v>5.0599999999999996</v>
      </c>
      <c r="F28">
        <v>-5.82</v>
      </c>
      <c r="G28" s="1">
        <v>0.82</v>
      </c>
      <c r="I28" s="24"/>
      <c r="K28" s="29"/>
      <c r="L28" s="1"/>
    </row>
    <row r="29" spans="1:16" ht="17" thickBot="1" x14ac:dyDescent="0.25">
      <c r="A29" s="72"/>
      <c r="B29">
        <v>27.79</v>
      </c>
      <c r="C29">
        <v>1.31</v>
      </c>
      <c r="D29">
        <v>-3.36</v>
      </c>
      <c r="E29">
        <v>5.12</v>
      </c>
      <c r="F29">
        <v>-5.78</v>
      </c>
      <c r="G29" s="1">
        <v>0.82</v>
      </c>
      <c r="I29" s="119" t="s">
        <v>54</v>
      </c>
      <c r="J29" s="120" t="s">
        <v>49</v>
      </c>
      <c r="K29" s="121" t="s">
        <v>51</v>
      </c>
      <c r="L29" s="122" t="s">
        <v>70</v>
      </c>
      <c r="M29" s="77" t="s">
        <v>73</v>
      </c>
      <c r="N29" s="77" t="s">
        <v>74</v>
      </c>
      <c r="O29" s="77" t="s">
        <v>71</v>
      </c>
      <c r="P29" s="77" t="s">
        <v>72</v>
      </c>
    </row>
    <row r="30" spans="1:16" x14ac:dyDescent="0.2">
      <c r="A30" s="72"/>
      <c r="B30">
        <v>27.84</v>
      </c>
      <c r="C30">
        <v>1.34</v>
      </c>
      <c r="D30">
        <v>-3.31</v>
      </c>
      <c r="E30">
        <v>5.1100000000000003</v>
      </c>
      <c r="F30">
        <v>-5.75</v>
      </c>
      <c r="G30" s="1">
        <v>0.82</v>
      </c>
      <c r="I30" s="24" t="s">
        <v>42</v>
      </c>
      <c r="J30">
        <f>G13</f>
        <v>0.83949999999999991</v>
      </c>
      <c r="K30" s="118">
        <f>G14</f>
        <v>3.1622776601683829E-3</v>
      </c>
      <c r="L30" s="83">
        <f>K30/2</f>
        <v>1.5811388300841914E-3</v>
      </c>
      <c r="M30">
        <v>36.224299999999999</v>
      </c>
      <c r="N30">
        <v>63.057119999999998</v>
      </c>
      <c r="O30">
        <f>_xlfn.T.DIST.2T(M30,18)</f>
        <v>2.8388104091613161E-18</v>
      </c>
      <c r="P30">
        <f>_xlfn.T.DIST.2T(N30,18)</f>
        <v>1.4247592309438804E-22</v>
      </c>
    </row>
    <row r="31" spans="1:16" x14ac:dyDescent="0.2">
      <c r="A31" s="72"/>
      <c r="B31">
        <v>27.12</v>
      </c>
      <c r="C31">
        <v>1.27</v>
      </c>
      <c r="D31">
        <v>-3.32</v>
      </c>
      <c r="E31">
        <v>5.0999999999999996</v>
      </c>
      <c r="F31">
        <v>-5.82</v>
      </c>
      <c r="G31" s="1">
        <v>0.82899999999999996</v>
      </c>
      <c r="I31" s="24" t="s">
        <v>43</v>
      </c>
      <c r="J31" s="74">
        <f>G25</f>
        <v>0.84040000000000004</v>
      </c>
      <c r="K31" s="118">
        <f>G26</f>
        <v>2.5298221281347061E-3</v>
      </c>
      <c r="L31" s="83">
        <f t="shared" ref="L31:L36" si="7">K31/2</f>
        <v>1.2649110640673531E-3</v>
      </c>
    </row>
    <row r="32" spans="1:16" x14ac:dyDescent="0.2">
      <c r="A32" s="72"/>
      <c r="B32">
        <v>27.82</v>
      </c>
      <c r="C32">
        <v>1.29</v>
      </c>
      <c r="D32">
        <v>-3.33</v>
      </c>
      <c r="E32">
        <v>5.0599999999999996</v>
      </c>
      <c r="F32">
        <v>-5.83</v>
      </c>
      <c r="G32" s="1">
        <v>0.82</v>
      </c>
      <c r="I32" s="24" t="s">
        <v>44</v>
      </c>
      <c r="J32" s="74">
        <f>G37</f>
        <v>0.82090000000000019</v>
      </c>
      <c r="K32" s="118">
        <f>G38</f>
        <v>5.6920997883030877E-3</v>
      </c>
      <c r="L32" s="83">
        <f t="shared" si="7"/>
        <v>2.8460498941515438E-3</v>
      </c>
    </row>
    <row r="33" spans="1:13" x14ac:dyDescent="0.2">
      <c r="A33" s="72"/>
      <c r="B33">
        <v>27.85</v>
      </c>
      <c r="C33">
        <v>1.3</v>
      </c>
      <c r="D33">
        <v>-3.32</v>
      </c>
      <c r="E33">
        <v>5.09</v>
      </c>
      <c r="F33">
        <v>5.8</v>
      </c>
      <c r="G33" s="1">
        <v>0.82</v>
      </c>
      <c r="I33" s="24" t="s">
        <v>45</v>
      </c>
      <c r="J33" s="74">
        <f>G49</f>
        <v>0.81060000000000021</v>
      </c>
      <c r="K33" s="29">
        <f>G50</f>
        <v>3.7947331922019881E-3</v>
      </c>
      <c r="L33" s="83">
        <f t="shared" si="7"/>
        <v>1.897366596100994E-3</v>
      </c>
    </row>
    <row r="34" spans="1:13" x14ac:dyDescent="0.2">
      <c r="A34" s="72"/>
      <c r="B34">
        <v>27.81</v>
      </c>
      <c r="C34">
        <v>1.32</v>
      </c>
      <c r="D34">
        <v>-3.38</v>
      </c>
      <c r="E34">
        <v>5.01</v>
      </c>
      <c r="F34">
        <v>-5.81</v>
      </c>
      <c r="G34" s="1">
        <v>0.82</v>
      </c>
      <c r="I34" s="24" t="s">
        <v>46</v>
      </c>
      <c r="J34" s="74">
        <f>G61</f>
        <v>0.80970000000000031</v>
      </c>
      <c r="K34" s="118">
        <f>G62</f>
        <v>1.8973665961010292E-3</v>
      </c>
      <c r="L34" s="83">
        <f t="shared" si="7"/>
        <v>9.4868329805051458E-4</v>
      </c>
    </row>
    <row r="35" spans="1:13" x14ac:dyDescent="0.2">
      <c r="A35" s="72"/>
      <c r="B35">
        <v>27.82</v>
      </c>
      <c r="C35">
        <v>1.31</v>
      </c>
      <c r="D35">
        <v>-3.3</v>
      </c>
      <c r="E35">
        <v>5.07</v>
      </c>
      <c r="F35">
        <v>-5.82</v>
      </c>
      <c r="G35" s="1">
        <v>0.82</v>
      </c>
      <c r="I35" s="24" t="s">
        <v>47</v>
      </c>
      <c r="J35">
        <f>G73</f>
        <v>0.79899999999999993</v>
      </c>
      <c r="K35" s="29">
        <f>G74</f>
        <v>6.3245553203367657E-3</v>
      </c>
      <c r="L35" s="83">
        <f t="shared" si="7"/>
        <v>3.1622776601683829E-3</v>
      </c>
    </row>
    <row r="36" spans="1:13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85">
        <f>G86</f>
        <v>6.3245553203367649E-3</v>
      </c>
      <c r="L36" s="84">
        <f t="shared" si="7"/>
        <v>3.1622776601683824E-3</v>
      </c>
      <c r="M36" s="130" t="s">
        <v>83</v>
      </c>
    </row>
    <row r="37" spans="1:13" x14ac:dyDescent="0.2">
      <c r="A37" s="72" t="s">
        <v>49</v>
      </c>
      <c r="B37" s="29">
        <f t="shared" ref="B37:G37" si="8">AVERAGE(B27:B36)</f>
        <v>27.747999999999998</v>
      </c>
      <c r="C37" s="29">
        <f t="shared" si="8"/>
        <v>1.3060000000000003</v>
      </c>
      <c r="D37" s="29">
        <f t="shared" si="8"/>
        <v>-3.3379999999999996</v>
      </c>
      <c r="E37" s="29">
        <f t="shared" si="8"/>
        <v>5.08</v>
      </c>
      <c r="F37" s="29">
        <f t="shared" si="8"/>
        <v>-4.6419999999999995</v>
      </c>
      <c r="G37" s="83">
        <f t="shared" si="8"/>
        <v>0.82090000000000019</v>
      </c>
    </row>
    <row r="38" spans="1:13" ht="17" thickBot="1" x14ac:dyDescent="0.25">
      <c r="A38" s="5" t="s">
        <v>50</v>
      </c>
      <c r="B38" s="29">
        <f t="shared" ref="B38:G38" si="9">2*STDEVA(B27:B36)</f>
        <v>0.44289953714132446</v>
      </c>
      <c r="C38" s="29">
        <f t="shared" si="9"/>
        <v>3.7947331922020579E-2</v>
      </c>
      <c r="D38" s="29">
        <f t="shared" si="9"/>
        <v>5.316640543300509E-2</v>
      </c>
      <c r="E38" s="29">
        <f t="shared" si="9"/>
        <v>6.3245553203367805E-2</v>
      </c>
      <c r="F38" s="29">
        <f t="shared" si="9"/>
        <v>7.3380457586169063</v>
      </c>
      <c r="G38" s="83">
        <f t="shared" si="9"/>
        <v>5.6920997883030877E-3</v>
      </c>
    </row>
    <row r="39" spans="1:13" x14ac:dyDescent="0.2">
      <c r="A39" s="9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3" x14ac:dyDescent="0.2">
      <c r="A40" s="72"/>
      <c r="B40">
        <v>29.18</v>
      </c>
      <c r="C40">
        <v>0.81</v>
      </c>
      <c r="D40">
        <v>-4.54</v>
      </c>
      <c r="E40">
        <v>3.49</v>
      </c>
      <c r="F40">
        <v>-6.73</v>
      </c>
      <c r="G40" s="1">
        <v>0.81</v>
      </c>
    </row>
    <row r="41" spans="1:13" x14ac:dyDescent="0.2">
      <c r="A41" s="72"/>
      <c r="B41">
        <v>29.1</v>
      </c>
      <c r="C41">
        <v>0.8</v>
      </c>
      <c r="D41">
        <v>-4.53</v>
      </c>
      <c r="E41">
        <v>3.53</v>
      </c>
      <c r="F41">
        <v>-6.69</v>
      </c>
      <c r="G41" s="1">
        <v>0.81</v>
      </c>
    </row>
    <row r="42" spans="1:13" x14ac:dyDescent="0.2">
      <c r="A42" s="72"/>
      <c r="B42">
        <v>29.12</v>
      </c>
      <c r="C42">
        <v>0.83</v>
      </c>
      <c r="D42">
        <v>-4.59</v>
      </c>
      <c r="E42">
        <v>3.48</v>
      </c>
      <c r="F42">
        <v>-6.72</v>
      </c>
      <c r="G42" s="1">
        <v>0.81</v>
      </c>
    </row>
    <row r="43" spans="1:13" x14ac:dyDescent="0.2">
      <c r="A43" s="72"/>
      <c r="B43">
        <v>29.15</v>
      </c>
      <c r="C43">
        <v>0.81</v>
      </c>
      <c r="D43">
        <v>-4.58</v>
      </c>
      <c r="E43">
        <v>3.51</v>
      </c>
      <c r="F43">
        <v>-6.7</v>
      </c>
      <c r="G43" s="1">
        <v>0.81599999999999995</v>
      </c>
    </row>
    <row r="44" spans="1:13" x14ac:dyDescent="0.2">
      <c r="A44" s="72"/>
      <c r="B44">
        <v>29.69</v>
      </c>
      <c r="C44">
        <v>0.8</v>
      </c>
      <c r="D44">
        <v>-4.53</v>
      </c>
      <c r="E44">
        <v>3.5</v>
      </c>
      <c r="F44">
        <v>-6.75</v>
      </c>
      <c r="G44" s="1">
        <v>0.81</v>
      </c>
    </row>
    <row r="45" spans="1:13" x14ac:dyDescent="0.2">
      <c r="A45" s="72"/>
      <c r="B45">
        <v>29.16</v>
      </c>
      <c r="C45">
        <v>0.84</v>
      </c>
      <c r="D45">
        <v>-4.5599999999999996</v>
      </c>
      <c r="E45">
        <v>3.48</v>
      </c>
      <c r="F45">
        <v>-6.71</v>
      </c>
      <c r="G45" s="1">
        <v>0.81</v>
      </c>
    </row>
    <row r="46" spans="1:13" x14ac:dyDescent="0.2">
      <c r="A46" s="72"/>
      <c r="B46">
        <v>29.12</v>
      </c>
      <c r="C46">
        <v>0.81</v>
      </c>
      <c r="D46">
        <v>-4.5599999999999996</v>
      </c>
      <c r="E46">
        <v>3.51</v>
      </c>
      <c r="F46">
        <v>-6.74</v>
      </c>
      <c r="G46" s="1">
        <v>0.81</v>
      </c>
    </row>
    <row r="47" spans="1:13" x14ac:dyDescent="0.2">
      <c r="A47" s="72"/>
      <c r="B47">
        <v>29.1</v>
      </c>
      <c r="C47">
        <v>0.82</v>
      </c>
      <c r="D47">
        <v>-4.54</v>
      </c>
      <c r="E47">
        <v>3.47</v>
      </c>
      <c r="F47">
        <v>-6.74</v>
      </c>
      <c r="G47" s="1">
        <v>0.81</v>
      </c>
    </row>
    <row r="48" spans="1:13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29">
        <f t="shared" ref="B49:G49" si="10">AVERAGE(B39:B48)</f>
        <v>29.191000000000003</v>
      </c>
      <c r="C49" s="29">
        <f t="shared" si="10"/>
        <v>0.81799999999999995</v>
      </c>
      <c r="D49" s="29">
        <f t="shared" si="10"/>
        <v>-4.5529999999999999</v>
      </c>
      <c r="E49" s="29">
        <f t="shared" si="10"/>
        <v>3.492</v>
      </c>
      <c r="F49" s="29">
        <f t="shared" si="10"/>
        <v>-6.721000000000001</v>
      </c>
      <c r="G49" s="83">
        <f t="shared" si="10"/>
        <v>0.81060000000000021</v>
      </c>
    </row>
    <row r="50" spans="1:7" ht="17" thickBot="1" x14ac:dyDescent="0.25">
      <c r="A50" s="5" t="s">
        <v>50</v>
      </c>
      <c r="B50" s="29">
        <f t="shared" ref="B50:G50" si="11">2*STDEVA(B39:B48)</f>
        <v>0.35445733170580673</v>
      </c>
      <c r="C50" s="29">
        <f t="shared" si="11"/>
        <v>3.3730961708462646E-2</v>
      </c>
      <c r="D50" s="29">
        <f t="shared" si="11"/>
        <v>4.4271887242357089E-2</v>
      </c>
      <c r="E50" s="29">
        <f t="shared" si="11"/>
        <v>4.1952353926805866E-2</v>
      </c>
      <c r="F50" s="29">
        <f t="shared" si="11"/>
        <v>4.0496913462633136E-2</v>
      </c>
      <c r="G50" s="83">
        <f t="shared" si="11"/>
        <v>3.7947331922019881E-3</v>
      </c>
    </row>
    <row r="51" spans="1:7" x14ac:dyDescent="0.2">
      <c r="A51" s="9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>
        <v>35.229999999999997</v>
      </c>
      <c r="C52">
        <v>0.83</v>
      </c>
      <c r="D52">
        <v>-3.45</v>
      </c>
      <c r="E52">
        <v>6.37</v>
      </c>
      <c r="F52">
        <v>-5.58</v>
      </c>
      <c r="G52" s="1">
        <v>0.81</v>
      </c>
    </row>
    <row r="53" spans="1:7" x14ac:dyDescent="0.2">
      <c r="A53" s="72"/>
      <c r="B53">
        <v>35.270000000000003</v>
      </c>
      <c r="C53">
        <v>0.81</v>
      </c>
      <c r="D53">
        <v>-3.48</v>
      </c>
      <c r="E53">
        <v>6.31</v>
      </c>
      <c r="F53">
        <v>-5.54</v>
      </c>
      <c r="G53" s="1">
        <v>0.80700000000000005</v>
      </c>
    </row>
    <row r="54" spans="1:7" x14ac:dyDescent="0.2">
      <c r="A54" s="72"/>
      <c r="B54">
        <v>35.21</v>
      </c>
      <c r="C54">
        <v>0.8</v>
      </c>
      <c r="D54">
        <v>-3.49</v>
      </c>
      <c r="E54">
        <v>6.39</v>
      </c>
      <c r="F54">
        <v>-5.53</v>
      </c>
      <c r="G54" s="1">
        <v>0.81</v>
      </c>
    </row>
    <row r="55" spans="1:7" x14ac:dyDescent="0.2">
      <c r="A55" s="72"/>
      <c r="B55">
        <v>35.22</v>
      </c>
      <c r="C55">
        <v>0.84</v>
      </c>
      <c r="D55">
        <v>-3.46</v>
      </c>
      <c r="E55">
        <v>6.32</v>
      </c>
      <c r="F55">
        <v>-5.56</v>
      </c>
      <c r="G55" s="1">
        <v>0.81</v>
      </c>
    </row>
    <row r="56" spans="1:7" x14ac:dyDescent="0.2">
      <c r="A56" s="72"/>
      <c r="B56">
        <v>35.1</v>
      </c>
      <c r="C56">
        <v>0.81</v>
      </c>
      <c r="D56">
        <v>-3.46</v>
      </c>
      <c r="E56">
        <v>6.36</v>
      </c>
      <c r="F56">
        <v>-5.59</v>
      </c>
      <c r="G56" s="1">
        <v>0.81</v>
      </c>
    </row>
    <row r="57" spans="1:7" x14ac:dyDescent="0.2">
      <c r="A57" s="72"/>
      <c r="B57">
        <v>35.33</v>
      </c>
      <c r="C57">
        <v>0.82</v>
      </c>
      <c r="D57">
        <v>-3.45</v>
      </c>
      <c r="E57">
        <v>6.34</v>
      </c>
      <c r="F57">
        <v>-5.52</v>
      </c>
      <c r="G57" s="1">
        <v>0.81</v>
      </c>
    </row>
    <row r="58" spans="1:7" x14ac:dyDescent="0.2">
      <c r="A58" s="72"/>
      <c r="B58">
        <v>35.32</v>
      </c>
      <c r="C58">
        <v>0.81</v>
      </c>
      <c r="D58">
        <v>-3.55</v>
      </c>
      <c r="E58">
        <v>6.36</v>
      </c>
      <c r="F58">
        <v>-5.59</v>
      </c>
      <c r="G58" s="1">
        <v>0.81</v>
      </c>
    </row>
    <row r="59" spans="1:7" x14ac:dyDescent="0.2">
      <c r="A59" s="72"/>
      <c r="B59">
        <v>35.21</v>
      </c>
      <c r="C59">
        <v>0.8</v>
      </c>
      <c r="D59">
        <v>-3.49</v>
      </c>
      <c r="E59">
        <v>6.35</v>
      </c>
      <c r="F59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29">
        <f t="shared" ref="B61:G61" si="12">AVERAGE(B51:B60)</f>
        <v>35.271999999999998</v>
      </c>
      <c r="C61" s="29">
        <f t="shared" si="12"/>
        <v>0.81500000000000006</v>
      </c>
      <c r="D61" s="29">
        <f t="shared" si="12"/>
        <v>-3.4760000000000004</v>
      </c>
      <c r="E61" s="29">
        <f t="shared" si="12"/>
        <v>6.3490000000000011</v>
      </c>
      <c r="F61" s="29">
        <f t="shared" si="12"/>
        <v>-5.5709999999999997</v>
      </c>
      <c r="G61" s="83">
        <f t="shared" si="12"/>
        <v>0.80970000000000031</v>
      </c>
    </row>
    <row r="62" spans="1:7" ht="17" thickBot="1" x14ac:dyDescent="0.25">
      <c r="A62" s="5" t="s">
        <v>50</v>
      </c>
      <c r="B62" s="29">
        <f t="shared" ref="B62:G62" si="13">2*STDEVA(B51:B60)</f>
        <v>0.23547587750954016</v>
      </c>
      <c r="C62" s="29">
        <f t="shared" si="13"/>
        <v>2.867441755680868E-2</v>
      </c>
      <c r="D62" s="29">
        <f t="shared" si="13"/>
        <v>6.1246315081897727E-2</v>
      </c>
      <c r="E62" s="29">
        <f t="shared" si="13"/>
        <v>4.6619023298792285E-2</v>
      </c>
      <c r="F62" s="29">
        <f t="shared" si="13"/>
        <v>7.0836274448744088E-2</v>
      </c>
      <c r="G62" s="83">
        <f t="shared" si="13"/>
        <v>1.8973665961010292E-3</v>
      </c>
    </row>
    <row r="63" spans="1:7" x14ac:dyDescent="0.2">
      <c r="A63" s="9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>
        <v>24.88</v>
      </c>
      <c r="C64">
        <v>0.71</v>
      </c>
      <c r="D64">
        <v>-3.33</v>
      </c>
      <c r="E64">
        <v>5.01</v>
      </c>
      <c r="F64">
        <v>-6.74</v>
      </c>
      <c r="G64" s="1">
        <v>0.8</v>
      </c>
    </row>
    <row r="65" spans="1:7" x14ac:dyDescent="0.2">
      <c r="A65" s="72"/>
      <c r="B65">
        <v>25.15</v>
      </c>
      <c r="C65">
        <v>0.72</v>
      </c>
      <c r="D65">
        <v>-3.23</v>
      </c>
      <c r="E65">
        <v>5.0199999999999996</v>
      </c>
      <c r="F65">
        <v>6.75</v>
      </c>
      <c r="G65" s="1">
        <v>0.8</v>
      </c>
    </row>
    <row r="66" spans="1:7" x14ac:dyDescent="0.2">
      <c r="A66" s="72"/>
      <c r="B66">
        <v>25.2</v>
      </c>
      <c r="C66">
        <v>0.74</v>
      </c>
      <c r="D66">
        <v>-3.21</v>
      </c>
      <c r="E66">
        <v>4.95</v>
      </c>
      <c r="F66">
        <v>-6.69</v>
      </c>
      <c r="G66" s="1">
        <v>0.8</v>
      </c>
    </row>
    <row r="67" spans="1:7" x14ac:dyDescent="0.2">
      <c r="A67" s="72"/>
      <c r="B67">
        <v>25.19</v>
      </c>
      <c r="C67">
        <v>0.69</v>
      </c>
      <c r="D67">
        <v>-3.22</v>
      </c>
      <c r="E67">
        <v>4.9800000000000004</v>
      </c>
      <c r="F67">
        <v>-6.71</v>
      </c>
      <c r="G67" s="1">
        <v>0.8</v>
      </c>
    </row>
    <row r="68" spans="1:7" x14ac:dyDescent="0.2">
      <c r="A68" s="72"/>
      <c r="B68">
        <v>25.17</v>
      </c>
      <c r="C68">
        <v>0.75</v>
      </c>
      <c r="D68">
        <v>-3.23</v>
      </c>
      <c r="E68">
        <v>4.95</v>
      </c>
      <c r="F68">
        <v>-6.73</v>
      </c>
      <c r="G68" s="1">
        <v>0.8</v>
      </c>
    </row>
    <row r="69" spans="1:7" x14ac:dyDescent="0.2">
      <c r="A69" s="72"/>
      <c r="B69">
        <v>25.22</v>
      </c>
      <c r="C69">
        <v>0.72</v>
      </c>
      <c r="D69">
        <v>-3.27</v>
      </c>
      <c r="E69">
        <v>4.9800000000000004</v>
      </c>
      <c r="F69">
        <v>-6.72</v>
      </c>
      <c r="G69" s="1">
        <v>0.8</v>
      </c>
    </row>
    <row r="70" spans="1:7" x14ac:dyDescent="0.2">
      <c r="A70" s="72"/>
      <c r="B70">
        <v>25.19</v>
      </c>
      <c r="C70">
        <v>0.71</v>
      </c>
      <c r="D70">
        <v>-3.2</v>
      </c>
      <c r="E70">
        <v>4.99</v>
      </c>
      <c r="F70">
        <v>-6.73</v>
      </c>
      <c r="G70" s="1">
        <v>0.8</v>
      </c>
    </row>
    <row r="71" spans="1:7" x14ac:dyDescent="0.2">
      <c r="A71" s="72"/>
      <c r="B71">
        <v>25.15</v>
      </c>
      <c r="C71">
        <v>0.73</v>
      </c>
      <c r="D71">
        <v>-3.21</v>
      </c>
      <c r="E71">
        <v>5.01</v>
      </c>
      <c r="F71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29">
        <f t="shared" ref="B73:G73" si="14">AVERAGE(B63:B72)</f>
        <v>25.149000000000001</v>
      </c>
      <c r="C73" s="29">
        <f t="shared" si="14"/>
        <v>0.72199999999999998</v>
      </c>
      <c r="D73" s="29">
        <f t="shared" si="14"/>
        <v>-3.2299999999999995</v>
      </c>
      <c r="E73" s="29">
        <f t="shared" si="14"/>
        <v>4.9859999999999998</v>
      </c>
      <c r="F73" s="29">
        <f t="shared" si="14"/>
        <v>-5.3719999999999999</v>
      </c>
      <c r="G73" s="83">
        <f t="shared" si="14"/>
        <v>0.79899999999999993</v>
      </c>
    </row>
    <row r="74" spans="1:7" ht="17" thickBot="1" x14ac:dyDescent="0.25">
      <c r="A74" s="5" t="s">
        <v>50</v>
      </c>
      <c r="B74" s="29">
        <f t="shared" ref="B74:G74" si="15">2*STDEVA(B63:B72)</f>
        <v>0.19423925681717674</v>
      </c>
      <c r="C74" s="29">
        <f t="shared" si="15"/>
        <v>3.3730961708462751E-2</v>
      </c>
      <c r="D74" s="29">
        <f t="shared" si="15"/>
        <v>8.2192186706252973E-2</v>
      </c>
      <c r="E74" s="29">
        <f t="shared" si="15"/>
        <v>4.9170903772228394E-2</v>
      </c>
      <c r="F74" s="29">
        <f t="shared" si="15"/>
        <v>8.5185225636061244</v>
      </c>
      <c r="G74" s="83">
        <f t="shared" si="15"/>
        <v>6.3245553203367657E-3</v>
      </c>
    </row>
    <row r="75" spans="1:7" x14ac:dyDescent="0.2">
      <c r="A75" s="9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>
        <v>24.21</v>
      </c>
      <c r="C76">
        <v>1.0900000000000001</v>
      </c>
      <c r="D76">
        <v>-2.21</v>
      </c>
      <c r="E76">
        <v>5.41</v>
      </c>
      <c r="F76">
        <v>-6.55</v>
      </c>
      <c r="G76" s="1">
        <v>0.77</v>
      </c>
    </row>
    <row r="77" spans="1:7" x14ac:dyDescent="0.2">
      <c r="A77" s="75"/>
      <c r="B77">
        <v>24.22</v>
      </c>
      <c r="C77">
        <v>1.0900000000000001</v>
      </c>
      <c r="D77">
        <v>-2.2200000000000002</v>
      </c>
      <c r="E77">
        <v>5.36</v>
      </c>
      <c r="F77">
        <v>-6.58</v>
      </c>
      <c r="G77" s="1">
        <v>0.77</v>
      </c>
    </row>
    <row r="78" spans="1:7" x14ac:dyDescent="0.2">
      <c r="A78" s="75"/>
      <c r="B78">
        <v>24.2</v>
      </c>
      <c r="C78">
        <v>1.1200000000000001</v>
      </c>
      <c r="D78">
        <v>-2.31</v>
      </c>
      <c r="E78">
        <v>5.34</v>
      </c>
      <c r="F78">
        <v>-6.5</v>
      </c>
      <c r="G78" s="1">
        <v>0.76</v>
      </c>
    </row>
    <row r="79" spans="1:7" x14ac:dyDescent="0.2">
      <c r="A79" s="75"/>
      <c r="B79">
        <v>24.19</v>
      </c>
      <c r="C79">
        <v>1.0900000000000001</v>
      </c>
      <c r="D79">
        <v>-2.19</v>
      </c>
      <c r="E79">
        <v>5.38</v>
      </c>
      <c r="F79">
        <v>-6.51</v>
      </c>
      <c r="G79" s="1">
        <v>0.77</v>
      </c>
    </row>
    <row r="80" spans="1:7" x14ac:dyDescent="0.2">
      <c r="A80" s="75"/>
      <c r="B80">
        <v>24.2</v>
      </c>
      <c r="C80">
        <v>1.1000000000000001</v>
      </c>
      <c r="D80">
        <v>-2.2400000000000002</v>
      </c>
      <c r="E80">
        <v>5.39</v>
      </c>
      <c r="F80">
        <v>-6.54</v>
      </c>
      <c r="G80" s="1">
        <v>0.77</v>
      </c>
    </row>
    <row r="81" spans="1:7" x14ac:dyDescent="0.2">
      <c r="A81" s="75"/>
      <c r="B81">
        <v>24.44</v>
      </c>
      <c r="C81">
        <v>1.109</v>
      </c>
      <c r="D81">
        <v>-2.23</v>
      </c>
      <c r="E81">
        <v>5.4</v>
      </c>
      <c r="F81">
        <v>-6.51</v>
      </c>
      <c r="G81" s="1">
        <v>0.77</v>
      </c>
    </row>
    <row r="82" spans="1:7" x14ac:dyDescent="0.2">
      <c r="A82" s="75"/>
      <c r="B82">
        <v>24.22</v>
      </c>
      <c r="C82">
        <v>1.0900000000000001</v>
      </c>
      <c r="D82">
        <v>-2.21</v>
      </c>
      <c r="E82">
        <v>5.4</v>
      </c>
      <c r="F82">
        <v>-6.57</v>
      </c>
      <c r="G82" s="1">
        <v>0.77</v>
      </c>
    </row>
    <row r="83" spans="1:7" x14ac:dyDescent="0.2">
      <c r="A83" s="75"/>
      <c r="B83">
        <v>24.2</v>
      </c>
      <c r="C83">
        <v>1.08</v>
      </c>
      <c r="D83">
        <v>-2.21</v>
      </c>
      <c r="E83">
        <v>5.37</v>
      </c>
      <c r="F83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29">
        <f t="shared" ref="B85:G85" si="16">AVERAGE(B75:B84)</f>
        <v>24.228999999999999</v>
      </c>
      <c r="C85" s="29">
        <f t="shared" si="16"/>
        <v>1.0909</v>
      </c>
      <c r="D85" s="29">
        <f t="shared" si="16"/>
        <v>-2.226</v>
      </c>
      <c r="E85" s="29">
        <f t="shared" si="16"/>
        <v>5.3849999999999998</v>
      </c>
      <c r="F85" s="29">
        <f t="shared" si="16"/>
        <v>-6.5389999999999997</v>
      </c>
      <c r="G85" s="83">
        <f t="shared" si="16"/>
        <v>0.76899999999999991</v>
      </c>
    </row>
    <row r="86" spans="1:7" ht="17" thickBot="1" x14ac:dyDescent="0.25">
      <c r="A86" s="81" t="s">
        <v>50</v>
      </c>
      <c r="B86" s="85">
        <f t="shared" ref="B86:G86" si="17">2*STDEVA(B75:B84)</f>
        <v>0.15127605377072972</v>
      </c>
      <c r="C86" s="85">
        <f t="shared" si="17"/>
        <v>3.1643149162004856E-2</v>
      </c>
      <c r="D86" s="85">
        <f t="shared" si="17"/>
        <v>6.5455667779379167E-2</v>
      </c>
      <c r="E86" s="85">
        <f t="shared" si="17"/>
        <v>4.5460605656619635E-2</v>
      </c>
      <c r="F86" s="85">
        <f t="shared" si="17"/>
        <v>5.2025634707004637E-2</v>
      </c>
      <c r="G86" s="84">
        <f t="shared" si="1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P57"/>
  <sheetViews>
    <sheetView tabSelected="1" topLeftCell="C30" zoomScale="75" zoomScaleNormal="100" workbookViewId="0">
      <selection activeCell="A58" sqref="A58"/>
    </sheetView>
  </sheetViews>
  <sheetFormatPr baseColWidth="10" defaultRowHeight="16" x14ac:dyDescent="0.2"/>
  <cols>
    <col min="1" max="1" width="20.83203125" bestFit="1" customWidth="1"/>
    <col min="2" max="2" width="8" bestFit="1" customWidth="1"/>
    <col min="3" max="3" width="33.33203125" bestFit="1" customWidth="1"/>
    <col min="4" max="4" width="34.1640625" bestFit="1" customWidth="1"/>
    <col min="5" max="5" width="28" bestFit="1" customWidth="1"/>
    <col min="6" max="6" width="28.33203125" bestFit="1" customWidth="1"/>
    <col min="7" max="7" width="31.33203125" bestFit="1" customWidth="1"/>
    <col min="8" max="8" width="7" customWidth="1"/>
    <col min="9" max="9" width="20.33203125" bestFit="1" customWidth="1"/>
    <col min="10" max="10" width="8.33203125" bestFit="1" customWidth="1"/>
    <col min="11" max="11" width="19.83203125" bestFit="1" customWidth="1"/>
    <col min="12" max="12" width="19" bestFit="1" customWidth="1"/>
    <col min="13" max="14" width="24.1640625" bestFit="1" customWidth="1"/>
    <col min="15" max="16" width="24.33203125" bestFit="1" customWidth="1"/>
  </cols>
  <sheetData>
    <row r="1" spans="1:16" ht="17" thickBot="1" x14ac:dyDescent="0.25">
      <c r="A1" s="27"/>
      <c r="B1" s="89" t="s">
        <v>62</v>
      </c>
      <c r="C1" s="9"/>
      <c r="D1" s="9"/>
      <c r="E1" s="9"/>
      <c r="F1" s="9"/>
      <c r="G1" s="71"/>
    </row>
    <row r="2" spans="1:16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25" t="s">
        <v>9</v>
      </c>
      <c r="J2" s="125" t="s">
        <v>49</v>
      </c>
      <c r="K2" s="125" t="s">
        <v>51</v>
      </c>
      <c r="L2" s="126" t="s">
        <v>70</v>
      </c>
      <c r="M2" s="119" t="s">
        <v>79</v>
      </c>
      <c r="N2" s="120" t="s">
        <v>80</v>
      </c>
      <c r="O2" s="120" t="s">
        <v>81</v>
      </c>
      <c r="P2" s="122" t="s">
        <v>82</v>
      </c>
    </row>
    <row r="3" spans="1:16" x14ac:dyDescent="0.2">
      <c r="A3" s="90" t="s">
        <v>75</v>
      </c>
      <c r="B3" s="112">
        <v>46.72</v>
      </c>
      <c r="C3" s="113">
        <v>0.87</v>
      </c>
      <c r="D3" s="113">
        <v>-1.28</v>
      </c>
      <c r="E3" s="113">
        <v>5.22</v>
      </c>
      <c r="F3" s="101">
        <v>-6.6499999999999995</v>
      </c>
      <c r="G3" s="97">
        <v>0.81</v>
      </c>
      <c r="H3" s="28"/>
      <c r="I3" s="27" t="str">
        <f>A3</f>
        <v>CNN2 Monaco Trained</v>
      </c>
      <c r="J3" s="14">
        <f>B13</f>
        <v>42.281999999999996</v>
      </c>
      <c r="K3" s="117">
        <f>B14</f>
        <v>6.2857864353726173E-2</v>
      </c>
      <c r="L3" s="123">
        <f>K3/2</f>
        <v>3.1428932176863086E-2</v>
      </c>
      <c r="M3" s="24">
        <v>-9.8700000000000003E-3</v>
      </c>
      <c r="N3">
        <v>0.46706999999999999</v>
      </c>
      <c r="O3">
        <f>_xlfn.T.DIST.2T(ABS(M3),18)</f>
        <v>0.99223357782207033</v>
      </c>
      <c r="P3" s="1">
        <f>_xlfn.T.DIST.2T(ABS(N3),18)</f>
        <v>0.64605391421863745</v>
      </c>
    </row>
    <row r="4" spans="1:16" x14ac:dyDescent="0.2">
      <c r="A4" s="72"/>
      <c r="B4" s="108">
        <v>46.74</v>
      </c>
      <c r="C4" s="107">
        <v>0.91</v>
      </c>
      <c r="D4" s="107">
        <v>-1.26</v>
      </c>
      <c r="E4" s="107">
        <v>5.26</v>
      </c>
      <c r="F4" s="103">
        <v>-6.68</v>
      </c>
      <c r="G4" s="35">
        <v>0.79</v>
      </c>
      <c r="H4" s="28"/>
      <c r="I4" s="24" t="str">
        <f>A15</f>
        <v>CNN3 Monaco Trained</v>
      </c>
      <c r="J4">
        <f>B25</f>
        <v>40.909999999999997</v>
      </c>
      <c r="K4" s="29">
        <f>B26</f>
        <v>8.4459063062133244E-2</v>
      </c>
      <c r="L4" s="83">
        <f>K4/2</f>
        <v>4.2229531531066622E-2</v>
      </c>
      <c r="M4" s="24"/>
      <c r="P4" s="1"/>
    </row>
    <row r="5" spans="1:16" x14ac:dyDescent="0.2">
      <c r="A5" s="72"/>
      <c r="B5" s="108">
        <v>46.77</v>
      </c>
      <c r="C5" s="107">
        <v>0.9</v>
      </c>
      <c r="D5" s="107">
        <v>-1.27</v>
      </c>
      <c r="E5" s="107">
        <v>5.27</v>
      </c>
      <c r="F5" s="103">
        <v>-6.64</v>
      </c>
      <c r="G5" s="35">
        <v>0.83</v>
      </c>
      <c r="H5" s="28"/>
      <c r="I5" s="24" t="str">
        <f>A30</f>
        <v>CNN2 RedBull Trained</v>
      </c>
      <c r="J5" s="28">
        <f>B40</f>
        <v>46.742000000000004</v>
      </c>
      <c r="K5" s="28">
        <f>B41</f>
        <v>0.27853585446441514</v>
      </c>
      <c r="L5" s="83">
        <f>K5/2</f>
        <v>0.13926792723220757</v>
      </c>
      <c r="M5" s="24"/>
      <c r="P5" s="1"/>
    </row>
    <row r="6" spans="1:16" ht="17" thickBot="1" x14ac:dyDescent="0.25">
      <c r="A6" s="72"/>
      <c r="B6" s="108">
        <v>46.69</v>
      </c>
      <c r="C6" s="107">
        <v>0.91</v>
      </c>
      <c r="D6" s="107">
        <v>-1.31</v>
      </c>
      <c r="E6" s="107">
        <v>5.21</v>
      </c>
      <c r="F6" s="103">
        <v>-6.7</v>
      </c>
      <c r="G6" s="35">
        <v>0.8</v>
      </c>
      <c r="H6" s="28"/>
      <c r="I6" s="15" t="str">
        <f>A42</f>
        <v>CNN3 RedBull Trained</v>
      </c>
      <c r="J6" s="86">
        <f>B52</f>
        <v>44.98</v>
      </c>
      <c r="K6" s="86">
        <f>B53</f>
        <v>6.5319726474218132E-2</v>
      </c>
      <c r="L6" s="84">
        <f>K6/2</f>
        <v>3.2659863237109066E-2</v>
      </c>
      <c r="M6" s="24"/>
      <c r="P6" s="1"/>
    </row>
    <row r="7" spans="1:16" ht="17" thickBot="1" x14ac:dyDescent="0.25">
      <c r="A7" s="72"/>
      <c r="B7" s="108">
        <v>46.74</v>
      </c>
      <c r="C7" s="107">
        <v>0.89</v>
      </c>
      <c r="D7" s="107">
        <v>-1.34</v>
      </c>
      <c r="E7" s="107">
        <v>5.26</v>
      </c>
      <c r="F7" s="103">
        <v>-6.71</v>
      </c>
      <c r="G7" s="35">
        <v>0.79</v>
      </c>
      <c r="H7" s="28"/>
      <c r="I7" s="127" t="s">
        <v>52</v>
      </c>
      <c r="J7" s="77" t="s">
        <v>49</v>
      </c>
      <c r="K7" s="128" t="s">
        <v>51</v>
      </c>
      <c r="L7" s="129" t="s">
        <v>70</v>
      </c>
      <c r="M7" s="119" t="s">
        <v>79</v>
      </c>
      <c r="N7" s="120" t="s">
        <v>80</v>
      </c>
      <c r="O7" s="120" t="s">
        <v>81</v>
      </c>
      <c r="P7" s="122" t="s">
        <v>82</v>
      </c>
    </row>
    <row r="8" spans="1:16" x14ac:dyDescent="0.2">
      <c r="A8" s="72"/>
      <c r="B8" s="108">
        <v>46.73</v>
      </c>
      <c r="C8" s="107">
        <v>0.88</v>
      </c>
      <c r="D8" s="107">
        <v>-1.32</v>
      </c>
      <c r="E8" s="107">
        <v>5.2</v>
      </c>
      <c r="F8" s="103">
        <v>-6.64</v>
      </c>
      <c r="G8" s="35">
        <v>0.81</v>
      </c>
      <c r="H8" s="28"/>
      <c r="I8" s="27" t="str">
        <f>A3</f>
        <v>CNN2 Monaco Trained</v>
      </c>
      <c r="J8" s="114">
        <f>C13</f>
        <v>0.93</v>
      </c>
      <c r="K8" s="117">
        <f>C14</f>
        <v>3.7058512292499485E-2</v>
      </c>
      <c r="L8" s="123">
        <f>K8/2</f>
        <v>1.8529256146249742E-2</v>
      </c>
      <c r="M8" s="24">
        <v>0.33834999999999998</v>
      </c>
      <c r="N8">
        <v>-1.814E-2</v>
      </c>
      <c r="O8">
        <f>_xlfn.T.DIST.2T(ABS(M8),18)</f>
        <v>0.73901402382915027</v>
      </c>
      <c r="P8" s="1">
        <f>_xlfn.T.DIST.2T(ABS(N8),18)</f>
        <v>0.98572673177467229</v>
      </c>
    </row>
    <row r="9" spans="1:16" x14ac:dyDescent="0.2">
      <c r="A9" s="72"/>
      <c r="B9" s="108">
        <v>46.78</v>
      </c>
      <c r="C9" s="107">
        <v>0.91</v>
      </c>
      <c r="D9" s="107">
        <v>-1.33</v>
      </c>
      <c r="E9" s="107">
        <v>5.28</v>
      </c>
      <c r="F9" s="103">
        <v>-6.72</v>
      </c>
      <c r="G9" s="35">
        <v>0.78</v>
      </c>
      <c r="H9" s="28"/>
      <c r="I9" s="24" t="str">
        <f>A15</f>
        <v>CNN3 Monaco Trained</v>
      </c>
      <c r="J9" s="28">
        <f>C25</f>
        <v>0.84</v>
      </c>
      <c r="K9" s="29">
        <f>C26</f>
        <v>7.1460945044595256E-2</v>
      </c>
      <c r="L9" s="83">
        <f>K9/2</f>
        <v>3.5730472522297628E-2</v>
      </c>
      <c r="M9" s="24"/>
      <c r="P9" s="1"/>
    </row>
    <row r="10" spans="1:16" x14ac:dyDescent="0.2">
      <c r="A10" s="72"/>
      <c r="B10" s="108">
        <v>46.77</v>
      </c>
      <c r="C10" s="107">
        <v>0.93</v>
      </c>
      <c r="D10" s="107">
        <v>-1.26</v>
      </c>
      <c r="E10" s="107">
        <v>5.22</v>
      </c>
      <c r="F10" s="103">
        <v>-6.6499999999999995</v>
      </c>
      <c r="G10" s="35">
        <v>0.79</v>
      </c>
      <c r="H10" s="28"/>
      <c r="I10" s="24" t="str">
        <f>A30</f>
        <v>CNN2 RedBull Trained</v>
      </c>
      <c r="J10" s="28">
        <f>C40</f>
        <v>0.9</v>
      </c>
      <c r="K10" s="29">
        <f>C41</f>
        <v>0.15405626677721793</v>
      </c>
      <c r="L10" s="83">
        <f>K10/2</f>
        <v>7.7028133388608963E-2</v>
      </c>
      <c r="M10" s="24"/>
      <c r="P10" s="1"/>
    </row>
    <row r="11" spans="1:16" ht="17" thickBot="1" x14ac:dyDescent="0.25">
      <c r="A11" s="72"/>
      <c r="B11" s="108">
        <v>46.77</v>
      </c>
      <c r="C11" s="107">
        <v>0.91</v>
      </c>
      <c r="D11" s="107">
        <v>-1.27</v>
      </c>
      <c r="E11" s="107">
        <v>5.25</v>
      </c>
      <c r="F11" s="103">
        <v>-6.67</v>
      </c>
      <c r="G11" s="35">
        <v>0.8</v>
      </c>
      <c r="H11" s="28"/>
      <c r="I11" s="15" t="str">
        <f>A42</f>
        <v>CNN3 RedBull Trained</v>
      </c>
      <c r="J11" s="86">
        <f>C52</f>
        <v>0.89</v>
      </c>
      <c r="K11" s="85">
        <f>C53</f>
        <v>5.0815570667092011E-2</v>
      </c>
      <c r="L11" s="84">
        <f>K11/2</f>
        <v>2.5407785333546005E-2</v>
      </c>
      <c r="M11" s="24"/>
      <c r="P11" s="1"/>
    </row>
    <row r="12" spans="1:16" ht="17" thickBot="1" x14ac:dyDescent="0.25">
      <c r="A12" s="73"/>
      <c r="B12" s="109">
        <v>46.7</v>
      </c>
      <c r="C12" s="110">
        <v>0.88</v>
      </c>
      <c r="D12" s="110">
        <v>-1.29</v>
      </c>
      <c r="E12" s="110">
        <v>5.26</v>
      </c>
      <c r="F12" s="105">
        <v>-6.66</v>
      </c>
      <c r="G12" s="111">
        <v>0.8</v>
      </c>
      <c r="H12" s="28"/>
      <c r="I12" s="127" t="s">
        <v>53</v>
      </c>
      <c r="J12" s="77" t="s">
        <v>49</v>
      </c>
      <c r="K12" s="128" t="s">
        <v>51</v>
      </c>
      <c r="L12" s="129" t="s">
        <v>70</v>
      </c>
      <c r="M12" s="119" t="s">
        <v>79</v>
      </c>
      <c r="N12" s="120" t="s">
        <v>80</v>
      </c>
      <c r="O12" s="120" t="s">
        <v>81</v>
      </c>
      <c r="P12" s="122" t="s">
        <v>82</v>
      </c>
    </row>
    <row r="13" spans="1:16" x14ac:dyDescent="0.2">
      <c r="A13" s="92" t="s">
        <v>49</v>
      </c>
      <c r="B13" s="107">
        <f>46.742-4.46</f>
        <v>42.281999999999996</v>
      </c>
      <c r="C13" s="107">
        <f>0.9+0.03</f>
        <v>0.93</v>
      </c>
      <c r="D13" s="107">
        <f>-1.29+0.04</f>
        <v>-1.25</v>
      </c>
      <c r="E13" s="107">
        <f>5.24-0.06</f>
        <v>5.1800000000000006</v>
      </c>
      <c r="F13" s="107">
        <f>-6.58-0.09</f>
        <v>-6.67</v>
      </c>
      <c r="G13" s="35">
        <f>0.78+0.02</f>
        <v>0.8</v>
      </c>
      <c r="H13" s="29"/>
      <c r="I13" s="27" t="str">
        <f>A3</f>
        <v>CNN2 Monaco Trained</v>
      </c>
      <c r="J13" s="114">
        <f>D13</f>
        <v>-1.25</v>
      </c>
      <c r="K13" s="117">
        <f>D14</f>
        <v>5.9665735560705244E-2</v>
      </c>
      <c r="L13" s="123">
        <f>K13/2</f>
        <v>2.9832867780352622E-2</v>
      </c>
      <c r="M13" s="24">
        <v>-0.29488999999999999</v>
      </c>
      <c r="N13">
        <v>0.98465000000000003</v>
      </c>
      <c r="O13">
        <f>_xlfn.T.DIST.2T(ABS(M13),18)</f>
        <v>0.77145209779435697</v>
      </c>
      <c r="P13" s="1">
        <f>_xlfn.T.DIST.2T(ABS(N13),18)</f>
        <v>0.3378472786456852</v>
      </c>
    </row>
    <row r="14" spans="1:16" ht="17" thickBot="1" x14ac:dyDescent="0.25">
      <c r="A14" s="81" t="s">
        <v>50</v>
      </c>
      <c r="B14" s="124">
        <f t="shared" ref="B14:G14" si="0">2*STDEVA(B3:B12)</f>
        <v>6.2857864353726173E-2</v>
      </c>
      <c r="C14" s="107">
        <f t="shared" si="0"/>
        <v>3.7058512292499485E-2</v>
      </c>
      <c r="D14" s="107">
        <f t="shared" si="0"/>
        <v>5.9665735560705244E-2</v>
      </c>
      <c r="E14" s="107">
        <f t="shared" si="0"/>
        <v>5.5817161837158548E-2</v>
      </c>
      <c r="F14" s="107">
        <f t="shared" si="0"/>
        <v>5.8727241454787547E-2</v>
      </c>
      <c r="G14" s="35">
        <f t="shared" si="0"/>
        <v>2.8284271247461877E-2</v>
      </c>
      <c r="H14" s="29"/>
      <c r="I14" s="24" t="str">
        <f>A15</f>
        <v>CNN3 Monaco Trained</v>
      </c>
      <c r="J14" s="28">
        <f>D25</f>
        <v>-1.1399999999999999</v>
      </c>
      <c r="K14" s="29">
        <f>D26</f>
        <v>5.4201270997807464E-2</v>
      </c>
      <c r="L14" s="83">
        <f>K14/2</f>
        <v>2.7100635498903732E-2</v>
      </c>
      <c r="M14" s="24"/>
      <c r="P14" s="1"/>
    </row>
    <row r="15" spans="1:16" x14ac:dyDescent="0.2">
      <c r="A15" s="91" t="s">
        <v>76</v>
      </c>
      <c r="B15" s="101">
        <v>40.869999999999997</v>
      </c>
      <c r="C15" s="101">
        <v>0.85</v>
      </c>
      <c r="D15" s="101">
        <v>-1.1100000000000001</v>
      </c>
      <c r="E15" s="101">
        <v>4.3099999999999996</v>
      </c>
      <c r="F15" s="101">
        <v>-2.73</v>
      </c>
      <c r="G15" s="102">
        <v>0.81</v>
      </c>
      <c r="I15" s="24" t="str">
        <f>A30</f>
        <v>CNN2 RedBull Trained</v>
      </c>
      <c r="J15" s="28">
        <f>D40</f>
        <v>-1.29</v>
      </c>
      <c r="K15" s="29">
        <f>D41</f>
        <v>0.10549354903921318</v>
      </c>
      <c r="L15" s="83">
        <f>K15/2</f>
        <v>5.274677451960659E-2</v>
      </c>
      <c r="M15" s="24"/>
      <c r="P15" s="1"/>
    </row>
    <row r="16" spans="1:16" ht="17" thickBot="1" x14ac:dyDescent="0.25">
      <c r="A16" s="75"/>
      <c r="B16" s="103">
        <v>40.89</v>
      </c>
      <c r="C16" s="103">
        <v>0.87</v>
      </c>
      <c r="D16" s="103">
        <v>-1.1499999999999999</v>
      </c>
      <c r="E16" s="103">
        <v>4.34</v>
      </c>
      <c r="F16" s="103">
        <v>-2.67</v>
      </c>
      <c r="G16" s="104">
        <v>0.82</v>
      </c>
      <c r="I16" s="15" t="str">
        <f>A42</f>
        <v>CNN3 RedBull Trained</v>
      </c>
      <c r="J16" s="86">
        <f>D52</f>
        <v>-1.1000000000000001</v>
      </c>
      <c r="K16" s="85">
        <f>D53</f>
        <v>4.5264653858047815E-2</v>
      </c>
      <c r="L16" s="84">
        <f>K16/2</f>
        <v>2.2632326929023908E-2</v>
      </c>
      <c r="M16" s="24"/>
      <c r="P16" s="1"/>
    </row>
    <row r="17" spans="1:16" ht="17" thickBot="1" x14ac:dyDescent="0.25">
      <c r="A17" s="75"/>
      <c r="B17" s="103">
        <v>40.93</v>
      </c>
      <c r="C17" s="103">
        <v>0.81</v>
      </c>
      <c r="D17" s="103">
        <v>-1.1200000000000001</v>
      </c>
      <c r="E17" s="103">
        <v>4.3600000000000003</v>
      </c>
      <c r="F17" s="103">
        <v>-2.68</v>
      </c>
      <c r="G17" s="104">
        <v>0.83</v>
      </c>
      <c r="I17" s="127" t="s">
        <v>54</v>
      </c>
      <c r="J17" s="77" t="s">
        <v>49</v>
      </c>
      <c r="K17" s="128" t="s">
        <v>51</v>
      </c>
      <c r="L17" s="129" t="s">
        <v>70</v>
      </c>
      <c r="M17" s="119" t="s">
        <v>79</v>
      </c>
      <c r="N17" s="120" t="s">
        <v>80</v>
      </c>
      <c r="O17" s="120" t="s">
        <v>81</v>
      </c>
      <c r="P17" s="122" t="s">
        <v>82</v>
      </c>
    </row>
    <row r="18" spans="1:16" ht="17" thickBot="1" x14ac:dyDescent="0.25">
      <c r="A18" s="75"/>
      <c r="B18" s="103">
        <v>40.94</v>
      </c>
      <c r="C18" s="103">
        <v>0.76</v>
      </c>
      <c r="D18" s="103">
        <v>-1.18</v>
      </c>
      <c r="E18" s="103">
        <v>4.32</v>
      </c>
      <c r="F18" s="103">
        <v>-2.65</v>
      </c>
      <c r="G18" s="104">
        <v>0.81</v>
      </c>
      <c r="I18" s="27" t="str">
        <f>A3</f>
        <v>CNN2 Monaco Trained</v>
      </c>
      <c r="J18" s="114">
        <f>G13</f>
        <v>0.8</v>
      </c>
      <c r="K18" s="117">
        <f>G14</f>
        <v>2.8284271247461877E-2</v>
      </c>
      <c r="L18" s="123">
        <f>K18/2</f>
        <v>1.4142135623730939E-2</v>
      </c>
      <c r="M18" s="15">
        <v>0.11366</v>
      </c>
      <c r="N18" s="2">
        <v>-8.7779999999999997E-2</v>
      </c>
      <c r="O18" s="2">
        <f>_xlfn.T.DIST.2T(ABS(M18),18)</f>
        <v>0.91076545415952226</v>
      </c>
      <c r="P18" s="3">
        <f>_xlfn.T.DIST.2T(ABS(N18),18)</f>
        <v>0.9310207384219773</v>
      </c>
    </row>
    <row r="19" spans="1:16" x14ac:dyDescent="0.2">
      <c r="A19" s="75"/>
      <c r="B19" s="103">
        <v>40.869999999999997</v>
      </c>
      <c r="C19" s="103">
        <v>0.78</v>
      </c>
      <c r="D19" s="103">
        <v>-1.1399999999999999</v>
      </c>
      <c r="E19" s="103">
        <v>4.3099999999999996</v>
      </c>
      <c r="F19" s="103">
        <v>-2.74</v>
      </c>
      <c r="G19" s="104">
        <v>0.81</v>
      </c>
      <c r="I19" s="24" t="str">
        <f>A15</f>
        <v>CNN3 Monaco Trained</v>
      </c>
      <c r="J19" s="28">
        <f>G25</f>
        <v>0.83</v>
      </c>
      <c r="K19" s="29">
        <f>G26</f>
        <v>3.0110906108363176E-2</v>
      </c>
      <c r="L19" s="83">
        <f>K19/2</f>
        <v>1.5055453054181588E-2</v>
      </c>
    </row>
    <row r="20" spans="1:16" x14ac:dyDescent="0.2">
      <c r="A20" s="75"/>
      <c r="B20" s="103">
        <v>40.93</v>
      </c>
      <c r="C20" s="103">
        <v>0.79</v>
      </c>
      <c r="D20" s="103">
        <v>-1.17</v>
      </c>
      <c r="E20" s="103">
        <v>4.3</v>
      </c>
      <c r="F20" s="103">
        <v>-2.73</v>
      </c>
      <c r="G20" s="104">
        <v>0.8</v>
      </c>
      <c r="I20" s="24" t="str">
        <f>A30</f>
        <v>CNN2 RedBull Trained</v>
      </c>
      <c r="J20" s="28">
        <f>G40</f>
        <v>0.78</v>
      </c>
      <c r="K20" s="29">
        <f>G41</f>
        <v>6.9570108523704363E-2</v>
      </c>
      <c r="L20" s="83">
        <f>K20/2</f>
        <v>3.4785054261852182E-2</v>
      </c>
    </row>
    <row r="21" spans="1:16" ht="17" thickBot="1" x14ac:dyDescent="0.25">
      <c r="A21" s="75"/>
      <c r="B21" s="103">
        <v>40.9</v>
      </c>
      <c r="C21" s="103">
        <v>0.81</v>
      </c>
      <c r="D21" s="103">
        <v>-1.1299999999999999</v>
      </c>
      <c r="E21" s="103">
        <v>4.3099999999999996</v>
      </c>
      <c r="F21" s="103">
        <v>-2.65</v>
      </c>
      <c r="G21" s="104">
        <v>0.81</v>
      </c>
      <c r="I21" s="15" t="str">
        <f>A42</f>
        <v>CNN3 RedBull Trained</v>
      </c>
      <c r="J21" s="86">
        <f>G52</f>
        <v>0.77</v>
      </c>
      <c r="K21" s="85">
        <f>G53</f>
        <v>5.006662228138295E-2</v>
      </c>
      <c r="L21" s="84">
        <f>K21/2</f>
        <v>2.5033311140691475E-2</v>
      </c>
    </row>
    <row r="22" spans="1:16" x14ac:dyDescent="0.2">
      <c r="A22" s="75"/>
      <c r="B22" s="103">
        <v>40.840000000000003</v>
      </c>
      <c r="C22" s="103">
        <v>0.78</v>
      </c>
      <c r="D22" s="103">
        <v>-1.0900000000000001</v>
      </c>
      <c r="E22" s="103">
        <v>4.29</v>
      </c>
      <c r="F22" s="103">
        <v>-2.7</v>
      </c>
      <c r="G22" s="104">
        <v>0.82</v>
      </c>
      <c r="I22" s="130" t="s">
        <v>83</v>
      </c>
    </row>
    <row r="23" spans="1:16" x14ac:dyDescent="0.2">
      <c r="A23" s="75"/>
      <c r="B23" s="103">
        <v>40.83</v>
      </c>
      <c r="C23" s="103">
        <v>0.85</v>
      </c>
      <c r="D23" s="103">
        <v>-1.1299999999999999</v>
      </c>
      <c r="E23" s="103">
        <v>4.37</v>
      </c>
      <c r="F23" s="103">
        <v>-2.69</v>
      </c>
      <c r="G23" s="104">
        <v>0.8</v>
      </c>
    </row>
    <row r="24" spans="1:16" ht="17" thickBot="1" x14ac:dyDescent="0.25">
      <c r="A24" s="76"/>
      <c r="B24" s="105">
        <v>40.950000000000003</v>
      </c>
      <c r="C24" s="105">
        <v>0.81</v>
      </c>
      <c r="D24" s="105">
        <v>-1.1499999999999999</v>
      </c>
      <c r="E24" s="105">
        <v>4.3499999999999996</v>
      </c>
      <c r="F24" s="105">
        <v>-2.71</v>
      </c>
      <c r="G24" s="106">
        <v>0.85</v>
      </c>
    </row>
    <row r="25" spans="1:16" x14ac:dyDescent="0.2">
      <c r="A25" s="9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16" ht="17" thickBot="1" x14ac:dyDescent="0.25">
      <c r="A26" s="81" t="s">
        <v>50</v>
      </c>
      <c r="B26" s="99">
        <f t="shared" ref="B26:G26" si="1">2*STDEVA(B15:B24)</f>
        <v>8.4459063062133244E-2</v>
      </c>
      <c r="C26" s="99">
        <f t="shared" si="1"/>
        <v>7.1460945044595256E-2</v>
      </c>
      <c r="D26" s="99">
        <f t="shared" si="1"/>
        <v>5.4201270997807464E-2</v>
      </c>
      <c r="E26" s="99">
        <f t="shared" si="1"/>
        <v>5.4324130099902508E-2</v>
      </c>
      <c r="F26" s="99">
        <f t="shared" si="1"/>
        <v>6.5489609014628442E-2</v>
      </c>
      <c r="G26" s="100">
        <f t="shared" si="1"/>
        <v>3.0110906108363176E-2</v>
      </c>
      <c r="H26" s="29"/>
    </row>
    <row r="27" spans="1:16" ht="31" customHeight="1" thickBot="1" x14ac:dyDescent="0.25"/>
    <row r="28" spans="1:16" ht="17" thickBot="1" x14ac:dyDescent="0.25">
      <c r="A28" s="27"/>
      <c r="B28" s="89" t="s">
        <v>65</v>
      </c>
      <c r="C28" s="9"/>
      <c r="D28" s="9"/>
      <c r="E28" s="9"/>
      <c r="F28" s="9"/>
      <c r="G28" s="71"/>
      <c r="I28" s="119" t="s">
        <v>9</v>
      </c>
      <c r="J28" s="120" t="s">
        <v>49</v>
      </c>
      <c r="K28" s="120" t="s">
        <v>51</v>
      </c>
    </row>
    <row r="29" spans="1:16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  <c r="I29" s="24" t="str">
        <f>A3</f>
        <v>CNN2 Monaco Trained</v>
      </c>
      <c r="J29" s="28">
        <f>B13</f>
        <v>42.281999999999996</v>
      </c>
      <c r="K29" s="29">
        <f>B14</f>
        <v>6.2857864353726173E-2</v>
      </c>
    </row>
    <row r="30" spans="1:16" x14ac:dyDescent="0.2">
      <c r="A30" s="90" t="s">
        <v>77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  <c r="I30" s="24" t="str">
        <f>A15</f>
        <v>CNN3 Monaco Trained</v>
      </c>
      <c r="J30" s="28">
        <f>B25</f>
        <v>40.909999999999997</v>
      </c>
      <c r="K30" s="29">
        <f>B26</f>
        <v>8.4459063062133244E-2</v>
      </c>
    </row>
    <row r="31" spans="1:16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  <c r="I31" s="24" t="str">
        <f>A30</f>
        <v>CNN2 RedBull Trained</v>
      </c>
      <c r="J31" s="28">
        <f>B40</f>
        <v>46.742000000000004</v>
      </c>
      <c r="K31" s="29">
        <f>B41</f>
        <v>0.27853585446441514</v>
      </c>
    </row>
    <row r="32" spans="1:16" ht="17" thickBot="1" x14ac:dyDescent="0.25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  <c r="I32" s="15" t="str">
        <f>A42</f>
        <v>CNN3 RedBull Trained</v>
      </c>
      <c r="J32" s="86">
        <f>B52</f>
        <v>44.98</v>
      </c>
      <c r="K32" s="85">
        <f>B53</f>
        <v>6.5319726474218132E-2</v>
      </c>
    </row>
    <row r="33" spans="1:11" ht="17" thickBot="1" x14ac:dyDescent="0.25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  <c r="I33" s="24"/>
      <c r="K33" s="29"/>
    </row>
    <row r="34" spans="1:11" ht="17" thickBot="1" x14ac:dyDescent="0.25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  <c r="I34" s="119" t="s">
        <v>52</v>
      </c>
      <c r="J34" s="120" t="s">
        <v>49</v>
      </c>
      <c r="K34" s="121" t="s">
        <v>51</v>
      </c>
    </row>
    <row r="35" spans="1:11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  <c r="I35" s="24" t="str">
        <f>A3</f>
        <v>CNN2 Monaco Trained</v>
      </c>
      <c r="J35" s="28">
        <f>C13</f>
        <v>0.93</v>
      </c>
      <c r="K35" s="29">
        <f>C14</f>
        <v>3.7058512292499485E-2</v>
      </c>
    </row>
    <row r="36" spans="1:11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  <c r="I36" s="24" t="str">
        <f>A15</f>
        <v>CNN3 Monaco Trained</v>
      </c>
      <c r="J36" s="28">
        <f>C25</f>
        <v>0.84</v>
      </c>
      <c r="K36" s="29">
        <f>C26</f>
        <v>7.1460945044595256E-2</v>
      </c>
    </row>
    <row r="37" spans="1:11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  <c r="I37" s="24" t="str">
        <f>A30</f>
        <v>CNN2 RedBull Trained</v>
      </c>
      <c r="J37" s="28">
        <f>C40</f>
        <v>0.9</v>
      </c>
      <c r="K37" s="29">
        <f>C41</f>
        <v>0.15405626677721793</v>
      </c>
    </row>
    <row r="38" spans="1:11" ht="17" thickBot="1" x14ac:dyDescent="0.25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  <c r="I38" s="15" t="str">
        <f>A42</f>
        <v>CNN3 RedBull Trained</v>
      </c>
      <c r="J38" s="86">
        <f>C52</f>
        <v>0.89</v>
      </c>
      <c r="K38" s="85">
        <f>C53</f>
        <v>5.0815570667092011E-2</v>
      </c>
    </row>
    <row r="39" spans="1:11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  <c r="I39" s="24"/>
      <c r="K39" s="29"/>
    </row>
    <row r="40" spans="1:11" ht="17" thickBot="1" x14ac:dyDescent="0.25">
      <c r="A40" s="93" t="s">
        <v>49</v>
      </c>
      <c r="B40" s="95">
        <f>AVERAGE(B30:B39)</f>
        <v>46.742000000000004</v>
      </c>
      <c r="C40" s="96">
        <v>0.9</v>
      </c>
      <c r="D40" s="96">
        <v>-1.29</v>
      </c>
      <c r="E40" s="96">
        <v>5.24</v>
      </c>
      <c r="F40" s="96">
        <v>-6.58</v>
      </c>
      <c r="G40" s="97">
        <v>0.78</v>
      </c>
      <c r="I40" s="119" t="s">
        <v>53</v>
      </c>
      <c r="J40" s="120" t="s">
        <v>49</v>
      </c>
      <c r="K40" s="121" t="s">
        <v>51</v>
      </c>
    </row>
    <row r="41" spans="1:11" ht="17" thickBot="1" x14ac:dyDescent="0.25">
      <c r="A41" s="94" t="s">
        <v>50</v>
      </c>
      <c r="B41" s="98">
        <f t="shared" ref="B41:G41" si="2">2*STDEVA(B30:B39)</f>
        <v>0.27853585446441514</v>
      </c>
      <c r="C41" s="99">
        <f t="shared" si="2"/>
        <v>0.15405626677721793</v>
      </c>
      <c r="D41" s="99">
        <f t="shared" si="2"/>
        <v>0.10549354903921318</v>
      </c>
      <c r="E41" s="99">
        <f t="shared" si="2"/>
        <v>8.89694079757503E-2</v>
      </c>
      <c r="F41" s="99">
        <f t="shared" si="2"/>
        <v>9.7616027827856847E-2</v>
      </c>
      <c r="G41" s="100">
        <f t="shared" si="2"/>
        <v>6.9570108523704363E-2</v>
      </c>
      <c r="I41" s="24" t="str">
        <f>A3</f>
        <v>CNN2 Monaco Trained</v>
      </c>
      <c r="J41" s="28">
        <f>D13</f>
        <v>-1.25</v>
      </c>
      <c r="K41" s="29">
        <f>D14</f>
        <v>5.9665735560705244E-2</v>
      </c>
    </row>
    <row r="42" spans="1:11" x14ac:dyDescent="0.2">
      <c r="A42" s="91" t="s">
        <v>78</v>
      </c>
      <c r="B42" s="43">
        <v>44.95</v>
      </c>
      <c r="C42" s="101">
        <v>0.88</v>
      </c>
      <c r="D42" s="101">
        <v>-1.1100000000000001</v>
      </c>
      <c r="E42" s="101">
        <v>4.32</v>
      </c>
      <c r="F42" s="101">
        <v>-2.92</v>
      </c>
      <c r="G42" s="102">
        <v>0.76</v>
      </c>
      <c r="I42" s="24" t="str">
        <f>A15</f>
        <v>CNN3 Monaco Trained</v>
      </c>
      <c r="J42" s="28">
        <f>D25</f>
        <v>-1.1399999999999999</v>
      </c>
      <c r="K42" s="29">
        <f>D26</f>
        <v>5.4201270997807464E-2</v>
      </c>
    </row>
    <row r="43" spans="1:11" x14ac:dyDescent="0.2">
      <c r="A43" s="75"/>
      <c r="B43" s="103">
        <v>44.99</v>
      </c>
      <c r="C43" s="103">
        <v>0.89</v>
      </c>
      <c r="D43" s="103">
        <v>-1.1200000000000001</v>
      </c>
      <c r="E43" s="103">
        <v>4.3099999999999996</v>
      </c>
      <c r="F43" s="103">
        <v>-2.97</v>
      </c>
      <c r="G43" s="104">
        <v>0.79</v>
      </c>
      <c r="I43" s="24" t="str">
        <f>A30</f>
        <v>CNN2 RedBull Trained</v>
      </c>
      <c r="J43" s="28">
        <f>D40</f>
        <v>-1.29</v>
      </c>
      <c r="K43" s="29">
        <f>D41</f>
        <v>0.10549354903921318</v>
      </c>
    </row>
    <row r="44" spans="1:11" ht="17" thickBot="1" x14ac:dyDescent="0.25">
      <c r="A44" s="75"/>
      <c r="B44" s="103">
        <v>45.02</v>
      </c>
      <c r="C44" s="103">
        <v>0.91</v>
      </c>
      <c r="D44" s="103">
        <v>-1.0900000000000001</v>
      </c>
      <c r="E44" s="103">
        <v>4.28</v>
      </c>
      <c r="F44" s="103">
        <v>-2.96</v>
      </c>
      <c r="G44" s="104">
        <v>0.8</v>
      </c>
      <c r="I44" s="15" t="str">
        <f>A42</f>
        <v>CNN3 RedBull Trained</v>
      </c>
      <c r="J44" s="86">
        <f>D52</f>
        <v>-1.1000000000000001</v>
      </c>
      <c r="K44" s="85">
        <f>D53</f>
        <v>4.5264653858047815E-2</v>
      </c>
    </row>
    <row r="45" spans="1:11" ht="17" thickBot="1" x14ac:dyDescent="0.25">
      <c r="A45" s="75"/>
      <c r="B45" s="103">
        <v>44.94</v>
      </c>
      <c r="C45" s="103">
        <v>0.86</v>
      </c>
      <c r="D45" s="103">
        <v>-1.08</v>
      </c>
      <c r="E45" s="103">
        <v>4.3</v>
      </c>
      <c r="F45" s="103">
        <v>-2.91</v>
      </c>
      <c r="G45" s="104">
        <v>0.75</v>
      </c>
      <c r="I45" s="24"/>
      <c r="K45" s="29"/>
    </row>
    <row r="46" spans="1:11" ht="17" thickBot="1" x14ac:dyDescent="0.25">
      <c r="A46" s="75"/>
      <c r="B46" s="103">
        <v>45.01</v>
      </c>
      <c r="C46" s="103">
        <v>0.94</v>
      </c>
      <c r="D46" s="103">
        <v>-1.0900000000000001</v>
      </c>
      <c r="E46" s="103">
        <v>4.2699999999999996</v>
      </c>
      <c r="F46" s="103">
        <v>-2.92</v>
      </c>
      <c r="G46" s="104">
        <v>0.76</v>
      </c>
      <c r="I46" s="119" t="s">
        <v>54</v>
      </c>
      <c r="J46" s="120" t="s">
        <v>49</v>
      </c>
      <c r="K46" s="121" t="s">
        <v>51</v>
      </c>
    </row>
    <row r="47" spans="1:11" x14ac:dyDescent="0.2">
      <c r="A47" s="75"/>
      <c r="B47" s="103">
        <v>44.95</v>
      </c>
      <c r="C47" s="103">
        <v>0.9</v>
      </c>
      <c r="D47" s="103">
        <v>-1.1100000000000001</v>
      </c>
      <c r="E47" s="103">
        <v>4.34</v>
      </c>
      <c r="F47" s="103">
        <v>-2.97</v>
      </c>
      <c r="G47" s="104">
        <v>0.77</v>
      </c>
      <c r="I47" s="24" t="str">
        <f>A3</f>
        <v>CNN2 Monaco Trained</v>
      </c>
      <c r="J47" s="116">
        <f>G13</f>
        <v>0.8</v>
      </c>
      <c r="K47" s="29">
        <f>G14</f>
        <v>2.8284271247461877E-2</v>
      </c>
    </row>
    <row r="48" spans="1:11" x14ac:dyDescent="0.2">
      <c r="A48" s="75"/>
      <c r="B48" s="103">
        <v>44.97</v>
      </c>
      <c r="C48" s="103">
        <v>0.92</v>
      </c>
      <c r="D48" s="103">
        <v>-1.1000000000000001</v>
      </c>
      <c r="E48" s="103">
        <v>4.3099999999999996</v>
      </c>
      <c r="F48" s="103">
        <v>-2.89</v>
      </c>
      <c r="G48" s="104">
        <v>0.79</v>
      </c>
      <c r="I48" s="24" t="str">
        <f>A15</f>
        <v>CNN3 Monaco Trained</v>
      </c>
      <c r="J48" s="116">
        <f>G25</f>
        <v>0.83</v>
      </c>
      <c r="K48" s="118">
        <f>G26</f>
        <v>3.0110906108363176E-2</v>
      </c>
    </row>
    <row r="49" spans="1:11" x14ac:dyDescent="0.2">
      <c r="A49" s="75"/>
      <c r="B49" s="103">
        <v>44.99</v>
      </c>
      <c r="C49" s="103">
        <v>0.87</v>
      </c>
      <c r="D49" s="103">
        <v>-1.1499999999999999</v>
      </c>
      <c r="E49" s="103">
        <v>4.28</v>
      </c>
      <c r="F49" s="103">
        <v>-2.88</v>
      </c>
      <c r="G49" s="104">
        <v>0.72</v>
      </c>
      <c r="I49" s="24" t="str">
        <f>A30</f>
        <v>CNN2 RedBull Trained</v>
      </c>
      <c r="J49" s="28">
        <f>G40</f>
        <v>0.78</v>
      </c>
      <c r="K49" s="29">
        <f>G41</f>
        <v>6.9570108523704363E-2</v>
      </c>
    </row>
    <row r="50" spans="1:11" ht="17" thickBot="1" x14ac:dyDescent="0.25">
      <c r="A50" s="75"/>
      <c r="B50" s="103">
        <v>45.03</v>
      </c>
      <c r="C50" s="103">
        <v>0.92</v>
      </c>
      <c r="D50" s="103">
        <v>-1.07</v>
      </c>
      <c r="E50" s="103">
        <v>4.3</v>
      </c>
      <c r="F50" s="103">
        <v>-2.86</v>
      </c>
      <c r="G50" s="104">
        <v>0.74</v>
      </c>
      <c r="I50" s="15" t="str">
        <f>A42</f>
        <v>CNN3 RedBull Trained</v>
      </c>
      <c r="J50" s="86">
        <f>G52</f>
        <v>0.77</v>
      </c>
      <c r="K50" s="85">
        <f>G53</f>
        <v>5.006662228138295E-2</v>
      </c>
    </row>
    <row r="51" spans="1:11" ht="17" thickBot="1" x14ac:dyDescent="0.25">
      <c r="A51" s="76"/>
      <c r="B51" s="105">
        <v>44.95</v>
      </c>
      <c r="C51" s="105">
        <v>0.88</v>
      </c>
      <c r="D51" s="105">
        <v>-1.1100000000000001</v>
      </c>
      <c r="E51" s="105">
        <v>4.32</v>
      </c>
      <c r="F51" s="105">
        <v>-2.87</v>
      </c>
      <c r="G51" s="106">
        <v>0.78</v>
      </c>
    </row>
    <row r="52" spans="1:11" x14ac:dyDescent="0.2">
      <c r="A52" s="93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11" ht="17" thickBot="1" x14ac:dyDescent="0.25">
      <c r="A53" s="94" t="s">
        <v>50</v>
      </c>
      <c r="B53" s="99">
        <f t="shared" ref="B53:G53" si="3">2*STDEVA(B42:B51)</f>
        <v>6.5319726474218132E-2</v>
      </c>
      <c r="C53" s="99">
        <f t="shared" si="3"/>
        <v>5.0815570667092011E-2</v>
      </c>
      <c r="D53" s="99">
        <f t="shared" si="3"/>
        <v>4.5264653858047815E-2</v>
      </c>
      <c r="E53" s="99">
        <f t="shared" si="3"/>
        <v>4.3256341860022252E-2</v>
      </c>
      <c r="F53" s="99">
        <f t="shared" si="3"/>
        <v>8.1785627642568762E-2</v>
      </c>
      <c r="G53" s="100">
        <f t="shared" si="3"/>
        <v>5.006662228138295E-2</v>
      </c>
    </row>
    <row r="56" spans="1:11" x14ac:dyDescent="0.2">
      <c r="A56" t="s">
        <v>103</v>
      </c>
      <c r="B56" s="143">
        <f t="shared" ref="B56:G56" si="4">ABS(B40-B13)/B13</f>
        <v>0.10548223830471615</v>
      </c>
      <c r="C56" s="143">
        <f t="shared" si="4"/>
        <v>3.2258064516129059E-2</v>
      </c>
      <c r="D56" s="143">
        <f t="shared" si="4"/>
        <v>-3.2000000000000028E-2</v>
      </c>
      <c r="E56" s="143">
        <f t="shared" si="4"/>
        <v>1.1583011583011506E-2</v>
      </c>
      <c r="F56" s="143">
        <f t="shared" si="4"/>
        <v>-1.3493253373313321E-2</v>
      </c>
      <c r="G56" s="143">
        <f t="shared" si="4"/>
        <v>2.5000000000000022E-2</v>
      </c>
    </row>
    <row r="57" spans="1:11" x14ac:dyDescent="0.2">
      <c r="A57" t="s">
        <v>104</v>
      </c>
      <c r="B57" s="143">
        <f t="shared" ref="B57:G57" si="5">ABS(B25-B52)/B25</f>
        <v>9.9486678073820597E-2</v>
      </c>
      <c r="C57" s="143">
        <f t="shared" si="5"/>
        <v>5.9523809523809576E-2</v>
      </c>
      <c r="D57" s="143">
        <f t="shared" si="5"/>
        <v>-3.5087719298245452E-2</v>
      </c>
      <c r="E57" s="143">
        <f t="shared" si="5"/>
        <v>9.2165898617511607E-3</v>
      </c>
      <c r="F57" s="143">
        <f t="shared" si="5"/>
        <v>-9.2936802973977703E-2</v>
      </c>
      <c r="G57" s="143">
        <f t="shared" si="5"/>
        <v>7.2289156626505952E-2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O87"/>
  <sheetViews>
    <sheetView zoomScaleNormal="100" workbookViewId="0">
      <selection activeCell="D87" sqref="D87"/>
    </sheetView>
  </sheetViews>
  <sheetFormatPr baseColWidth="10" defaultRowHeight="16" x14ac:dyDescent="0.2"/>
  <cols>
    <col min="1" max="1" width="7.83203125" bestFit="1" customWidth="1"/>
    <col min="2" max="2" width="5.5" bestFit="1" customWidth="1"/>
    <col min="3" max="3" width="5.33203125" bestFit="1" customWidth="1"/>
    <col min="4" max="4" width="20.5" bestFit="1" customWidth="1"/>
    <col min="5" max="5" width="6" bestFit="1" customWidth="1"/>
    <col min="6" max="6" width="20.5" bestFit="1" customWidth="1"/>
    <col min="7" max="7" width="5.6640625" customWidth="1"/>
    <col min="8" max="8" width="20.33203125" bestFit="1" customWidth="1"/>
    <col min="9" max="9" width="17" bestFit="1" customWidth="1"/>
    <col min="10" max="10" width="18.83203125" bestFit="1" customWidth="1"/>
  </cols>
  <sheetData>
    <row r="1" spans="1:15" ht="17" thickBot="1" x14ac:dyDescent="0.25">
      <c r="A1" s="27"/>
      <c r="B1" s="89" t="s">
        <v>69</v>
      </c>
      <c r="C1" s="9"/>
      <c r="D1" s="9"/>
      <c r="E1" s="9"/>
      <c r="F1" s="9"/>
      <c r="G1" s="7"/>
      <c r="H1" s="8"/>
    </row>
    <row r="2" spans="1:15" ht="17" thickBot="1" x14ac:dyDescent="0.25">
      <c r="A2" s="5"/>
      <c r="B2" s="140" t="s">
        <v>92</v>
      </c>
      <c r="C2" s="141"/>
      <c r="D2" s="142"/>
      <c r="E2" s="140" t="s">
        <v>93</v>
      </c>
      <c r="F2" s="142"/>
      <c r="G2" s="89" t="s">
        <v>96</v>
      </c>
      <c r="H2" s="71"/>
      <c r="I2" s="25" t="s">
        <v>84</v>
      </c>
      <c r="J2" s="125" t="s">
        <v>85</v>
      </c>
      <c r="K2" s="125" t="s">
        <v>86</v>
      </c>
      <c r="L2" s="126" t="s">
        <v>87</v>
      </c>
    </row>
    <row r="3" spans="1:15" x14ac:dyDescent="0.2">
      <c r="A3" s="24"/>
      <c r="B3" s="27" t="s">
        <v>64</v>
      </c>
      <c r="C3" s="14" t="s">
        <v>68</v>
      </c>
      <c r="D3" s="12" t="s">
        <v>63</v>
      </c>
      <c r="E3" s="27" t="s">
        <v>64</v>
      </c>
      <c r="F3" s="12" t="s">
        <v>63</v>
      </c>
      <c r="G3" s="27" t="s">
        <v>64</v>
      </c>
      <c r="H3" s="12" t="s">
        <v>63</v>
      </c>
      <c r="I3">
        <v>2.5739100000000001</v>
      </c>
      <c r="J3">
        <v>-3.23847</v>
      </c>
      <c r="K3">
        <f>_xlfn.T.DIST.2T(ABS(I3),18)</f>
        <v>1.9118380890328055E-2</v>
      </c>
      <c r="L3" s="1">
        <f>_xlfn.T.DIST.2T(ABS(J3),18)</f>
        <v>4.5597475004099464E-3</v>
      </c>
    </row>
    <row r="4" spans="1:15" x14ac:dyDescent="0.2">
      <c r="A4" s="24"/>
      <c r="B4" s="131">
        <v>0.2</v>
      </c>
      <c r="C4" s="28">
        <v>0.11</v>
      </c>
      <c r="D4">
        <v>0.69</v>
      </c>
      <c r="E4" s="24">
        <v>0.20400000000000001</v>
      </c>
      <c r="F4" s="87">
        <v>0.75750000000000006</v>
      </c>
      <c r="G4" s="131">
        <v>0.2</v>
      </c>
      <c r="H4" s="87">
        <v>0.82</v>
      </c>
      <c r="L4" s="1"/>
      <c r="O4" s="28"/>
    </row>
    <row r="5" spans="1:15" x14ac:dyDescent="0.2">
      <c r="A5" s="24"/>
      <c r="B5" s="131">
        <v>0.23</v>
      </c>
      <c r="C5" s="28">
        <v>0.11</v>
      </c>
      <c r="D5">
        <v>0.69</v>
      </c>
      <c r="E5" s="24">
        <v>0.2346</v>
      </c>
      <c r="F5" s="87">
        <v>0.75750000000000006</v>
      </c>
      <c r="G5" s="131">
        <v>0.23</v>
      </c>
      <c r="H5" s="87">
        <v>0.76</v>
      </c>
      <c r="L5" s="1"/>
      <c r="O5" s="28"/>
    </row>
    <row r="6" spans="1:15" x14ac:dyDescent="0.2">
      <c r="A6" s="24"/>
      <c r="B6" s="131">
        <v>0.45</v>
      </c>
      <c r="C6" s="28">
        <v>0.1</v>
      </c>
      <c r="D6">
        <v>0.69</v>
      </c>
      <c r="E6" s="24">
        <v>0.45900000000000002</v>
      </c>
      <c r="F6" s="87">
        <v>0.75750000000000006</v>
      </c>
      <c r="G6" s="131">
        <v>0.45</v>
      </c>
      <c r="H6" s="87">
        <v>0.78</v>
      </c>
      <c r="L6" s="1"/>
      <c r="O6" s="28"/>
    </row>
    <row r="7" spans="1:15" x14ac:dyDescent="0.2">
      <c r="A7" s="24"/>
      <c r="B7" s="131">
        <v>0.67</v>
      </c>
      <c r="C7" s="28">
        <v>0.08</v>
      </c>
      <c r="D7">
        <v>0.65999999999999992</v>
      </c>
      <c r="E7" s="24">
        <v>0.68340000000000001</v>
      </c>
      <c r="F7" s="87">
        <v>0.72719999999999996</v>
      </c>
      <c r="G7" s="131">
        <v>0.67</v>
      </c>
      <c r="H7" s="87">
        <v>0.42</v>
      </c>
      <c r="I7" s="77" t="s">
        <v>88</v>
      </c>
      <c r="J7" s="77" t="s">
        <v>89</v>
      </c>
      <c r="K7" s="77" t="s">
        <v>90</v>
      </c>
      <c r="L7" s="129" t="s">
        <v>91</v>
      </c>
      <c r="O7" s="28"/>
    </row>
    <row r="8" spans="1:15" ht="17" thickBot="1" x14ac:dyDescent="0.25">
      <c r="A8" s="24"/>
      <c r="B8" s="131">
        <v>0.89</v>
      </c>
      <c r="C8" s="28">
        <v>0.23</v>
      </c>
      <c r="D8">
        <v>0.7</v>
      </c>
      <c r="E8" s="24">
        <v>0.90780000000000005</v>
      </c>
      <c r="F8" s="87">
        <v>0.76760000000000006</v>
      </c>
      <c r="G8" s="131">
        <v>0.89</v>
      </c>
      <c r="H8" s="87">
        <v>0.59</v>
      </c>
      <c r="I8" s="2">
        <v>2.22925</v>
      </c>
      <c r="J8" s="2">
        <v>2.3162400000000001</v>
      </c>
      <c r="K8" s="2">
        <f>_xlfn.T.DIST.2T(ABS(I8),18)</f>
        <v>3.8775604248154662E-2</v>
      </c>
      <c r="L8" s="3">
        <f>_xlfn.T.DIST.2T(ABS(J8),18)</f>
        <v>3.2539547525772684E-2</v>
      </c>
      <c r="O8" s="28"/>
    </row>
    <row r="9" spans="1:15" x14ac:dyDescent="0.2">
      <c r="A9" s="24"/>
      <c r="B9" s="131">
        <v>1.1100000000000001</v>
      </c>
      <c r="C9" s="28">
        <v>0.33</v>
      </c>
      <c r="D9">
        <v>0.76</v>
      </c>
      <c r="E9" s="24">
        <v>1.1322000000000001</v>
      </c>
      <c r="F9" s="87">
        <v>0.82819999999999994</v>
      </c>
      <c r="G9" s="131">
        <v>1.1100000000000001</v>
      </c>
      <c r="H9" s="87">
        <v>0.78</v>
      </c>
      <c r="I9" s="130" t="s">
        <v>83</v>
      </c>
      <c r="O9" s="28"/>
    </row>
    <row r="10" spans="1:15" x14ac:dyDescent="0.2">
      <c r="A10" s="24"/>
      <c r="B10" s="131">
        <v>1.33</v>
      </c>
      <c r="C10" s="28">
        <v>1.49</v>
      </c>
      <c r="D10">
        <v>0.91999999999999993</v>
      </c>
      <c r="E10" s="24">
        <v>1.3566</v>
      </c>
      <c r="F10" s="87">
        <v>0.98980000000000001</v>
      </c>
      <c r="G10" s="131">
        <v>1.33</v>
      </c>
      <c r="H10" s="87">
        <v>0.84</v>
      </c>
      <c r="O10" s="28"/>
    </row>
    <row r="11" spans="1:15" x14ac:dyDescent="0.2">
      <c r="A11" s="24"/>
      <c r="B11" s="131">
        <v>1.55</v>
      </c>
      <c r="C11" s="28">
        <v>0.27</v>
      </c>
      <c r="D11">
        <v>0.79</v>
      </c>
      <c r="E11" s="24">
        <v>1.5810000000000002</v>
      </c>
      <c r="F11" s="87">
        <v>0.85849999999999993</v>
      </c>
      <c r="G11" s="131">
        <v>1.55</v>
      </c>
      <c r="H11" s="87">
        <v>0.77</v>
      </c>
      <c r="O11" s="28"/>
    </row>
    <row r="12" spans="1:15" x14ac:dyDescent="0.2">
      <c r="A12" s="24"/>
      <c r="B12" s="131">
        <v>1.77</v>
      </c>
      <c r="C12" s="28">
        <v>0.04</v>
      </c>
      <c r="D12">
        <v>0.6399999999999999</v>
      </c>
      <c r="E12" s="24">
        <v>1.8054000000000001</v>
      </c>
      <c r="F12" s="87">
        <v>0.70699999999999996</v>
      </c>
      <c r="G12" s="131">
        <v>1.77</v>
      </c>
      <c r="H12" s="87">
        <v>0.74</v>
      </c>
      <c r="O12" s="28"/>
    </row>
    <row r="13" spans="1:15" x14ac:dyDescent="0.2">
      <c r="A13" s="24"/>
      <c r="B13" s="131">
        <v>2</v>
      </c>
      <c r="C13" s="28">
        <v>0.09</v>
      </c>
      <c r="D13">
        <v>0.55000000000000004</v>
      </c>
      <c r="E13" s="24">
        <v>2.04</v>
      </c>
      <c r="F13" s="87">
        <v>0.61609999999999998</v>
      </c>
      <c r="G13" s="131">
        <v>2</v>
      </c>
      <c r="H13" s="87">
        <v>0.45</v>
      </c>
      <c r="O13" s="28"/>
    </row>
    <row r="14" spans="1:15" x14ac:dyDescent="0.2">
      <c r="A14" s="24"/>
      <c r="B14" s="131">
        <v>2.2200000000000002</v>
      </c>
      <c r="C14" s="28">
        <v>0.24</v>
      </c>
      <c r="D14">
        <v>0.71</v>
      </c>
      <c r="E14" s="24">
        <v>2.2644000000000002</v>
      </c>
      <c r="F14" s="87">
        <v>0.77770000000000006</v>
      </c>
      <c r="G14" s="131">
        <v>2.2200000000000002</v>
      </c>
      <c r="H14" s="87">
        <v>0.61</v>
      </c>
      <c r="O14" s="28"/>
    </row>
    <row r="15" spans="1:15" x14ac:dyDescent="0.2">
      <c r="A15" s="24"/>
      <c r="B15" s="131">
        <v>2.44</v>
      </c>
      <c r="C15" s="28">
        <v>0.28000000000000003</v>
      </c>
      <c r="D15">
        <v>0.76</v>
      </c>
      <c r="E15" s="24">
        <v>2.4887999999999999</v>
      </c>
      <c r="F15" s="87">
        <v>0.82819999999999994</v>
      </c>
      <c r="G15" s="131">
        <v>2.44</v>
      </c>
      <c r="H15" s="87">
        <v>0.78</v>
      </c>
      <c r="O15" s="28"/>
    </row>
    <row r="16" spans="1:15" x14ac:dyDescent="0.2">
      <c r="A16" s="24"/>
      <c r="B16" s="131">
        <v>2.66</v>
      </c>
      <c r="C16" s="28">
        <v>0.26</v>
      </c>
      <c r="D16">
        <v>0.77</v>
      </c>
      <c r="E16" s="24">
        <v>2.7132000000000001</v>
      </c>
      <c r="F16" s="87">
        <v>0.83829999999999993</v>
      </c>
      <c r="G16" s="131">
        <v>2.66</v>
      </c>
      <c r="H16" s="87">
        <v>0.84</v>
      </c>
      <c r="O16" s="28"/>
    </row>
    <row r="17" spans="1:15" x14ac:dyDescent="0.2">
      <c r="A17" s="24"/>
      <c r="B17" s="131">
        <v>2.88</v>
      </c>
      <c r="C17" s="28">
        <v>0.22</v>
      </c>
      <c r="D17">
        <v>0.65999999999999992</v>
      </c>
      <c r="E17" s="24"/>
      <c r="F17" s="87"/>
      <c r="G17" s="131">
        <v>2.88</v>
      </c>
      <c r="H17" s="87">
        <v>0.74</v>
      </c>
      <c r="O17" s="28"/>
    </row>
    <row r="18" spans="1:15" x14ac:dyDescent="0.2">
      <c r="A18" s="24"/>
      <c r="B18" s="131">
        <v>3.1</v>
      </c>
      <c r="C18" s="28">
        <v>0.18</v>
      </c>
      <c r="D18">
        <v>0.59999999999999987</v>
      </c>
      <c r="E18" s="24"/>
      <c r="F18" s="87"/>
      <c r="G18" s="131">
        <v>3.1</v>
      </c>
      <c r="H18" s="87">
        <v>0.71</v>
      </c>
      <c r="O18" s="28"/>
    </row>
    <row r="19" spans="1:15" x14ac:dyDescent="0.2">
      <c r="A19" s="24"/>
      <c r="B19" s="131">
        <v>3.32</v>
      </c>
      <c r="C19" s="28">
        <v>0.2</v>
      </c>
      <c r="D19">
        <v>0.61999999999999988</v>
      </c>
      <c r="E19" s="24"/>
      <c r="F19" s="87"/>
      <c r="G19" s="131">
        <v>3.32</v>
      </c>
      <c r="H19" s="87">
        <v>0.59</v>
      </c>
      <c r="O19" s="28"/>
    </row>
    <row r="20" spans="1:15" x14ac:dyDescent="0.2">
      <c r="A20" s="24"/>
      <c r="B20" s="131">
        <v>3.55</v>
      </c>
      <c r="C20" s="28">
        <v>2.4500000000000002</v>
      </c>
      <c r="D20">
        <v>0.7</v>
      </c>
      <c r="E20" s="24"/>
      <c r="F20" s="87"/>
      <c r="G20" s="131">
        <v>3.55</v>
      </c>
      <c r="H20" s="87">
        <v>0.73</v>
      </c>
      <c r="O20" s="28"/>
    </row>
    <row r="21" spans="1:15" x14ac:dyDescent="0.2">
      <c r="A21" s="24"/>
      <c r="B21" s="131">
        <v>3.77</v>
      </c>
      <c r="C21" s="28">
        <v>0.24</v>
      </c>
      <c r="D21">
        <v>0.71</v>
      </c>
      <c r="E21" s="24"/>
      <c r="F21" s="87"/>
      <c r="G21" s="131">
        <v>3.77</v>
      </c>
      <c r="H21" s="87">
        <v>0.77</v>
      </c>
      <c r="O21" s="28"/>
    </row>
    <row r="22" spans="1:15" x14ac:dyDescent="0.2">
      <c r="B22" s="131"/>
      <c r="C22" s="28"/>
      <c r="D22" s="87"/>
      <c r="E22" s="24"/>
      <c r="F22" s="87"/>
      <c r="G22" s="131">
        <v>3.99</v>
      </c>
      <c r="H22" s="87">
        <v>0.63</v>
      </c>
    </row>
    <row r="23" spans="1:15" x14ac:dyDescent="0.2">
      <c r="B23" s="131"/>
      <c r="C23" s="28"/>
      <c r="D23" s="87"/>
      <c r="E23" s="24"/>
      <c r="F23" s="87"/>
      <c r="G23" s="131">
        <v>4.21</v>
      </c>
      <c r="H23" s="87">
        <v>0.57999999999999996</v>
      </c>
    </row>
    <row r="24" spans="1:15" x14ac:dyDescent="0.2">
      <c r="B24" s="131"/>
      <c r="C24" s="28"/>
      <c r="D24" s="87"/>
      <c r="E24" s="24"/>
      <c r="F24" s="87"/>
      <c r="G24" s="131">
        <v>4.43</v>
      </c>
      <c r="H24" s="87">
        <v>0.76</v>
      </c>
    </row>
    <row r="25" spans="1:15" x14ac:dyDescent="0.2">
      <c r="B25" s="131"/>
      <c r="C25" s="28"/>
      <c r="D25" s="87"/>
      <c r="E25" s="24"/>
      <c r="F25" s="87"/>
      <c r="G25" s="131">
        <v>4.6500000000000004</v>
      </c>
      <c r="H25" s="87">
        <v>0.83</v>
      </c>
    </row>
    <row r="26" spans="1:15" x14ac:dyDescent="0.2">
      <c r="B26" s="131"/>
      <c r="C26" s="28"/>
      <c r="D26" s="87"/>
      <c r="E26" s="24"/>
      <c r="F26" s="87"/>
      <c r="G26" s="131">
        <v>4.87</v>
      </c>
      <c r="H26" s="87">
        <v>0.85</v>
      </c>
    </row>
    <row r="27" spans="1:15" ht="17" thickBot="1" x14ac:dyDescent="0.25">
      <c r="B27" s="15"/>
      <c r="C27" s="2"/>
      <c r="D27" s="3"/>
      <c r="E27" s="15"/>
      <c r="F27" s="3"/>
      <c r="G27" s="133">
        <v>5.09</v>
      </c>
      <c r="H27" s="3">
        <v>0.79</v>
      </c>
    </row>
    <row r="28" spans="1:15" ht="17" thickBot="1" x14ac:dyDescent="0.25">
      <c r="A28" s="5"/>
      <c r="B28" s="134" t="s">
        <v>97</v>
      </c>
      <c r="C28" s="135"/>
      <c r="D28" s="136"/>
      <c r="E28" s="134" t="s">
        <v>98</v>
      </c>
      <c r="F28" s="136"/>
      <c r="G28" s="119" t="s">
        <v>101</v>
      </c>
      <c r="H28" s="8"/>
    </row>
    <row r="29" spans="1:15" ht="17" thickBot="1" x14ac:dyDescent="0.25">
      <c r="A29" s="5"/>
      <c r="B29" s="137" t="s">
        <v>64</v>
      </c>
      <c r="C29" s="138" t="s">
        <v>68</v>
      </c>
      <c r="D29" s="139" t="s">
        <v>63</v>
      </c>
      <c r="E29" s="137" t="s">
        <v>64</v>
      </c>
      <c r="F29" s="139" t="s">
        <v>63</v>
      </c>
      <c r="G29" s="137" t="s">
        <v>64</v>
      </c>
      <c r="H29" s="139" t="s">
        <v>63</v>
      </c>
    </row>
    <row r="30" spans="1:15" x14ac:dyDescent="0.2">
      <c r="A30" s="24"/>
      <c r="B30" s="132">
        <v>0.20400000000000001</v>
      </c>
      <c r="C30" s="114">
        <v>0.11220000000000001</v>
      </c>
      <c r="D30" s="115">
        <v>0.77249999999999996</v>
      </c>
      <c r="E30" s="132">
        <v>0.2</v>
      </c>
      <c r="F30" s="115">
        <v>0.75750000000000006</v>
      </c>
      <c r="G30" s="131">
        <v>0.2</v>
      </c>
      <c r="H30" s="1">
        <v>0.75</v>
      </c>
    </row>
    <row r="31" spans="1:15" x14ac:dyDescent="0.2">
      <c r="A31" s="24"/>
      <c r="B31" s="131">
        <v>0.2346</v>
      </c>
      <c r="C31" s="28">
        <v>0.11220000000000001</v>
      </c>
      <c r="D31" s="87">
        <v>0.77249999999999996</v>
      </c>
      <c r="E31" s="131">
        <v>0.23</v>
      </c>
      <c r="F31" s="87">
        <v>0.75750000000000006</v>
      </c>
      <c r="G31" s="131">
        <v>0.23</v>
      </c>
      <c r="H31" s="1">
        <v>0.78</v>
      </c>
    </row>
    <row r="32" spans="1:15" x14ac:dyDescent="0.2">
      <c r="A32" s="24"/>
      <c r="B32" s="131">
        <v>0.45900000000000002</v>
      </c>
      <c r="C32" s="28">
        <v>0.10200000000000001</v>
      </c>
      <c r="D32" s="87">
        <v>0.77249999999999996</v>
      </c>
      <c r="E32" s="131">
        <v>0.45</v>
      </c>
      <c r="F32" s="87">
        <v>0.75750000000000006</v>
      </c>
      <c r="G32" s="131">
        <v>0.45</v>
      </c>
      <c r="H32" s="1">
        <v>0.66</v>
      </c>
    </row>
    <row r="33" spans="1:8" x14ac:dyDescent="0.2">
      <c r="A33" s="24"/>
      <c r="B33" s="131">
        <v>0.68340000000000001</v>
      </c>
      <c r="C33" s="28">
        <v>8.1600000000000006E-2</v>
      </c>
      <c r="D33" s="87">
        <v>0.74160000000000004</v>
      </c>
      <c r="E33" s="131">
        <v>0.67</v>
      </c>
      <c r="F33" s="87">
        <v>0.72719999999999996</v>
      </c>
      <c r="G33" s="131">
        <v>0.67</v>
      </c>
      <c r="H33" s="1">
        <v>0.51</v>
      </c>
    </row>
    <row r="34" spans="1:8" x14ac:dyDescent="0.2">
      <c r="A34" s="24"/>
      <c r="B34" s="131">
        <v>0.90780000000000005</v>
      </c>
      <c r="C34" s="28">
        <v>0.2346</v>
      </c>
      <c r="D34" s="87">
        <v>0.78280000000000005</v>
      </c>
      <c r="E34" s="131">
        <v>0.89</v>
      </c>
      <c r="F34" s="87">
        <v>0.76760000000000006</v>
      </c>
      <c r="G34" s="131">
        <v>0.89</v>
      </c>
      <c r="H34" s="1">
        <v>0.59</v>
      </c>
    </row>
    <row r="35" spans="1:8" x14ac:dyDescent="0.2">
      <c r="A35" s="24"/>
      <c r="B35" s="131">
        <v>1.1322000000000001</v>
      </c>
      <c r="C35" s="28">
        <v>0.33660000000000001</v>
      </c>
      <c r="D35" s="87">
        <v>0.84460000000000002</v>
      </c>
      <c r="E35" s="131">
        <v>1.1100000000000001</v>
      </c>
      <c r="F35" s="87">
        <v>0.82819999999999994</v>
      </c>
      <c r="G35" s="131">
        <v>1.1100000000000001</v>
      </c>
      <c r="H35" s="1">
        <v>0.79</v>
      </c>
    </row>
    <row r="36" spans="1:8" x14ac:dyDescent="0.2">
      <c r="A36" s="24"/>
      <c r="B36" s="131">
        <v>1.3566</v>
      </c>
      <c r="C36" s="28">
        <v>1.5198</v>
      </c>
      <c r="D36" s="87">
        <v>1.0094000000000001</v>
      </c>
      <c r="E36" s="131">
        <v>1.33</v>
      </c>
      <c r="F36" s="87">
        <v>0.98980000000000001</v>
      </c>
      <c r="G36" s="131">
        <v>1.33</v>
      </c>
      <c r="H36" s="1">
        <v>0.86</v>
      </c>
    </row>
    <row r="37" spans="1:8" x14ac:dyDescent="0.2">
      <c r="A37" s="24"/>
      <c r="B37" s="131">
        <v>1.5810000000000002</v>
      </c>
      <c r="C37" s="28">
        <v>0.27540000000000003</v>
      </c>
      <c r="D37" s="87">
        <v>0.87549999999999994</v>
      </c>
      <c r="E37" s="131">
        <v>1.55</v>
      </c>
      <c r="F37" s="87">
        <v>0.85849999999999993</v>
      </c>
      <c r="G37" s="131">
        <v>1.55</v>
      </c>
      <c r="H37" s="1">
        <v>0.82</v>
      </c>
    </row>
    <row r="38" spans="1:8" x14ac:dyDescent="0.2">
      <c r="A38" s="24"/>
      <c r="B38" s="131">
        <v>1.8054000000000001</v>
      </c>
      <c r="C38" s="28">
        <v>4.0800000000000003E-2</v>
      </c>
      <c r="D38" s="87">
        <v>0.72099999999999997</v>
      </c>
      <c r="E38" s="131">
        <v>1.77</v>
      </c>
      <c r="F38" s="87">
        <v>0.70699999999999996</v>
      </c>
      <c r="G38" s="131">
        <v>1.77</v>
      </c>
      <c r="H38" s="1">
        <v>0.77</v>
      </c>
    </row>
    <row r="39" spans="1:8" x14ac:dyDescent="0.2">
      <c r="A39" s="24"/>
      <c r="B39" s="131">
        <v>2.04</v>
      </c>
      <c r="C39" s="28">
        <v>9.1799999999999993E-2</v>
      </c>
      <c r="D39" s="87">
        <v>0.62829999999999997</v>
      </c>
      <c r="E39" s="131">
        <v>2</v>
      </c>
      <c r="F39" s="87">
        <v>0.61609999999999998</v>
      </c>
      <c r="G39" s="131">
        <v>2</v>
      </c>
      <c r="H39" s="1">
        <v>0.74</v>
      </c>
    </row>
    <row r="40" spans="1:8" x14ac:dyDescent="0.2">
      <c r="A40" s="24"/>
      <c r="B40" s="131">
        <v>2.2644000000000002</v>
      </c>
      <c r="C40" s="28">
        <v>0.24479999999999999</v>
      </c>
      <c r="D40" s="87">
        <v>0.79310000000000003</v>
      </c>
      <c r="E40" s="131">
        <v>2.2200000000000002</v>
      </c>
      <c r="F40" s="87">
        <v>0.77770000000000006</v>
      </c>
      <c r="G40" s="131">
        <v>2.2200000000000002</v>
      </c>
      <c r="H40" s="1">
        <v>0.54</v>
      </c>
    </row>
    <row r="41" spans="1:8" x14ac:dyDescent="0.2">
      <c r="A41" s="24"/>
      <c r="B41" s="131">
        <v>2.4887999999999999</v>
      </c>
      <c r="C41" s="28">
        <v>0.28560000000000002</v>
      </c>
      <c r="D41" s="87">
        <v>0.84460000000000002</v>
      </c>
      <c r="E41" s="131">
        <v>2.44</v>
      </c>
      <c r="F41" s="87">
        <v>0.82819999999999994</v>
      </c>
      <c r="G41" s="131">
        <v>2.44</v>
      </c>
      <c r="H41" s="1">
        <v>0.59</v>
      </c>
    </row>
    <row r="42" spans="1:8" x14ac:dyDescent="0.2">
      <c r="A42" s="24"/>
      <c r="B42" s="131">
        <v>2.7132000000000001</v>
      </c>
      <c r="C42" s="28">
        <v>0.26519999999999999</v>
      </c>
      <c r="D42" s="87">
        <v>0.85489999999999999</v>
      </c>
      <c r="E42" s="131">
        <v>2.66</v>
      </c>
      <c r="F42" s="87">
        <v>0.83829999999999993</v>
      </c>
      <c r="G42" s="131">
        <v>2.66</v>
      </c>
      <c r="H42" s="1">
        <v>0.68</v>
      </c>
    </row>
    <row r="43" spans="1:8" x14ac:dyDescent="0.2">
      <c r="A43" s="24"/>
      <c r="B43" s="131">
        <v>2.9375999999999998</v>
      </c>
      <c r="C43" s="28">
        <v>0.22440000000000002</v>
      </c>
      <c r="D43" s="87">
        <v>0.74160000000000004</v>
      </c>
      <c r="E43" s="131"/>
      <c r="F43" s="87"/>
      <c r="G43" s="131">
        <v>2.88</v>
      </c>
      <c r="H43" s="1">
        <v>0.79</v>
      </c>
    </row>
    <row r="44" spans="1:8" x14ac:dyDescent="0.2">
      <c r="A44" s="24"/>
      <c r="B44" s="131">
        <v>3.1620000000000004</v>
      </c>
      <c r="C44" s="28">
        <v>0.18359999999999999</v>
      </c>
      <c r="D44" s="87">
        <v>0.67979999999999996</v>
      </c>
      <c r="E44" s="131"/>
      <c r="F44" s="87"/>
      <c r="G44" s="131">
        <v>3.1</v>
      </c>
      <c r="H44" s="1">
        <v>0.84</v>
      </c>
    </row>
    <row r="45" spans="1:8" x14ac:dyDescent="0.2">
      <c r="A45" s="24"/>
      <c r="B45" s="131">
        <v>3.3864000000000001</v>
      </c>
      <c r="C45" s="28">
        <v>0.20400000000000001</v>
      </c>
      <c r="D45" s="87">
        <v>0.70039999999999991</v>
      </c>
      <c r="E45" s="131"/>
      <c r="F45" s="87"/>
      <c r="G45" s="131">
        <v>3.32</v>
      </c>
      <c r="H45" s="1">
        <v>0.81</v>
      </c>
    </row>
    <row r="46" spans="1:8" x14ac:dyDescent="0.2">
      <c r="A46" s="24"/>
      <c r="B46" s="131">
        <v>3.621</v>
      </c>
      <c r="C46" s="28">
        <v>2.4990000000000001</v>
      </c>
      <c r="D46" s="87">
        <v>0.78280000000000005</v>
      </c>
      <c r="E46" s="131"/>
      <c r="F46" s="87"/>
      <c r="G46" s="131">
        <v>3.55</v>
      </c>
      <c r="H46" s="1">
        <v>0.8</v>
      </c>
    </row>
    <row r="47" spans="1:8" x14ac:dyDescent="0.2">
      <c r="A47" s="24"/>
      <c r="B47" s="131">
        <v>3.8454000000000002</v>
      </c>
      <c r="C47" s="28">
        <v>0.24479999999999999</v>
      </c>
      <c r="D47" s="87">
        <v>0.79310000000000003</v>
      </c>
      <c r="E47" s="131"/>
      <c r="F47" s="87"/>
      <c r="G47" s="131">
        <v>3.77</v>
      </c>
      <c r="H47" s="1">
        <v>0.67</v>
      </c>
    </row>
    <row r="48" spans="1:8" x14ac:dyDescent="0.2">
      <c r="B48" s="24"/>
      <c r="D48" s="1"/>
      <c r="E48" s="24"/>
      <c r="F48" s="1"/>
      <c r="G48" s="131">
        <v>3.99</v>
      </c>
      <c r="H48" s="1">
        <v>0.74</v>
      </c>
    </row>
    <row r="49" spans="1:9" x14ac:dyDescent="0.2">
      <c r="B49" s="24"/>
      <c r="D49" s="1"/>
      <c r="E49" s="24"/>
      <c r="F49" s="1"/>
      <c r="G49" s="131">
        <v>4.21</v>
      </c>
      <c r="H49" s="1">
        <v>0.83</v>
      </c>
    </row>
    <row r="50" spans="1:9" x14ac:dyDescent="0.2">
      <c r="B50" s="24"/>
      <c r="D50" s="1"/>
      <c r="E50" s="24"/>
      <c r="F50" s="1"/>
      <c r="G50" s="131">
        <v>4.43</v>
      </c>
      <c r="H50" s="1">
        <v>0.66</v>
      </c>
      <c r="I50" s="28"/>
    </row>
    <row r="51" spans="1:9" x14ac:dyDescent="0.2">
      <c r="B51" s="24"/>
      <c r="D51" s="1"/>
      <c r="E51" s="24"/>
      <c r="F51" s="1"/>
      <c r="G51" s="131">
        <v>4.6500000000000004</v>
      </c>
      <c r="H51" s="1">
        <v>0.7</v>
      </c>
      <c r="I51" s="28"/>
    </row>
    <row r="52" spans="1:9" x14ac:dyDescent="0.2">
      <c r="B52" s="24"/>
      <c r="D52" s="1"/>
      <c r="E52" s="24"/>
      <c r="F52" s="1"/>
      <c r="G52" s="131">
        <v>4.87</v>
      </c>
      <c r="H52" s="1">
        <v>0.75</v>
      </c>
      <c r="I52" s="28"/>
    </row>
    <row r="53" spans="1:9" x14ac:dyDescent="0.2">
      <c r="B53" s="24"/>
      <c r="D53" s="1"/>
      <c r="E53" s="24"/>
      <c r="F53" s="1"/>
      <c r="G53" s="131">
        <v>5.09</v>
      </c>
      <c r="H53" s="1">
        <v>0.56000000000000005</v>
      </c>
      <c r="I53" s="28"/>
    </row>
    <row r="54" spans="1:9" x14ac:dyDescent="0.2">
      <c r="B54" s="24"/>
      <c r="D54" s="1"/>
      <c r="E54" s="24"/>
      <c r="F54" s="1"/>
      <c r="G54" s="131">
        <v>5.31</v>
      </c>
      <c r="H54" s="1">
        <v>0.65</v>
      </c>
      <c r="I54" s="28"/>
    </row>
    <row r="55" spans="1:9" x14ac:dyDescent="0.2">
      <c r="B55" s="24"/>
      <c r="D55" s="1"/>
      <c r="E55" s="24"/>
      <c r="F55" s="1"/>
      <c r="G55" s="131">
        <v>5.53</v>
      </c>
      <c r="H55" s="1">
        <v>0.74</v>
      </c>
      <c r="I55" s="28"/>
    </row>
    <row r="56" spans="1:9" ht="17" thickBot="1" x14ac:dyDescent="0.25">
      <c r="B56" s="15"/>
      <c r="C56" s="2"/>
      <c r="D56" s="3"/>
      <c r="E56" s="15"/>
      <c r="F56" s="3"/>
      <c r="G56" s="131">
        <v>5.75</v>
      </c>
      <c r="H56" s="3">
        <v>0.8</v>
      </c>
      <c r="I56" s="28"/>
    </row>
    <row r="57" spans="1:9" ht="17" thickBot="1" x14ac:dyDescent="0.25">
      <c r="A57" s="5"/>
      <c r="B57" s="134" t="s">
        <v>99</v>
      </c>
      <c r="C57" s="135"/>
      <c r="D57" s="136"/>
      <c r="E57" s="134" t="s">
        <v>100</v>
      </c>
      <c r="F57" s="136"/>
      <c r="G57" s="119" t="s">
        <v>102</v>
      </c>
      <c r="H57" s="8"/>
      <c r="I57" s="28"/>
    </row>
    <row r="58" spans="1:9" ht="17" thickBot="1" x14ac:dyDescent="0.25">
      <c r="A58" s="5"/>
      <c r="B58" s="137" t="s">
        <v>64</v>
      </c>
      <c r="C58" s="138" t="s">
        <v>68</v>
      </c>
      <c r="D58" s="139" t="s">
        <v>63</v>
      </c>
      <c r="E58" s="137" t="s">
        <v>64</v>
      </c>
      <c r="F58" s="139" t="s">
        <v>63</v>
      </c>
      <c r="G58" s="137" t="s">
        <v>64</v>
      </c>
      <c r="H58" s="139" t="s">
        <v>63</v>
      </c>
      <c r="I58" s="28"/>
    </row>
    <row r="59" spans="1:9" x14ac:dyDescent="0.2">
      <c r="A59" s="24"/>
      <c r="B59" s="132">
        <v>0.19208</v>
      </c>
      <c r="C59" s="114">
        <v>0.1067</v>
      </c>
      <c r="D59" s="115">
        <v>0.78</v>
      </c>
      <c r="E59" s="27">
        <v>0.197184</v>
      </c>
      <c r="F59" s="115">
        <v>0.72524999999999995</v>
      </c>
      <c r="G59" s="132">
        <v>0.2</v>
      </c>
      <c r="H59" s="12">
        <v>0.82</v>
      </c>
      <c r="I59" s="28"/>
    </row>
    <row r="60" spans="1:9" x14ac:dyDescent="0.2">
      <c r="A60" s="24"/>
      <c r="B60" s="131">
        <v>0.22089200000000001</v>
      </c>
      <c r="C60" s="28">
        <v>0.1067</v>
      </c>
      <c r="D60" s="87">
        <v>0.78</v>
      </c>
      <c r="E60" s="24">
        <v>0.22676160000000001</v>
      </c>
      <c r="F60" s="87">
        <v>0.72524999999999995</v>
      </c>
      <c r="G60" s="131">
        <v>0.23</v>
      </c>
      <c r="H60" s="1">
        <v>0.76</v>
      </c>
      <c r="I60" s="28"/>
    </row>
    <row r="61" spans="1:9" x14ac:dyDescent="0.2">
      <c r="A61" s="24"/>
      <c r="B61" s="131">
        <v>0.43218000000000001</v>
      </c>
      <c r="C61" s="28">
        <v>9.7000000000000003E-2</v>
      </c>
      <c r="D61" s="87">
        <v>0.78</v>
      </c>
      <c r="E61" s="24">
        <v>0.44366399999999995</v>
      </c>
      <c r="F61" s="87">
        <v>0.72524999999999995</v>
      </c>
      <c r="G61" s="131">
        <v>0.45</v>
      </c>
      <c r="H61" s="1">
        <v>0.79</v>
      </c>
      <c r="I61" s="28"/>
    </row>
    <row r="62" spans="1:9" x14ac:dyDescent="0.2">
      <c r="A62" s="24"/>
      <c r="B62" s="131">
        <v>0.64346800000000004</v>
      </c>
      <c r="C62" s="28">
        <v>7.7600000000000002E-2</v>
      </c>
      <c r="D62" s="87">
        <v>0.74880000000000002</v>
      </c>
      <c r="E62" s="24">
        <v>0.6605664</v>
      </c>
      <c r="F62" s="87">
        <v>0.69623999999999997</v>
      </c>
      <c r="G62" s="131">
        <v>0.67</v>
      </c>
      <c r="H62" s="1">
        <v>0.55000000000000004</v>
      </c>
      <c r="I62" s="28"/>
    </row>
    <row r="63" spans="1:9" x14ac:dyDescent="0.2">
      <c r="A63" s="24"/>
      <c r="B63" s="131">
        <v>0.85475599999999996</v>
      </c>
      <c r="C63" s="28">
        <v>0.22309999999999999</v>
      </c>
      <c r="D63" s="87">
        <v>0.79039999999999999</v>
      </c>
      <c r="E63" s="24">
        <v>0.87746879999999983</v>
      </c>
      <c r="F63" s="87">
        <v>0.73492000000000002</v>
      </c>
      <c r="G63" s="131">
        <v>0.89</v>
      </c>
      <c r="H63" s="1">
        <v>0.67</v>
      </c>
      <c r="I63" s="28"/>
    </row>
    <row r="64" spans="1:9" x14ac:dyDescent="0.2">
      <c r="A64" s="24"/>
      <c r="B64" s="131">
        <v>1.066044</v>
      </c>
      <c r="C64" s="28">
        <v>0.3201</v>
      </c>
      <c r="D64" s="87">
        <v>0.8528</v>
      </c>
      <c r="E64" s="24">
        <v>1.0943711999999999</v>
      </c>
      <c r="F64" s="87">
        <v>0.79293999999999998</v>
      </c>
      <c r="G64" s="131">
        <v>1.1100000000000001</v>
      </c>
      <c r="H64" s="1">
        <v>0.79</v>
      </c>
      <c r="I64" s="28"/>
    </row>
    <row r="65" spans="1:9" x14ac:dyDescent="0.2">
      <c r="A65" s="24"/>
      <c r="B65" s="131">
        <v>1.2773320000000001</v>
      </c>
      <c r="C65" s="28">
        <v>1.4453</v>
      </c>
      <c r="D65" s="87">
        <v>1.0192000000000001</v>
      </c>
      <c r="E65" s="24">
        <v>1.3112735999999998</v>
      </c>
      <c r="F65" s="87">
        <v>0.94765999999999995</v>
      </c>
      <c r="G65" s="131">
        <v>1.33</v>
      </c>
      <c r="H65" s="1">
        <v>0.73</v>
      </c>
      <c r="I65" s="28"/>
    </row>
    <row r="66" spans="1:9" x14ac:dyDescent="0.2">
      <c r="A66" s="24"/>
      <c r="B66" s="131">
        <v>1.4886199999999998</v>
      </c>
      <c r="C66" s="28">
        <v>0.26190000000000002</v>
      </c>
      <c r="D66" s="87">
        <v>0.88400000000000001</v>
      </c>
      <c r="E66" s="24">
        <v>1.528176</v>
      </c>
      <c r="F66" s="87">
        <v>0.82194999999999996</v>
      </c>
      <c r="G66" s="131">
        <v>1.55</v>
      </c>
      <c r="H66" s="1">
        <v>0.76</v>
      </c>
      <c r="I66" s="28"/>
    </row>
    <row r="67" spans="1:9" x14ac:dyDescent="0.2">
      <c r="A67" s="24"/>
      <c r="B67" s="131">
        <v>1.699908</v>
      </c>
      <c r="C67" s="28">
        <v>3.8800000000000001E-2</v>
      </c>
      <c r="D67" s="87">
        <v>0.72799999999999998</v>
      </c>
      <c r="E67" s="24">
        <v>1.7450783999999997</v>
      </c>
      <c r="F67" s="87">
        <v>0.67689999999999995</v>
      </c>
      <c r="G67" s="131">
        <v>1.77</v>
      </c>
      <c r="H67" s="1">
        <v>0.84</v>
      </c>
      <c r="I67" s="28"/>
    </row>
    <row r="68" spans="1:9" x14ac:dyDescent="0.2">
      <c r="A68" s="24"/>
      <c r="B68" s="131">
        <v>1.9207999999999998</v>
      </c>
      <c r="C68" s="28">
        <v>8.7299999999999989E-2</v>
      </c>
      <c r="D68" s="87">
        <v>0.63439999999999996</v>
      </c>
      <c r="E68" s="24">
        <v>1.9718399999999998</v>
      </c>
      <c r="F68" s="87">
        <v>0.58987000000000001</v>
      </c>
      <c r="G68" s="131">
        <v>2</v>
      </c>
      <c r="H68" s="1">
        <v>0.71</v>
      </c>
    </row>
    <row r="69" spans="1:9" x14ac:dyDescent="0.2">
      <c r="A69" s="24"/>
      <c r="B69" s="131">
        <v>2.132088</v>
      </c>
      <c r="C69" s="28">
        <v>0.23279999999999998</v>
      </c>
      <c r="D69" s="87">
        <v>0.80080000000000007</v>
      </c>
      <c r="E69" s="24">
        <v>2.1887423999999998</v>
      </c>
      <c r="F69" s="87">
        <v>0.74458999999999997</v>
      </c>
      <c r="G69" s="131">
        <v>2.2200000000000002</v>
      </c>
      <c r="H69" s="1">
        <v>0.56999999999999995</v>
      </c>
    </row>
    <row r="70" spans="1:9" x14ac:dyDescent="0.2">
      <c r="A70" s="24"/>
      <c r="B70" s="131">
        <v>2.3433760000000001</v>
      </c>
      <c r="C70" s="28">
        <v>0.27160000000000001</v>
      </c>
      <c r="D70" s="87">
        <v>0.8528</v>
      </c>
      <c r="E70" s="24">
        <v>2.4056447999999997</v>
      </c>
      <c r="F70" s="87">
        <v>0.79293999999999998</v>
      </c>
      <c r="G70" s="131">
        <v>2.44</v>
      </c>
      <c r="H70" s="1">
        <v>0.64</v>
      </c>
    </row>
    <row r="71" spans="1:9" x14ac:dyDescent="0.2">
      <c r="A71" s="24"/>
      <c r="B71" s="131">
        <v>2.5546640000000003</v>
      </c>
      <c r="C71" s="28">
        <v>0.25219999999999998</v>
      </c>
      <c r="D71" s="87">
        <v>0.86319999999999997</v>
      </c>
      <c r="E71" s="24">
        <v>2.6225471999999996</v>
      </c>
      <c r="F71" s="87">
        <v>0.80260999999999993</v>
      </c>
      <c r="G71" s="131">
        <v>2.66</v>
      </c>
      <c r="H71" s="1">
        <v>0.76</v>
      </c>
    </row>
    <row r="72" spans="1:9" x14ac:dyDescent="0.2">
      <c r="A72" s="24"/>
      <c r="B72" s="131">
        <v>2.765952</v>
      </c>
      <c r="C72" s="28">
        <v>0.21340000000000001</v>
      </c>
      <c r="D72" s="87">
        <v>0.74880000000000002</v>
      </c>
      <c r="E72" s="24"/>
      <c r="F72" s="87"/>
      <c r="G72" s="131">
        <v>2.88</v>
      </c>
      <c r="H72" s="1">
        <v>0.83</v>
      </c>
    </row>
    <row r="73" spans="1:9" x14ac:dyDescent="0.2">
      <c r="A73" s="24"/>
      <c r="B73" s="131">
        <v>2.9772399999999997</v>
      </c>
      <c r="C73" s="28">
        <v>0.17459999999999998</v>
      </c>
      <c r="D73" s="87">
        <v>0.6863999999999999</v>
      </c>
      <c r="E73" s="24"/>
      <c r="F73" s="87"/>
      <c r="G73" s="131">
        <v>3.1</v>
      </c>
      <c r="H73" s="1">
        <v>0.8</v>
      </c>
    </row>
    <row r="74" spans="1:9" x14ac:dyDescent="0.2">
      <c r="A74" s="24"/>
      <c r="B74" s="131">
        <v>3.1885279999999994</v>
      </c>
      <c r="C74" s="28">
        <v>0.19400000000000001</v>
      </c>
      <c r="D74" s="87">
        <v>0.70719999999999994</v>
      </c>
      <c r="E74" s="24"/>
      <c r="F74" s="87"/>
      <c r="G74" s="131">
        <v>3.32</v>
      </c>
      <c r="H74" s="1">
        <v>0.72</v>
      </c>
    </row>
    <row r="75" spans="1:9" x14ac:dyDescent="0.2">
      <c r="A75" s="24"/>
      <c r="B75" s="131">
        <v>3.4094199999999995</v>
      </c>
      <c r="C75" s="28">
        <v>0.24</v>
      </c>
      <c r="D75" s="87">
        <v>0.79039999999999999</v>
      </c>
      <c r="E75" s="24"/>
      <c r="F75" s="87"/>
      <c r="G75" s="131">
        <v>3.55</v>
      </c>
      <c r="H75" s="1">
        <v>0.65</v>
      </c>
    </row>
    <row r="76" spans="1:9" x14ac:dyDescent="0.2">
      <c r="A76" s="24"/>
      <c r="B76" s="131">
        <v>3.620708</v>
      </c>
      <c r="C76" s="28">
        <v>0.23279999999999998</v>
      </c>
      <c r="D76" s="87">
        <v>0.80080000000000007</v>
      </c>
      <c r="E76" s="24"/>
      <c r="F76" s="87"/>
      <c r="G76" s="131">
        <v>3.77</v>
      </c>
      <c r="H76" s="1">
        <v>0.7</v>
      </c>
    </row>
    <row r="77" spans="1:9" x14ac:dyDescent="0.2">
      <c r="B77" s="131">
        <v>3.8319960000000002</v>
      </c>
      <c r="C77" s="28">
        <v>0.21</v>
      </c>
      <c r="D77" s="87">
        <v>0.81120000000000003</v>
      </c>
      <c r="E77" s="24"/>
      <c r="F77" s="1"/>
      <c r="G77" s="131">
        <v>3.9966666666666701</v>
      </c>
      <c r="H77" s="1">
        <v>0.78</v>
      </c>
    </row>
    <row r="78" spans="1:9" x14ac:dyDescent="0.2">
      <c r="B78" s="131"/>
      <c r="C78" s="28"/>
      <c r="D78" s="87"/>
      <c r="E78" s="24"/>
      <c r="F78" s="1"/>
      <c r="G78" s="131">
        <v>4.2216666666666702</v>
      </c>
      <c r="H78" s="1">
        <v>0.83</v>
      </c>
    </row>
    <row r="79" spans="1:9" x14ac:dyDescent="0.2">
      <c r="B79" s="131"/>
      <c r="C79" s="28"/>
      <c r="D79" s="87"/>
      <c r="E79" s="24"/>
      <c r="F79" s="1"/>
      <c r="G79" s="131">
        <v>4.4466666666666699</v>
      </c>
      <c r="H79" s="1">
        <v>0.8</v>
      </c>
    </row>
    <row r="80" spans="1:9" x14ac:dyDescent="0.2">
      <c r="B80" s="24"/>
      <c r="D80" s="1"/>
      <c r="E80" s="24"/>
      <c r="F80" s="1"/>
      <c r="G80" s="131">
        <v>4.6716666666666704</v>
      </c>
      <c r="H80" s="1">
        <v>0.65</v>
      </c>
    </row>
    <row r="81" spans="1:8" x14ac:dyDescent="0.2">
      <c r="B81" s="24"/>
      <c r="D81" s="1"/>
      <c r="E81" s="24"/>
      <c r="F81" s="1"/>
      <c r="G81" s="131">
        <v>4.8966666666666701</v>
      </c>
      <c r="H81" s="1">
        <v>0.6</v>
      </c>
    </row>
    <row r="82" spans="1:8" x14ac:dyDescent="0.2">
      <c r="B82" s="24"/>
      <c r="D82" s="1"/>
      <c r="E82" s="24"/>
      <c r="F82" s="1"/>
      <c r="G82" s="131">
        <v>5.1216666666666697</v>
      </c>
      <c r="H82" s="1">
        <v>0.64</v>
      </c>
    </row>
    <row r="83" spans="1:8" x14ac:dyDescent="0.2">
      <c r="B83" s="24"/>
      <c r="D83" s="1"/>
      <c r="E83" s="24"/>
      <c r="F83" s="1"/>
      <c r="G83" s="131">
        <v>5.3466666666666702</v>
      </c>
      <c r="H83" s="1">
        <v>0.77</v>
      </c>
    </row>
    <row r="84" spans="1:8" ht="17" thickBot="1" x14ac:dyDescent="0.25">
      <c r="B84" s="15"/>
      <c r="C84" s="2"/>
      <c r="D84" s="3"/>
      <c r="E84" s="15"/>
      <c r="F84" s="3"/>
      <c r="G84" s="131">
        <v>5.5716666666666699</v>
      </c>
      <c r="H84" s="3">
        <v>0.81</v>
      </c>
    </row>
    <row r="85" spans="1:8" x14ac:dyDescent="0.2">
      <c r="A85" s="92" t="s">
        <v>49</v>
      </c>
      <c r="B85" s="132">
        <f>AVERAGE(MAX(B4:B21),MAX(B30:B47),MAX(B59:B77))</f>
        <v>3.8157986666666672</v>
      </c>
      <c r="C85" s="14" t="s">
        <v>20</v>
      </c>
      <c r="D85" s="114">
        <f>AVERAGE(AVERAGE(D4:D21),AVERAGE(D30:D47),AVERAGE(D59:D77))</f>
        <v>0.75921500974658862</v>
      </c>
      <c r="E85" s="114">
        <f>AVERAGE(MAX(E4:E21),MAX(E30:E47),MAX(E59:E76))+1/3*AVERAGE(MAX(E4:E21),MAX(E30:E47),MAX(E59:E76))</f>
        <v>3.5536654222222221</v>
      </c>
      <c r="F85" s="115">
        <f>AVERAGE(AVERAGE(F59:F76),AVERAGE(F30:F47),AVERAGE(F4:F21))</f>
        <v>0.77432230769230781</v>
      </c>
      <c r="G85" s="132">
        <f>AVERAGE(MAX(G4:G27),MAX(G30:G56),MAX(G59:G84))</f>
        <v>5.4705555555555563</v>
      </c>
      <c r="H85" s="115">
        <f>AVERAGE(H4:H27,H30:H56,H59:H84)</f>
        <v>0.72142857142857131</v>
      </c>
    </row>
    <row r="86" spans="1:8" ht="17" thickBot="1" x14ac:dyDescent="0.25">
      <c r="A86" s="81" t="s">
        <v>94</v>
      </c>
      <c r="B86" s="15">
        <f>STDEVA(B76,B47,B21)</f>
        <v>0.11435307613410907</v>
      </c>
      <c r="C86" s="2" t="s">
        <v>20</v>
      </c>
      <c r="D86" s="86">
        <f>STDEVA(D59:D77,D30:D47,D4:D21)</f>
        <v>9.1689360202863515E-2</v>
      </c>
      <c r="E86" s="86">
        <f>STDEVA(MAX(E4:E16),MAX(E30:E42),MAX(E59:E71))</f>
        <v>4.5553782089013763E-2</v>
      </c>
      <c r="F86" s="88">
        <f>STDEVA(F59:F76,F30:F47,F4:F21)</f>
        <v>8.6647366481726898E-2</v>
      </c>
      <c r="G86" s="133">
        <f>STDEVA(MAX(G4:G27),MAX(G30:G56),MAX(G59:G84))</f>
        <v>0.34141996513471934</v>
      </c>
      <c r="H86" s="84">
        <f>STDEVA(H59:H84,H30:H56,H4:H27)</f>
        <v>9.9943593113869897E-2</v>
      </c>
    </row>
    <row r="87" spans="1:8" x14ac:dyDescent="0.2">
      <c r="A87" s="130"/>
      <c r="E87" s="130" t="s">
        <v>95</v>
      </c>
    </row>
  </sheetData>
  <pageMargins left="0.7" right="0.7" top="0.75" bottom="0.75" header="0.3" footer="0.3"/>
  <pageSetup paperSize="9" orientation="portrait" horizontalDpi="0" verticalDpi="0"/>
  <ignoredErrors>
    <ignoredError sqref="E8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 s="28">
        <v>0.81419999999999992</v>
      </c>
      <c r="F3" s="32">
        <f>MAX(A3:A1048576)</f>
        <v>3.83</v>
      </c>
      <c r="G3" s="31">
        <f>AVERAGEIF(D4:SB74,"&gt;0")</f>
        <v>1.3411385991058122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0.77643783783783782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 s="28">
        <v>0.81419999999999992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 s="28">
        <v>0.81419999999999992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 s="28">
        <v>0.83779999999999988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 s="28">
        <v>0.86139999999999994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 s="28">
        <v>0.90859999999999996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 s="28">
        <v>0.86139999999999994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 s="28">
        <v>0.75519999999999998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 s="28">
        <v>0.64900000000000002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 s="28">
        <v>0.66639999999999999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 s="28">
        <v>0.6956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 s="28">
        <v>0.68379999999999996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 s="28">
        <v>0.67200000000000004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 s="28">
        <v>0.67200000000000004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 s="28">
        <v>0.60740000000000005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 s="28">
        <v>0.64280000000000004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 s="28">
        <v>0.67820000000000003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 s="28">
        <v>0.71360000000000001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 s="28">
        <v>0.73719999999999997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 s="28">
        <v>0.76080000000000003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 s="28">
        <v>0.78439999999999999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 s="28">
        <v>0.69619999999999993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 s="28">
        <v>0.75519999999999998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 s="28">
        <v>0.88500000000000001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 s="28">
        <v>0.97939999999999994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 s="28">
        <v>1.0384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 s="28">
        <v>1.0620000000000001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 s="28">
        <v>1.0502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 s="28">
        <v>0.93220000000000003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 s="28">
        <v>0.77880000000000005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 s="28">
        <v>0.70799999999999996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 s="28">
        <v>0.64900000000000002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 s="28">
        <v>0.59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>(C36-C35)/(A36-A35)</f>
        <v>-6.8999999999999959</v>
      </c>
      <c r="E36" s="28">
        <v>0.62539999999999996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>(C37-C36)/(A37-A36)</f>
        <v>0.45454545454545547</v>
      </c>
      <c r="E37" s="28">
        <v>0.7198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>(C38-C37)/(A38-A37)</f>
        <v>3.4999999999999978</v>
      </c>
      <c r="E38" s="28">
        <v>0.79059999999999997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>(C39-C38)/(A39-A38)</f>
        <v>3.0999999999999979</v>
      </c>
      <c r="E39" s="28">
        <v>0.83779999999999988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79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0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66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66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16">
        <v>0.84</v>
      </c>
      <c r="C4" s="116">
        <f>(B4-B3)/(A4-A3)</f>
        <v>4</v>
      </c>
      <c r="D4">
        <v>0.79</v>
      </c>
    </row>
    <row r="5" spans="1:10" x14ac:dyDescent="0.2">
      <c r="A5" s="74">
        <v>0.41</v>
      </c>
      <c r="B5" s="116">
        <v>1.59</v>
      </c>
      <c r="C5" s="116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16">
        <v>2.2200000000000002</v>
      </c>
      <c r="C6" s="116">
        <f t="shared" si="0"/>
        <v>3.1500000000000004</v>
      </c>
      <c r="D6">
        <v>0.65</v>
      </c>
    </row>
    <row r="7" spans="1:10" x14ac:dyDescent="0.2">
      <c r="A7" s="74">
        <v>0.82</v>
      </c>
      <c r="B7" s="116">
        <v>2.5299999999999998</v>
      </c>
      <c r="C7" s="116">
        <f t="shared" si="0"/>
        <v>1.4761904761904745</v>
      </c>
      <c r="D7">
        <v>0.79</v>
      </c>
    </row>
    <row r="8" spans="1:10" x14ac:dyDescent="0.2">
      <c r="A8" s="74">
        <v>1.02</v>
      </c>
      <c r="B8" s="116">
        <v>3.11</v>
      </c>
      <c r="C8" s="116">
        <f t="shared" si="0"/>
        <v>2.8999999999999995</v>
      </c>
      <c r="D8">
        <v>0.64</v>
      </c>
    </row>
    <row r="9" spans="1:10" x14ac:dyDescent="0.2">
      <c r="A9" s="74">
        <v>1.22</v>
      </c>
      <c r="B9" s="116">
        <v>3.47</v>
      </c>
      <c r="C9" s="116">
        <f t="shared" si="0"/>
        <v>1.800000000000002</v>
      </c>
      <c r="D9">
        <v>0.65</v>
      </c>
    </row>
    <row r="10" spans="1:10" x14ac:dyDescent="0.2">
      <c r="A10" s="74">
        <v>1.42</v>
      </c>
      <c r="B10" s="116">
        <v>3.4899999999999998</v>
      </c>
      <c r="C10" s="116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16">
        <v>3.5</v>
      </c>
      <c r="C11" s="116">
        <f t="shared" si="0"/>
        <v>4.7619047619048727E-2</v>
      </c>
      <c r="D11">
        <v>0.86</v>
      </c>
    </row>
    <row r="12" spans="1:10" x14ac:dyDescent="0.2">
      <c r="A12" s="74">
        <v>1.83</v>
      </c>
      <c r="B12" s="116">
        <v>3.69</v>
      </c>
      <c r="C12" s="116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16">
        <v>3.94</v>
      </c>
      <c r="C13" s="116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16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16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16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16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16">
        <f t="shared" si="0"/>
        <v>-3.7500000000000102</v>
      </c>
      <c r="D18">
        <v>0.67</v>
      </c>
    </row>
    <row r="19" spans="1:4" x14ac:dyDescent="0.2">
      <c r="A19" s="74"/>
      <c r="B19" s="74"/>
      <c r="C19" s="116"/>
      <c r="D19" s="74"/>
    </row>
    <row r="20" spans="1:4" x14ac:dyDescent="0.2">
      <c r="A20" s="74"/>
      <c r="B20" s="74"/>
      <c r="C20" s="116"/>
      <c r="D20" s="74"/>
    </row>
    <row r="21" spans="1:4" x14ac:dyDescent="0.2">
      <c r="A21" s="74"/>
      <c r="B21" s="74"/>
      <c r="C21" s="116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2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>((B225-B224)/(A225-A224)+(B226-B225)/(A226-A225))/2</f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>((B226-B225)/(A226-A225)+(B227-B226)/(A227-A226))/2</f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>((B227-B226)/(A227-A226)+(B228-B227)/(A228-A227))/2</f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>((B228-B227)/(A228-A227)+(B229-B228)/(A229-A228))/2</f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16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16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16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16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16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16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16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16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16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16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16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16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16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16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16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16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16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16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16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16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16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16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16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16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16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16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16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16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16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16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16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16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16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16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16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16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16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16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16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16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16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16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16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16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16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16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16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16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16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16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16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16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16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16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16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16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16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16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16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16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16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16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16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16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16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16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16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16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16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16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16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16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16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16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16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16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16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16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16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16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16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16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16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16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16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16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16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16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16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16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16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16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16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16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16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16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16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16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16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16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16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16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16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16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16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16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16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16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16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16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16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16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16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16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16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16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16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16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16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16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16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16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16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16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16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16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16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16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16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16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16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16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16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16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16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16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16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16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16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16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16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16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16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16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16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16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16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16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16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16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16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16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16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16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16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16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16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16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16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16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16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16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16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16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16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16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16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16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16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16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16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16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16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16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16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16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16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16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16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16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16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16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16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16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16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16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16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16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16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16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16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16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16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16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16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16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16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16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16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16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16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16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16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16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16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16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16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16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16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16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16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16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16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16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16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16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16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16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16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16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16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16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16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16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16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16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16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16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16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16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16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16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16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16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16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16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16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16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16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16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16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16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16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16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16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16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16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16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18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16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16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16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16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16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16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16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16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16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16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16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16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16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16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16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16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16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16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16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16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16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16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16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16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16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16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16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16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16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16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16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16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16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16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16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16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16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16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16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16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16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16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16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16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16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16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16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16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16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16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16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16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16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16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16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16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16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16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16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16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16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16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16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16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16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16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16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16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16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16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16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16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16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16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16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16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16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16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16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16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16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16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16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16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16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16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16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16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16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16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16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16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16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16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16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16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16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16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16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16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16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16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16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16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16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16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16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16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16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16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16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16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16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16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16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16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16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16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16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16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16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16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16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16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16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16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16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16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16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16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16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16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16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16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16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16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16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16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16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16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16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16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16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16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16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16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16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16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16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16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16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16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16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16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16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16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16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16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16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16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16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16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16">
        <f t="shared" si="2"/>
        <v>-0.37298809523812049</v>
      </c>
      <c r="D166" s="28">
        <v>0.96600000000000008</v>
      </c>
    </row>
    <row r="167" spans="1:5" x14ac:dyDescent="0.2">
      <c r="A167" s="116">
        <v>33.51</v>
      </c>
      <c r="B167" s="28">
        <v>3.4628999999999999</v>
      </c>
      <c r="C167" s="116">
        <f t="shared" si="2"/>
        <v>-0.29100000000003301</v>
      </c>
      <c r="D167" s="28">
        <v>0.97650000000000015</v>
      </c>
      <c r="E167" s="28"/>
    </row>
    <row r="168" spans="1:5" x14ac:dyDescent="0.2">
      <c r="A168" s="116">
        <v>33.71</v>
      </c>
      <c r="B168" s="28">
        <v>3.7635999999999998</v>
      </c>
      <c r="C168" s="116">
        <f t="shared" si="2"/>
        <v>1.3060357142857015</v>
      </c>
      <c r="D168" s="28">
        <v>0.90300000000000002</v>
      </c>
      <c r="E168" s="28"/>
    </row>
    <row r="169" spans="1:5" x14ac:dyDescent="0.2">
      <c r="A169" s="116">
        <v>33.92</v>
      </c>
      <c r="B169" s="28">
        <v>3.9964</v>
      </c>
      <c r="C169" s="116">
        <f t="shared" si="2"/>
        <v>-0.36721428571430692</v>
      </c>
      <c r="D169" s="28">
        <v>0.91349999999999998</v>
      </c>
      <c r="E169" s="28"/>
    </row>
    <row r="170" spans="1:5" x14ac:dyDescent="0.2">
      <c r="A170" s="116">
        <v>34.119999999999997</v>
      </c>
      <c r="B170" s="28">
        <v>3.6278000000000001</v>
      </c>
      <c r="C170" s="116">
        <f t="shared" si="2"/>
        <v>-0.65475000000002292</v>
      </c>
      <c r="D170" s="28">
        <v>0.89249999999999996</v>
      </c>
      <c r="E170" s="28"/>
    </row>
    <row r="171" spans="1:5" x14ac:dyDescent="0.2">
      <c r="A171" s="116">
        <v>34.32</v>
      </c>
      <c r="B171" s="28">
        <v>3.7345000000000002</v>
      </c>
      <c r="C171" s="116">
        <f t="shared" si="2"/>
        <v>-0.41224999999999479</v>
      </c>
      <c r="D171" s="28">
        <v>0.74549999999999994</v>
      </c>
      <c r="E171" s="28"/>
    </row>
    <row r="172" spans="1:5" x14ac:dyDescent="0.2">
      <c r="A172" s="116">
        <v>34.520000000000003</v>
      </c>
      <c r="B172" s="28">
        <v>3.4628999999999999</v>
      </c>
      <c r="C172" s="116">
        <f t="shared" si="2"/>
        <v>9.700000000002551E-2</v>
      </c>
      <c r="D172" s="28">
        <v>0.59849999999999992</v>
      </c>
      <c r="E172" s="28"/>
    </row>
    <row r="173" spans="1:5" x14ac:dyDescent="0.2">
      <c r="A173" s="116">
        <v>34.72</v>
      </c>
      <c r="B173" s="28">
        <v>3.7732999999999999</v>
      </c>
      <c r="C173" s="116">
        <f t="shared" si="2"/>
        <v>1.3533809523809659</v>
      </c>
      <c r="D173" s="28">
        <v>0.63</v>
      </c>
      <c r="E173" s="28"/>
    </row>
    <row r="174" spans="1:5" x14ac:dyDescent="0.2">
      <c r="A174" s="116">
        <v>34.93</v>
      </c>
      <c r="B174" s="28">
        <v>4.0157999999999996</v>
      </c>
      <c r="C174" s="116">
        <f t="shared" si="2"/>
        <v>0.98963095238094412</v>
      </c>
      <c r="D174" s="28">
        <v>0.88200000000000001</v>
      </c>
      <c r="E174" s="28"/>
    </row>
    <row r="175" spans="1:5" x14ac:dyDescent="0.2">
      <c r="A175" s="116">
        <v>35.130000000000003</v>
      </c>
      <c r="B175" s="28">
        <v>4.1806999999999999</v>
      </c>
      <c r="C175" s="116">
        <f t="shared" si="2"/>
        <v>0.96653571428570606</v>
      </c>
      <c r="D175" s="28">
        <v>0.90300000000000002</v>
      </c>
      <c r="E175" s="28"/>
    </row>
    <row r="176" spans="1:5" x14ac:dyDescent="0.2">
      <c r="A176" s="116">
        <v>35.270000000000003</v>
      </c>
      <c r="B176" s="28">
        <v>4.3358999999999996</v>
      </c>
      <c r="C176" s="116">
        <f t="shared" si="2"/>
        <v>1.0511149825783994</v>
      </c>
      <c r="D176" s="28">
        <v>0.64049999999999996</v>
      </c>
      <c r="E176" s="28"/>
    </row>
    <row r="177" spans="1:5" x14ac:dyDescent="0.2">
      <c r="A177" s="116">
        <v>35.475000000000001</v>
      </c>
      <c r="B177" s="28">
        <v>4.5396000000000001</v>
      </c>
      <c r="C177" s="116">
        <f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16">
        <v>35.659999999999997</v>
      </c>
      <c r="B178" s="28">
        <v>4.7248700000000001</v>
      </c>
      <c r="C178" s="116">
        <f>((B178-B177)/(A178-A177)+(B179-B178)/(A179-A178))/2</f>
        <v>1.0014594594594666</v>
      </c>
      <c r="D178" s="28">
        <v>0.78225</v>
      </c>
      <c r="E178" s="28"/>
    </row>
    <row r="179" spans="1:5" x14ac:dyDescent="0.2">
      <c r="A179" s="116">
        <v>35.844999999999999</v>
      </c>
      <c r="B179" s="28">
        <v>4.9101400000000002</v>
      </c>
      <c r="C179" s="116">
        <f>((B179-B178)/(A179-A178)+(B180-B179)/(A180-A179))/2</f>
        <v>1.0014594594594475</v>
      </c>
      <c r="D179" s="28">
        <v>0.78749999999999998</v>
      </c>
      <c r="E179" s="28"/>
    </row>
    <row r="180" spans="1:5" x14ac:dyDescent="0.2">
      <c r="A180" s="116">
        <v>36.03</v>
      </c>
      <c r="B180" s="28">
        <v>5.0954100000000002</v>
      </c>
      <c r="C180" s="116">
        <f>((B180-B179)/(A180-A179)+(B181-B180)/(A181-A180))/2</f>
        <v>0.94184877734876959</v>
      </c>
      <c r="D180" s="28">
        <v>0.79274999999999995</v>
      </c>
      <c r="E180" s="28"/>
    </row>
    <row r="181" spans="1:5" x14ac:dyDescent="0.2">
      <c r="A181" s="116">
        <v>36.24</v>
      </c>
      <c r="B181" s="28">
        <v>5.2806800000000003</v>
      </c>
      <c r="C181" s="116">
        <f>((B181-B180)/(A181-A180)+(B182-B181)/(A182-A181))/2</f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66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66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16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16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16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16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16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16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16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16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16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16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16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16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16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16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16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16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16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16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16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16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16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16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16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16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16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16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16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16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16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16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16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16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16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16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16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16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16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16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16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16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16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16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16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16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16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16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16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16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16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16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16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16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16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16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16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16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16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16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16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16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16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16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16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16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16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16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16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16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16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16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16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16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16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16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16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16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16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16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16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16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16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16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16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16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16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16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16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16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16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16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16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16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16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16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16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16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16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16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16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16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16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16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16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16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16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16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16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16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16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16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16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16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16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16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16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16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16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16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16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16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16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16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16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16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16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16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16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16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16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16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16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16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16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16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16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16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16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16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16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16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16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16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16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16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16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16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16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16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16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16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16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16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16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16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16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16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16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16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16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16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16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16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16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16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16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16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16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16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16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16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16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16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16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16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16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16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16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16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16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16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16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16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16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16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16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16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16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16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16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16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16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16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16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16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16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16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16">
        <f t="shared" si="3"/>
        <v>-3.8264545454546286</v>
      </c>
      <c r="D200" s="28">
        <v>0.5151</v>
      </c>
    </row>
    <row r="201" spans="1:4" x14ac:dyDescent="0.2">
      <c r="A201" s="116">
        <v>20.83</v>
      </c>
      <c r="B201" s="28">
        <v>4.0179999999999998</v>
      </c>
      <c r="C201" s="116">
        <v>-5.85</v>
      </c>
      <c r="D201" s="28">
        <v>0.5151</v>
      </c>
    </row>
    <row r="202" spans="1:4" x14ac:dyDescent="0.2">
      <c r="A202" s="116">
        <v>20.93</v>
      </c>
      <c r="B202" s="28">
        <v>3.5181999999999998</v>
      </c>
      <c r="C202" s="116">
        <f t="shared" si="3"/>
        <v>-1.7417272727272342</v>
      </c>
      <c r="D202" s="28">
        <v>0.65650000000000008</v>
      </c>
    </row>
    <row r="203" spans="1:4" x14ac:dyDescent="0.2">
      <c r="A203" s="116">
        <v>21.04</v>
      </c>
      <c r="B203" s="28">
        <v>3.6847999999999996</v>
      </c>
      <c r="C203" s="116">
        <f t="shared" si="3"/>
        <v>1.4254545454545533</v>
      </c>
      <c r="D203" s="28">
        <v>0.85849999999999993</v>
      </c>
    </row>
    <row r="204" spans="1:4" x14ac:dyDescent="0.2">
      <c r="A204" s="116">
        <v>21.15</v>
      </c>
      <c r="B204" s="28">
        <v>3.8317999999999999</v>
      </c>
      <c r="C204" s="116">
        <f t="shared" si="3"/>
        <v>1.2027272727272647</v>
      </c>
      <c r="D204" s="28">
        <v>0.85849999999999993</v>
      </c>
    </row>
    <row r="205" spans="1:4" x14ac:dyDescent="0.2">
      <c r="A205" s="116">
        <v>21.26</v>
      </c>
      <c r="B205" s="28">
        <v>3.9494000000000002</v>
      </c>
      <c r="C205" s="116">
        <f t="shared" si="3"/>
        <v>0.87754545454544686</v>
      </c>
      <c r="D205" s="28">
        <v>0.76760000000000006</v>
      </c>
    </row>
    <row r="206" spans="1:4" x14ac:dyDescent="0.2">
      <c r="A206" s="116">
        <v>21.36</v>
      </c>
      <c r="B206" s="28">
        <v>4.0179999999999998</v>
      </c>
      <c r="C206" s="116">
        <f t="shared" si="3"/>
        <v>-2.4009999999999554</v>
      </c>
      <c r="D206" s="28">
        <v>0.85849999999999993</v>
      </c>
    </row>
    <row r="207" spans="1:4" x14ac:dyDescent="0.2">
      <c r="A207" s="116">
        <v>21.46</v>
      </c>
      <c r="B207" s="28">
        <v>3.4691999999999998</v>
      </c>
      <c r="C207" s="116">
        <f t="shared" si="3"/>
        <v>-2.5212727272726871</v>
      </c>
      <c r="D207" s="28">
        <v>0.87870000000000004</v>
      </c>
    </row>
    <row r="208" spans="1:4" x14ac:dyDescent="0.2">
      <c r="A208" s="116">
        <v>21.57</v>
      </c>
      <c r="B208" s="28">
        <v>3.5181999999999998</v>
      </c>
      <c r="C208" s="116">
        <f t="shared" si="3"/>
        <v>1.1581818181818238</v>
      </c>
      <c r="D208" s="28">
        <v>0.78780000000000006</v>
      </c>
    </row>
    <row r="209" spans="1:4" x14ac:dyDescent="0.2">
      <c r="A209" s="116">
        <v>21.68</v>
      </c>
      <c r="B209" s="28">
        <v>3.7239999999999998</v>
      </c>
      <c r="C209" s="116">
        <f t="shared" si="3"/>
        <v>1.6214545454545404</v>
      </c>
      <c r="D209" s="28">
        <v>0.78780000000000006</v>
      </c>
    </row>
    <row r="210" spans="1:4" x14ac:dyDescent="0.2">
      <c r="A210" s="116">
        <v>21.78</v>
      </c>
      <c r="B210" s="28">
        <v>3.8611999999999997</v>
      </c>
      <c r="C210" s="116">
        <f t="shared" si="3"/>
        <v>1.265090909090905</v>
      </c>
      <c r="D210" s="28">
        <v>0.73729999999999996</v>
      </c>
    </row>
    <row r="211" spans="1:4" x14ac:dyDescent="0.2">
      <c r="A211" s="116">
        <v>21.89</v>
      </c>
      <c r="B211" s="28">
        <v>3.9886000000000004</v>
      </c>
      <c r="C211" s="116">
        <f t="shared" si="3"/>
        <v>1.1180909090909248</v>
      </c>
      <c r="D211" s="28">
        <v>0.68680000000000008</v>
      </c>
    </row>
    <row r="212" spans="1:4" x14ac:dyDescent="0.2">
      <c r="A212" s="116">
        <v>21.99</v>
      </c>
      <c r="B212" s="28">
        <v>4.0964</v>
      </c>
      <c r="C212" s="116">
        <f t="shared" si="3"/>
        <v>0.98445454545454258</v>
      </c>
      <c r="D212" s="28">
        <v>0.68680000000000008</v>
      </c>
    </row>
    <row r="213" spans="1:4" x14ac:dyDescent="0.2">
      <c r="A213" s="116">
        <v>22.1</v>
      </c>
      <c r="B213" s="28">
        <v>4.1943999999999999</v>
      </c>
      <c r="C213" s="116">
        <f t="shared" si="3"/>
        <v>-0.28954545454548408</v>
      </c>
      <c r="D213" s="28">
        <v>0.73729999999999996</v>
      </c>
    </row>
    <row r="214" spans="1:4" x14ac:dyDescent="0.2">
      <c r="A214" s="116">
        <v>22.2</v>
      </c>
      <c r="B214" s="28">
        <v>4.0473999999999997</v>
      </c>
      <c r="C214" s="116">
        <f t="shared" si="3"/>
        <v>-3.0513636363636643</v>
      </c>
      <c r="D214" s="28">
        <v>0.73729999999999996</v>
      </c>
    </row>
    <row r="215" spans="1:4" x14ac:dyDescent="0.2">
      <c r="A215" s="116">
        <v>22.31</v>
      </c>
      <c r="B215" s="28">
        <v>3.5377999999999998</v>
      </c>
      <c r="C215" s="116">
        <f t="shared" si="3"/>
        <v>-2.5123636363636455</v>
      </c>
      <c r="D215" s="28">
        <v>0.77770000000000006</v>
      </c>
    </row>
    <row r="216" spans="1:4" x14ac:dyDescent="0.2">
      <c r="A216" s="116">
        <v>22.41</v>
      </c>
      <c r="B216" s="28">
        <v>3.4985999999999997</v>
      </c>
      <c r="C216" s="116">
        <f t="shared" si="3"/>
        <v>-0.19599999999999784</v>
      </c>
      <c r="D216" s="28">
        <v>0.80800000000000005</v>
      </c>
    </row>
    <row r="217" spans="1:4" x14ac:dyDescent="0.2">
      <c r="A217" s="116">
        <v>22.52</v>
      </c>
      <c r="B217" s="28">
        <v>3.4985999999999997</v>
      </c>
      <c r="C217" s="116">
        <f t="shared" si="3"/>
        <v>0</v>
      </c>
      <c r="D217" s="28">
        <v>0.77770000000000006</v>
      </c>
    </row>
    <row r="218" spans="1:4" x14ac:dyDescent="0.2">
      <c r="A218" s="116">
        <v>22.62</v>
      </c>
      <c r="B218" s="28">
        <v>3.4985999999999997</v>
      </c>
      <c r="C218" s="116">
        <f t="shared" si="3"/>
        <v>8.9090909090909831E-2</v>
      </c>
      <c r="D218" s="28">
        <v>0.75750000000000006</v>
      </c>
    </row>
    <row r="219" spans="1:4" x14ac:dyDescent="0.2">
      <c r="A219" s="116">
        <v>22.73</v>
      </c>
      <c r="B219" s="28">
        <v>3.5181999999999998</v>
      </c>
      <c r="C219" s="116">
        <f t="shared" si="3"/>
        <v>0.92209090909092684</v>
      </c>
      <c r="D219" s="28">
        <v>0.74739999999999995</v>
      </c>
    </row>
    <row r="220" spans="1:4" x14ac:dyDescent="0.2">
      <c r="A220" s="116">
        <v>22.83</v>
      </c>
      <c r="B220" s="28">
        <v>3.6847999999999996</v>
      </c>
      <c r="C220" s="116">
        <f t="shared" si="3"/>
        <v>1.7150000000000052</v>
      </c>
      <c r="D220" s="28">
        <v>0.76760000000000006</v>
      </c>
    </row>
    <row r="221" spans="1:4" x14ac:dyDescent="0.2">
      <c r="A221" s="116">
        <v>22.93</v>
      </c>
      <c r="B221" s="28">
        <v>3.8611999999999997</v>
      </c>
      <c r="C221" s="116">
        <f t="shared" si="3"/>
        <v>1.371999999999991</v>
      </c>
      <c r="D221" s="28">
        <v>0.80800000000000005</v>
      </c>
    </row>
    <row r="222" spans="1:4" x14ac:dyDescent="0.2">
      <c r="A222" s="116">
        <v>23.04</v>
      </c>
      <c r="B222" s="28">
        <v>3.9689999999999999</v>
      </c>
      <c r="C222" s="116">
        <f t="shared" si="3"/>
        <v>1.0779999999999943</v>
      </c>
      <c r="D222" s="28">
        <v>0.89890000000000003</v>
      </c>
    </row>
    <row r="223" spans="1:4" x14ac:dyDescent="0.2">
      <c r="A223" s="116">
        <v>23.14</v>
      </c>
      <c r="B223" s="28">
        <v>4.0865999999999998</v>
      </c>
      <c r="C223" s="116">
        <f t="shared" si="3"/>
        <v>1.0289999999999988</v>
      </c>
      <c r="D223" s="28">
        <v>0.92920000000000003</v>
      </c>
    </row>
    <row r="224" spans="1:4" x14ac:dyDescent="0.2">
      <c r="A224" s="116">
        <v>23.24</v>
      </c>
      <c r="B224" s="28">
        <v>4.1747999999999994</v>
      </c>
      <c r="C224" s="116">
        <f t="shared" si="3"/>
        <v>0.84190909090908983</v>
      </c>
      <c r="D224" s="28">
        <v>0.87870000000000004</v>
      </c>
    </row>
    <row r="225" spans="1:4" x14ac:dyDescent="0.2">
      <c r="A225" s="116">
        <v>23.35</v>
      </c>
      <c r="B225" s="28">
        <v>4.2629999999999999</v>
      </c>
      <c r="C225" s="116">
        <f t="shared" si="3"/>
        <v>0.71272727272726577</v>
      </c>
      <c r="D225" s="28">
        <v>0.87870000000000004</v>
      </c>
    </row>
    <row r="226" spans="1:4" x14ac:dyDescent="0.2">
      <c r="A226" s="116">
        <v>23.46</v>
      </c>
      <c r="B226" s="28">
        <v>4.3315999999999999</v>
      </c>
      <c r="C226" s="116">
        <f t="shared" si="3"/>
        <v>0.703818181818193</v>
      </c>
      <c r="D226" s="28">
        <v>0.87870000000000004</v>
      </c>
    </row>
    <row r="227" spans="1:4" x14ac:dyDescent="0.2">
      <c r="A227" s="116">
        <v>23.56</v>
      </c>
      <c r="B227" s="28">
        <v>4.41</v>
      </c>
      <c r="C227" s="116">
        <f t="shared" si="3"/>
        <v>0.68600000000000416</v>
      </c>
      <c r="D227" s="28">
        <v>0.89890000000000003</v>
      </c>
    </row>
    <row r="228" spans="1:4" x14ac:dyDescent="0.2">
      <c r="A228" s="116">
        <v>23.66</v>
      </c>
      <c r="B228" s="28">
        <v>4.4687999999999999</v>
      </c>
      <c r="C228" s="116">
        <f t="shared" si="3"/>
        <v>0.47218181818181421</v>
      </c>
      <c r="D228" s="28">
        <v>0.88880000000000003</v>
      </c>
    </row>
    <row r="229" spans="1:4" x14ac:dyDescent="0.2">
      <c r="A229" s="116">
        <v>23.77</v>
      </c>
      <c r="B229" s="28">
        <v>4.508</v>
      </c>
      <c r="C229" s="116">
        <f t="shared" si="3"/>
        <v>0.4231818181818181</v>
      </c>
      <c r="D229" s="28">
        <v>0.93930000000000002</v>
      </c>
    </row>
    <row r="230" spans="1:4" x14ac:dyDescent="0.2">
      <c r="A230" s="116">
        <v>23.87</v>
      </c>
      <c r="B230" s="28">
        <v>4.5570000000000004</v>
      </c>
      <c r="C230" s="116">
        <f t="shared" si="3"/>
        <v>0.44100000000000322</v>
      </c>
      <c r="D230" s="28">
        <v>0.93930000000000002</v>
      </c>
    </row>
    <row r="231" spans="1:4" x14ac:dyDescent="0.2">
      <c r="A231" s="116">
        <v>23.97</v>
      </c>
      <c r="B231" s="28">
        <v>4.5962000000000005</v>
      </c>
      <c r="C231" s="116">
        <f t="shared" si="3"/>
        <v>0.3296363636363645</v>
      </c>
      <c r="D231" s="28">
        <v>0.93930000000000002</v>
      </c>
    </row>
    <row r="232" spans="1:4" x14ac:dyDescent="0.2">
      <c r="A232" s="116">
        <v>24.08</v>
      </c>
      <c r="B232" s="28">
        <v>4.6255999999999995</v>
      </c>
      <c r="C232" s="116">
        <f t="shared" si="3"/>
        <v>0.32963636363635751</v>
      </c>
      <c r="D232" s="28">
        <v>0.93930000000000002</v>
      </c>
    </row>
    <row r="233" spans="1:4" x14ac:dyDescent="0.2">
      <c r="A233" s="116">
        <v>24.18</v>
      </c>
      <c r="B233" s="28">
        <v>4.6647999999999996</v>
      </c>
      <c r="C233" s="116">
        <f t="shared" si="3"/>
        <v>0.39886624203814069</v>
      </c>
      <c r="D233" s="28">
        <v>0.92920000000000003</v>
      </c>
    </row>
    <row r="234" spans="1:4" x14ac:dyDescent="0.2">
      <c r="A234" s="116">
        <v>24.284666666666698</v>
      </c>
      <c r="B234" s="28">
        <v>4.7072666666666638</v>
      </c>
      <c r="C234" s="116">
        <f t="shared" si="3"/>
        <v>0.39184695829155608</v>
      </c>
      <c r="D234" s="28">
        <v>0.94939999999999991</v>
      </c>
    </row>
    <row r="235" spans="1:4" x14ac:dyDescent="0.2">
      <c r="A235" s="116">
        <v>24.388380952380999</v>
      </c>
      <c r="B235" s="28">
        <v>4.7464666666666631</v>
      </c>
      <c r="C235" s="116">
        <f t="shared" si="3"/>
        <v>0.37796143250701209</v>
      </c>
      <c r="D235" s="28">
        <v>0.95517142857142878</v>
      </c>
    </row>
    <row r="236" spans="1:4" x14ac:dyDescent="0.2">
      <c r="A236" s="116">
        <v>24.4920952380952</v>
      </c>
      <c r="B236" s="28">
        <v>4.7856666666666632</v>
      </c>
      <c r="C236" s="116">
        <f t="shared" si="3"/>
        <v>0.3779614325070163</v>
      </c>
      <c r="D236" s="28">
        <v>0.96094285714285765</v>
      </c>
    </row>
    <row r="237" spans="1:4" x14ac:dyDescent="0.2">
      <c r="A237" s="116">
        <v>24.5958095238095</v>
      </c>
      <c r="B237" s="28">
        <v>4.8248666666666633</v>
      </c>
      <c r="C237" s="116">
        <f t="shared" si="3"/>
        <v>0.37796143250683506</v>
      </c>
      <c r="D237" s="28">
        <v>0.96671428571428553</v>
      </c>
    </row>
    <row r="238" spans="1:4" x14ac:dyDescent="0.2">
      <c r="A238" s="116">
        <v>24.6995238095238</v>
      </c>
      <c r="B238" s="28">
        <v>4.8640666666666634</v>
      </c>
      <c r="C238" s="116">
        <f t="shared" si="3"/>
        <v>-6.252112029383861</v>
      </c>
      <c r="D238" s="28">
        <v>0.9724857142857144</v>
      </c>
    </row>
    <row r="239" spans="1:4" x14ac:dyDescent="0.2">
      <c r="A239" s="116">
        <v>24.8032380952381</v>
      </c>
      <c r="B239" s="28">
        <v>3.528</v>
      </c>
      <c r="C239" s="116">
        <f t="shared" si="3"/>
        <v>-6.6300734618906958</v>
      </c>
      <c r="D239" s="28">
        <v>0.97825714285714327</v>
      </c>
    </row>
    <row r="240" spans="1:4" x14ac:dyDescent="0.2">
      <c r="A240" s="116">
        <v>24.906952380952401</v>
      </c>
      <c r="B240" s="28">
        <v>3.4887999999999999</v>
      </c>
      <c r="C240" s="116">
        <f t="shared" si="3"/>
        <v>9.4490358126708779E-2</v>
      </c>
      <c r="D240" s="28">
        <v>0.98402857142857114</v>
      </c>
    </row>
    <row r="241" spans="1:4" x14ac:dyDescent="0.2">
      <c r="A241" s="116">
        <v>25.010666666666701</v>
      </c>
      <c r="B241" s="28">
        <v>3.5476000000000001</v>
      </c>
      <c r="C241" s="116">
        <f t="shared" si="3"/>
        <v>0.99214876033043886</v>
      </c>
      <c r="D241" s="28">
        <v>0.98980000000000001</v>
      </c>
    </row>
    <row r="242" spans="1:4" x14ac:dyDescent="0.2">
      <c r="A242" s="116">
        <v>25.114380952381001</v>
      </c>
      <c r="B242" s="28">
        <v>3.6945999999999999</v>
      </c>
      <c r="C242" s="116">
        <f t="shared" si="3"/>
        <v>1.3701101928379289</v>
      </c>
      <c r="D242" s="28">
        <v>0.99557142857142888</v>
      </c>
    </row>
    <row r="243" spans="1:4" x14ac:dyDescent="0.2">
      <c r="A243" s="116">
        <v>25.218095238095199</v>
      </c>
      <c r="B243" s="28">
        <v>3.8317999999999999</v>
      </c>
      <c r="C243" s="116">
        <f t="shared" si="3"/>
        <v>1.2756198347112222</v>
      </c>
      <c r="D243" s="28">
        <v>1.0013428571428578</v>
      </c>
    </row>
    <row r="244" spans="1:4" x14ac:dyDescent="0.2">
      <c r="A244" s="116">
        <v>25.321809523809499</v>
      </c>
      <c r="B244" s="28">
        <v>3.9592000000000001</v>
      </c>
      <c r="C244" s="116">
        <f t="shared" si="3"/>
        <v>-0.42520661157018835</v>
      </c>
      <c r="D244" s="28">
        <v>1.0071142857142856</v>
      </c>
    </row>
    <row r="245" spans="1:4" x14ac:dyDescent="0.2">
      <c r="A245" s="116">
        <v>25.425523809523799</v>
      </c>
      <c r="B245" s="28">
        <v>3.7435999999999998</v>
      </c>
      <c r="C245" s="116">
        <f t="shared" si="3"/>
        <v>-2.2205234159776506</v>
      </c>
      <c r="D245" s="28">
        <v>1.0128857142857115</v>
      </c>
    </row>
    <row r="246" spans="1:4" x14ac:dyDescent="0.2">
      <c r="A246" s="116">
        <v>25.5292380952381</v>
      </c>
      <c r="B246" s="28">
        <v>3.4985999999999997</v>
      </c>
      <c r="C246" s="116">
        <f t="shared" si="3"/>
        <v>-1.7008264462807516</v>
      </c>
      <c r="D246" s="28">
        <v>1.0186571428571443</v>
      </c>
    </row>
    <row r="247" spans="1:4" x14ac:dyDescent="0.2">
      <c r="A247" s="116">
        <v>25.6329523809524</v>
      </c>
      <c r="B247" s="28">
        <v>3.3908</v>
      </c>
      <c r="C247" s="116">
        <f t="shared" si="3"/>
        <v>-1.3701101928372719</v>
      </c>
      <c r="D247" s="28">
        <v>1.024428571428567</v>
      </c>
    </row>
    <row r="248" spans="1:4" x14ac:dyDescent="0.2">
      <c r="A248" s="116">
        <v>25.7366666666667</v>
      </c>
      <c r="B248" s="28">
        <v>3.2143999999999999</v>
      </c>
      <c r="C248" s="116">
        <f t="shared" si="3"/>
        <v>0</v>
      </c>
      <c r="D248" s="28">
        <v>1.0302</v>
      </c>
    </row>
    <row r="249" spans="1:4" x14ac:dyDescent="0.2">
      <c r="A249" s="116">
        <v>25.840380952381</v>
      </c>
      <c r="B249" s="28">
        <v>3.3908</v>
      </c>
      <c r="C249" s="116">
        <f t="shared" si="3"/>
        <v>1.7480716253449677</v>
      </c>
      <c r="D249" s="28">
        <v>1.035971428571433</v>
      </c>
    </row>
    <row r="250" spans="1:4" x14ac:dyDescent="0.2">
      <c r="A250" s="116">
        <v>25.944095238095201</v>
      </c>
      <c r="B250" s="28">
        <v>3.577</v>
      </c>
      <c r="C250" s="116">
        <f t="shared" si="3"/>
        <v>0.51969696969775603</v>
      </c>
      <c r="D250" s="28">
        <v>1.0417428571428557</v>
      </c>
    </row>
    <row r="251" spans="1:4" x14ac:dyDescent="0.2">
      <c r="A251" s="116">
        <v>26.047809523809502</v>
      </c>
      <c r="B251" s="28">
        <v>3.4985999999999997</v>
      </c>
      <c r="C251" s="116">
        <f t="shared" si="3"/>
        <v>-0.37796143250683506</v>
      </c>
      <c r="D251" s="28">
        <v>1.0475142857142887</v>
      </c>
    </row>
    <row r="252" spans="1:4" x14ac:dyDescent="0.2">
      <c r="A252" s="116">
        <v>26.151523809523798</v>
      </c>
      <c r="B252" s="28">
        <v>3.4985999999999997</v>
      </c>
      <c r="C252" s="116">
        <f t="shared" si="3"/>
        <v>0</v>
      </c>
      <c r="D252" s="28">
        <v>1.0532857142857115</v>
      </c>
    </row>
    <row r="253" spans="1:4" x14ac:dyDescent="0.2">
      <c r="A253" s="116">
        <v>26.255238095238099</v>
      </c>
      <c r="B253" s="28">
        <v>3.4985999999999997</v>
      </c>
      <c r="C253" s="116">
        <f t="shared" si="3"/>
        <v>0.33071625344348177</v>
      </c>
      <c r="D253" s="28">
        <v>1.0590571428571443</v>
      </c>
    </row>
    <row r="254" spans="1:4" x14ac:dyDescent="0.2">
      <c r="A254" s="116">
        <v>26.358952380952399</v>
      </c>
      <c r="B254" s="28">
        <v>3.5672000000000001</v>
      </c>
      <c r="C254" s="116">
        <f t="shared" si="3"/>
        <v>1.0393939393937943</v>
      </c>
      <c r="D254" s="28">
        <v>1.0648285714285672</v>
      </c>
    </row>
    <row r="255" spans="1:4" x14ac:dyDescent="0.2">
      <c r="A255" s="116">
        <v>26.462666666666699</v>
      </c>
      <c r="B255" s="28">
        <v>3.7141999999999999</v>
      </c>
      <c r="C255" s="116">
        <f t="shared" si="3"/>
        <v>1.3228650137739164</v>
      </c>
      <c r="D255" s="28">
        <v>1.0706</v>
      </c>
    </row>
    <row r="256" spans="1:4" x14ac:dyDescent="0.2">
      <c r="A256" s="116">
        <v>26.566380952381</v>
      </c>
      <c r="B256" s="28">
        <v>3.8415999999999997</v>
      </c>
      <c r="C256" s="116">
        <f t="shared" si="3"/>
        <v>1.2756198347105629</v>
      </c>
      <c r="D256" s="28">
        <v>1.076371428571433</v>
      </c>
    </row>
    <row r="257" spans="1:4" x14ac:dyDescent="0.2">
      <c r="A257" s="116">
        <v>26.6700952380953</v>
      </c>
      <c r="B257" s="28">
        <v>3.9787999999999997</v>
      </c>
      <c r="C257" s="116">
        <f t="shared" si="3"/>
        <v>1.181129476584355</v>
      </c>
      <c r="D257" s="28">
        <v>1.0821428571428557</v>
      </c>
    </row>
    <row r="258" spans="1:4" x14ac:dyDescent="0.2">
      <c r="A258" s="116">
        <v>26.773809523809501</v>
      </c>
      <c r="B258" s="28">
        <v>4.0865999999999998</v>
      </c>
      <c r="C258" s="116">
        <f t="shared" si="3"/>
        <v>-1.5590909090901908</v>
      </c>
      <c r="D258" s="28">
        <v>1.0879142857142887</v>
      </c>
    </row>
    <row r="259" spans="1:4" x14ac:dyDescent="0.2">
      <c r="A259" s="116">
        <v>26.877523809523801</v>
      </c>
      <c r="B259" s="28">
        <v>3.6553999999999998</v>
      </c>
      <c r="C259" s="116">
        <f t="shared" si="3"/>
        <v>-2.5512396694211281</v>
      </c>
      <c r="D259" s="28">
        <v>1.0936857142857115</v>
      </c>
    </row>
    <row r="260" spans="1:4" x14ac:dyDescent="0.2">
      <c r="A260" s="116">
        <v>26.981238095238101</v>
      </c>
      <c r="B260" s="28">
        <v>3.5573999999999999</v>
      </c>
      <c r="C260" s="116">
        <f t="shared" si="3"/>
        <v>0.28347107438012631</v>
      </c>
      <c r="D260" s="28">
        <v>1.0994571428571445</v>
      </c>
    </row>
    <row r="261" spans="1:4" x14ac:dyDescent="0.2">
      <c r="A261" s="116">
        <v>27.084952380952402</v>
      </c>
      <c r="B261" s="28">
        <v>3.7141999999999999</v>
      </c>
      <c r="C261" s="116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16">
        <v>27.188666666666698</v>
      </c>
      <c r="B262" s="28">
        <v>3.4985999999999997</v>
      </c>
      <c r="C262" s="116">
        <f t="shared" si="4"/>
        <v>-1.0393939393938298</v>
      </c>
      <c r="D262" s="28">
        <v>1.1110000000000002</v>
      </c>
    </row>
    <row r="263" spans="1:4" x14ac:dyDescent="0.2">
      <c r="A263" s="116">
        <v>27.292380952380999</v>
      </c>
      <c r="B263" s="28">
        <v>3.4985999999999997</v>
      </c>
      <c r="C263" s="116">
        <f t="shared" si="4"/>
        <v>0</v>
      </c>
      <c r="D263" s="28">
        <v>1.116771428571433</v>
      </c>
    </row>
    <row r="264" spans="1:4" x14ac:dyDescent="0.2">
      <c r="A264" s="116">
        <v>27.396095238095199</v>
      </c>
      <c r="B264" s="28">
        <v>3.4985999999999997</v>
      </c>
      <c r="C264" s="116">
        <f t="shared" si="4"/>
        <v>0</v>
      </c>
      <c r="D264" s="28">
        <v>1.1225428571428557</v>
      </c>
    </row>
    <row r="265" spans="1:4" x14ac:dyDescent="0.2">
      <c r="A265" s="116">
        <v>27.4998095238095</v>
      </c>
      <c r="B265" s="28">
        <v>3.4985999999999997</v>
      </c>
      <c r="C265" s="116">
        <f t="shared" si="4"/>
        <v>0</v>
      </c>
      <c r="D265" s="28">
        <v>1.1283142857142887</v>
      </c>
    </row>
    <row r="266" spans="1:4" x14ac:dyDescent="0.2">
      <c r="A266" s="116">
        <v>27.6035238095238</v>
      </c>
      <c r="B266" s="28">
        <v>3.4985999999999997</v>
      </c>
      <c r="C266" s="116">
        <f t="shared" si="4"/>
        <v>0</v>
      </c>
      <c r="D266" s="28">
        <v>1.1340857142857113</v>
      </c>
    </row>
    <row r="267" spans="1:4" x14ac:dyDescent="0.2">
      <c r="A267" s="116">
        <v>27.7072380952381</v>
      </c>
      <c r="B267" s="28">
        <v>3.4985999999999997</v>
      </c>
      <c r="C267" s="116">
        <f t="shared" si="4"/>
        <v>0.6614325068869592</v>
      </c>
      <c r="D267" s="28">
        <v>1.1398571428571442</v>
      </c>
    </row>
    <row r="268" spans="1:4" x14ac:dyDescent="0.2">
      <c r="A268" s="116">
        <v>27.810952380952401</v>
      </c>
      <c r="B268" s="28">
        <v>3.6357999999999997</v>
      </c>
      <c r="C268" s="116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11.6640625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16">
        <v>0.2</v>
      </c>
      <c r="B4" s="116">
        <v>0.76</v>
      </c>
      <c r="C4" s="116">
        <f>((B4-B3)/(A4-A3)+(B5-B4)/(A5-A4))/2</f>
        <v>4.3</v>
      </c>
      <c r="D4" s="28">
        <v>0.56839999999999991</v>
      </c>
    </row>
    <row r="5" spans="1:10" x14ac:dyDescent="0.2">
      <c r="A5" s="116">
        <v>0.4</v>
      </c>
      <c r="B5" s="116">
        <v>1.72</v>
      </c>
      <c r="C5" s="116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16">
        <v>0.61</v>
      </c>
      <c r="B6" s="116">
        <v>2.39</v>
      </c>
      <c r="C6" s="116">
        <f t="shared" si="0"/>
        <v>3.1202380952380953</v>
      </c>
      <c r="D6" s="28">
        <v>0.76439999999999997</v>
      </c>
    </row>
    <row r="7" spans="1:10" x14ac:dyDescent="0.2">
      <c r="A7" s="116">
        <v>0.81</v>
      </c>
      <c r="B7" s="116">
        <v>3</v>
      </c>
      <c r="C7" s="116">
        <f t="shared" si="0"/>
        <v>2.5999999999999996</v>
      </c>
      <c r="D7" s="28">
        <v>0.90160000000000007</v>
      </c>
    </row>
    <row r="8" spans="1:10" x14ac:dyDescent="0.2">
      <c r="A8" s="116">
        <v>1.01</v>
      </c>
      <c r="B8" s="116">
        <v>3.43</v>
      </c>
      <c r="C8" s="116">
        <f t="shared" si="0"/>
        <v>1.5988095238095239</v>
      </c>
      <c r="D8" s="28">
        <v>0.80359999999999998</v>
      </c>
    </row>
    <row r="9" spans="1:10" x14ac:dyDescent="0.2">
      <c r="A9" s="116">
        <v>1.22</v>
      </c>
      <c r="B9" s="116">
        <v>3.65</v>
      </c>
      <c r="C9" s="116">
        <f t="shared" si="0"/>
        <v>0.49880952380952381</v>
      </c>
      <c r="D9" s="28">
        <v>0.66639999999999999</v>
      </c>
    </row>
    <row r="10" spans="1:10" x14ac:dyDescent="0.2">
      <c r="A10" s="116">
        <v>1.42</v>
      </c>
      <c r="B10" s="116">
        <v>3.64</v>
      </c>
      <c r="C10" s="116">
        <f t="shared" si="0"/>
        <v>0.12500000000000053</v>
      </c>
      <c r="D10" s="28">
        <v>0.65660000000000007</v>
      </c>
    </row>
    <row r="11" spans="1:10" x14ac:dyDescent="0.2">
      <c r="A11" s="116">
        <v>1.62</v>
      </c>
      <c r="B11" s="116">
        <v>3.7</v>
      </c>
      <c r="C11" s="116">
        <f t="shared" si="0"/>
        <v>4.9999999999999878E-2</v>
      </c>
      <c r="D11" s="28">
        <v>0.91139999999999999</v>
      </c>
    </row>
    <row r="12" spans="1:10" x14ac:dyDescent="0.2">
      <c r="A12" s="116">
        <v>1.82</v>
      </c>
      <c r="B12" s="116">
        <v>3.66</v>
      </c>
      <c r="C12" s="116">
        <f t="shared" si="0"/>
        <v>0.54285714285714359</v>
      </c>
      <c r="D12" s="28">
        <v>0.86239999999999994</v>
      </c>
    </row>
    <row r="13" spans="1:10" x14ac:dyDescent="0.2">
      <c r="A13" s="116">
        <v>2.0299999999999998</v>
      </c>
      <c r="B13" s="116">
        <v>3.93</v>
      </c>
      <c r="C13" s="116">
        <f t="shared" si="0"/>
        <v>1.217857142857143</v>
      </c>
      <c r="D13" s="28">
        <v>0.82319999999999993</v>
      </c>
    </row>
    <row r="14" spans="1:10" x14ac:dyDescent="0.2">
      <c r="A14" s="116">
        <v>2.23</v>
      </c>
      <c r="B14" s="116">
        <v>4.16</v>
      </c>
      <c r="C14" s="116">
        <f t="shared" si="0"/>
        <v>1.0273809523809507</v>
      </c>
      <c r="D14" s="28">
        <v>0.80359999999999998</v>
      </c>
    </row>
    <row r="15" spans="1:10" x14ac:dyDescent="0.2">
      <c r="A15" s="116">
        <v>2.44</v>
      </c>
      <c r="B15" s="116">
        <v>4.3499999999999996</v>
      </c>
      <c r="C15" s="116">
        <f t="shared" si="0"/>
        <v>0.82738095238095188</v>
      </c>
      <c r="D15" s="28">
        <v>0.75460000000000005</v>
      </c>
    </row>
    <row r="16" spans="1:10" x14ac:dyDescent="0.2">
      <c r="A16" s="116">
        <v>2.64</v>
      </c>
      <c r="B16" s="116">
        <v>4.5</v>
      </c>
      <c r="C16" s="116">
        <f t="shared" si="0"/>
        <v>-1.7750000000000021</v>
      </c>
      <c r="D16" s="28">
        <v>0.67619999999999991</v>
      </c>
    </row>
    <row r="17" spans="1:4" x14ac:dyDescent="0.2">
      <c r="A17" s="116">
        <v>2.84</v>
      </c>
      <c r="B17" s="116">
        <v>3.64</v>
      </c>
      <c r="C17" s="116">
        <f t="shared" si="0"/>
        <v>-1.7690476190476223</v>
      </c>
      <c r="D17" s="28">
        <v>0.64680000000000004</v>
      </c>
    </row>
    <row r="18" spans="1:4" x14ac:dyDescent="0.2">
      <c r="A18" s="116">
        <v>3.05</v>
      </c>
      <c r="B18" s="116">
        <v>3.8</v>
      </c>
      <c r="C18" s="116">
        <f t="shared" si="0"/>
        <v>1.0309523809523793</v>
      </c>
      <c r="D18" s="28">
        <v>0.79380000000000006</v>
      </c>
    </row>
    <row r="19" spans="1:4" x14ac:dyDescent="0.2">
      <c r="A19" s="116">
        <v>3.25</v>
      </c>
      <c r="B19" s="116">
        <v>4.0599999999999996</v>
      </c>
      <c r="C19" s="116">
        <f t="shared" si="0"/>
        <v>-0.44523809523809532</v>
      </c>
      <c r="D19" s="28">
        <v>0.87219999999999998</v>
      </c>
    </row>
    <row r="20" spans="1:4" x14ac:dyDescent="0.2">
      <c r="A20" s="116">
        <v>3.46</v>
      </c>
      <c r="B20" s="116">
        <v>3.6</v>
      </c>
      <c r="C20" s="116">
        <f t="shared" si="0"/>
        <v>-0.57023809523809477</v>
      </c>
      <c r="D20" s="28">
        <v>0.69579999999999997</v>
      </c>
    </row>
    <row r="21" spans="1:4" x14ac:dyDescent="0.2">
      <c r="A21" s="116">
        <v>3.66</v>
      </c>
      <c r="B21" s="116">
        <v>3.81</v>
      </c>
      <c r="C21" s="116">
        <f t="shared" si="0"/>
        <v>1.1202380952380937</v>
      </c>
      <c r="D21" s="28">
        <v>0.75460000000000005</v>
      </c>
    </row>
    <row r="22" spans="1:4" x14ac:dyDescent="0.2">
      <c r="A22" s="116">
        <v>3.87</v>
      </c>
      <c r="B22" s="116">
        <v>4.0599999999999996</v>
      </c>
      <c r="C22" s="116">
        <f t="shared" si="0"/>
        <v>-0.38095238095238138</v>
      </c>
      <c r="D22" s="28">
        <v>0.83299999999999996</v>
      </c>
    </row>
    <row r="23" spans="1:4" x14ac:dyDescent="0.2">
      <c r="A23" s="116">
        <v>4.08</v>
      </c>
      <c r="B23" s="116">
        <v>3.65</v>
      </c>
      <c r="C23" s="116">
        <f t="shared" si="0"/>
        <v>-0.87619047619047563</v>
      </c>
      <c r="D23" s="28">
        <v>0.62719999999999998</v>
      </c>
    </row>
    <row r="24" spans="1:4" x14ac:dyDescent="0.2">
      <c r="A24" s="116">
        <v>4.28</v>
      </c>
      <c r="B24" s="116">
        <v>3.69</v>
      </c>
      <c r="C24" s="116">
        <f t="shared" si="0"/>
        <v>0.92499999999999827</v>
      </c>
      <c r="D24" s="28">
        <v>0.69579999999999997</v>
      </c>
    </row>
    <row r="25" spans="1:4" x14ac:dyDescent="0.2">
      <c r="A25" s="116">
        <v>4.4800000000000004</v>
      </c>
      <c r="B25" s="116">
        <v>4.0199999999999996</v>
      </c>
      <c r="C25" s="116">
        <f t="shared" si="0"/>
        <v>-0.22045454545454735</v>
      </c>
      <c r="D25" s="28">
        <v>0.82319999999999993</v>
      </c>
    </row>
    <row r="26" spans="1:4" x14ac:dyDescent="0.2">
      <c r="A26" s="116">
        <v>4.7</v>
      </c>
      <c r="B26" s="116">
        <v>3.56</v>
      </c>
      <c r="C26" s="116">
        <f t="shared" si="0"/>
        <v>-0.32045454545454621</v>
      </c>
      <c r="D26" s="28">
        <v>0.89180000000000004</v>
      </c>
    </row>
    <row r="27" spans="1:4" x14ac:dyDescent="0.2">
      <c r="A27" s="116">
        <v>4.9000000000000004</v>
      </c>
      <c r="B27" s="116">
        <v>3.85</v>
      </c>
      <c r="C27" s="116">
        <f t="shared" si="0"/>
        <v>1.3500000000000005</v>
      </c>
      <c r="D27" s="28">
        <v>0.85260000000000002</v>
      </c>
    </row>
    <row r="28" spans="1:4" x14ac:dyDescent="0.2">
      <c r="A28" s="116">
        <v>5.0999999999999996</v>
      </c>
      <c r="B28" s="116">
        <v>4.0999999999999996</v>
      </c>
      <c r="C28" s="116">
        <f t="shared" si="0"/>
        <v>1.0773809523809545</v>
      </c>
      <c r="D28" s="28">
        <v>0.91139999999999999</v>
      </c>
    </row>
    <row r="29" spans="1:4" x14ac:dyDescent="0.2">
      <c r="A29" s="116">
        <v>5.31</v>
      </c>
      <c r="B29" s="116">
        <v>4.29</v>
      </c>
      <c r="C29" s="116">
        <f t="shared" si="0"/>
        <v>-1.422619047619045</v>
      </c>
      <c r="D29" s="28">
        <v>0.62719999999999998</v>
      </c>
    </row>
    <row r="30" spans="1:4" x14ac:dyDescent="0.2">
      <c r="A30" s="116">
        <v>5.51</v>
      </c>
      <c r="B30" s="116">
        <v>3.54</v>
      </c>
      <c r="C30" s="116">
        <f t="shared" si="0"/>
        <v>-1.4249999999999985</v>
      </c>
      <c r="D30" s="28">
        <v>0.48019999999999996</v>
      </c>
    </row>
    <row r="31" spans="1:4" x14ac:dyDescent="0.2">
      <c r="A31" s="116">
        <v>5.71</v>
      </c>
      <c r="B31" s="116">
        <v>3.72</v>
      </c>
      <c r="C31" s="116">
        <f t="shared" si="0"/>
        <v>9.2857142857141972E-2</v>
      </c>
      <c r="D31" s="28">
        <v>0.7056</v>
      </c>
    </row>
    <row r="32" spans="1:4" x14ac:dyDescent="0.2">
      <c r="A32" s="116">
        <v>5.92</v>
      </c>
      <c r="B32" s="116">
        <v>3.57</v>
      </c>
      <c r="C32" s="116">
        <f t="shared" si="0"/>
        <v>-0.20714285714285804</v>
      </c>
      <c r="D32" s="28">
        <v>0.86239999999999994</v>
      </c>
    </row>
    <row r="33" spans="1:4" x14ac:dyDescent="0.2">
      <c r="A33" s="116">
        <v>6.12</v>
      </c>
      <c r="B33" s="116">
        <v>3.63</v>
      </c>
      <c r="C33" s="116">
        <f t="shared" si="0"/>
        <v>0.97499999999999942</v>
      </c>
      <c r="D33" s="28">
        <v>0.84279999999999999</v>
      </c>
    </row>
    <row r="34" spans="1:4" x14ac:dyDescent="0.2">
      <c r="A34" s="116">
        <v>6.32</v>
      </c>
      <c r="B34" s="116">
        <v>3.96</v>
      </c>
      <c r="C34" s="116">
        <f t="shared" si="0"/>
        <v>1.3726190476190481</v>
      </c>
      <c r="D34" s="28">
        <v>0.91139999999999999</v>
      </c>
    </row>
    <row r="35" spans="1:4" x14ac:dyDescent="0.2">
      <c r="A35" s="116">
        <v>6.53</v>
      </c>
      <c r="B35" s="116">
        <v>4.1900000000000004</v>
      </c>
      <c r="C35" s="116">
        <f t="shared" si="0"/>
        <v>0.91125541125541121</v>
      </c>
      <c r="D35" s="28">
        <v>0.78400000000000003</v>
      </c>
    </row>
    <row r="36" spans="1:4" x14ac:dyDescent="0.2">
      <c r="A36" s="116">
        <v>6.75</v>
      </c>
      <c r="B36" s="116">
        <v>4.3499999999999996</v>
      </c>
      <c r="C36" s="116">
        <f t="shared" si="0"/>
        <v>-1.0863636363636353</v>
      </c>
      <c r="D36" s="28">
        <v>0.65660000000000007</v>
      </c>
    </row>
    <row r="37" spans="1:4" x14ac:dyDescent="0.2">
      <c r="A37" s="116">
        <v>6.95</v>
      </c>
      <c r="B37" s="116">
        <v>3.77</v>
      </c>
      <c r="C37" s="116">
        <f t="shared" si="0"/>
        <v>-1.4999999999999978</v>
      </c>
      <c r="D37" s="28">
        <v>0.49980000000000002</v>
      </c>
    </row>
    <row r="38" spans="1:4" x14ac:dyDescent="0.2">
      <c r="A38" s="116">
        <v>7.15</v>
      </c>
      <c r="B38" s="116">
        <v>3.75</v>
      </c>
      <c r="C38" s="116">
        <f t="shared" si="0"/>
        <v>0.5452380952380953</v>
      </c>
      <c r="D38" s="28">
        <v>0.61739999999999995</v>
      </c>
    </row>
    <row r="39" spans="1:4" x14ac:dyDescent="0.2">
      <c r="A39" s="116">
        <v>7.36</v>
      </c>
      <c r="B39" s="116">
        <v>4</v>
      </c>
      <c r="C39" s="116">
        <f t="shared" si="0"/>
        <v>0.26190476190476164</v>
      </c>
      <c r="D39" s="28">
        <v>0.8133999999999999</v>
      </c>
    </row>
    <row r="40" spans="1:4" x14ac:dyDescent="0.2">
      <c r="A40" s="116">
        <v>7.57</v>
      </c>
      <c r="B40" s="116">
        <v>3.86</v>
      </c>
      <c r="C40" s="116">
        <f t="shared" si="0"/>
        <v>-0.75833333333333508</v>
      </c>
      <c r="D40" s="28">
        <v>0.7742</v>
      </c>
    </row>
    <row r="41" spans="1:4" x14ac:dyDescent="0.2">
      <c r="A41" s="116">
        <v>7.77</v>
      </c>
      <c r="B41" s="116">
        <v>3.69</v>
      </c>
      <c r="C41" s="116">
        <f t="shared" si="0"/>
        <v>0.27499999999999863</v>
      </c>
      <c r="D41" s="28">
        <v>0.66639999999999999</v>
      </c>
    </row>
    <row r="42" spans="1:4" x14ac:dyDescent="0.2">
      <c r="A42" s="116">
        <v>7.97</v>
      </c>
      <c r="B42" s="116">
        <v>3.97</v>
      </c>
      <c r="C42" s="116">
        <f t="shared" si="0"/>
        <v>1.1761904761904756</v>
      </c>
      <c r="D42" s="28">
        <v>0.65660000000000007</v>
      </c>
    </row>
    <row r="43" spans="1:4" x14ac:dyDescent="0.2">
      <c r="A43" s="116">
        <v>8.18</v>
      </c>
      <c r="B43" s="116">
        <v>4.17</v>
      </c>
      <c r="C43" s="116">
        <f t="shared" si="0"/>
        <v>0.95119047619047403</v>
      </c>
      <c r="D43" s="28">
        <v>0.62719999999999998</v>
      </c>
    </row>
    <row r="44" spans="1:4" x14ac:dyDescent="0.2">
      <c r="A44" s="116">
        <v>8.3800000000000008</v>
      </c>
      <c r="B44" s="116">
        <v>4.3600000000000003</v>
      </c>
      <c r="C44" s="116">
        <f t="shared" si="0"/>
        <v>0.82499999999999885</v>
      </c>
      <c r="D44" s="28">
        <v>0.61739999999999995</v>
      </c>
    </row>
    <row r="45" spans="1:4" x14ac:dyDescent="0.2">
      <c r="A45" s="116">
        <v>8.58</v>
      </c>
      <c r="B45" s="116">
        <v>4.5</v>
      </c>
      <c r="C45" s="116">
        <f t="shared" si="0"/>
        <v>4.0476190476189777E-2</v>
      </c>
      <c r="D45" s="28">
        <v>0.61739999999999995</v>
      </c>
    </row>
    <row r="46" spans="1:4" x14ac:dyDescent="0.2">
      <c r="A46" s="116">
        <v>8.7899999999999991</v>
      </c>
      <c r="B46" s="116">
        <v>4.37</v>
      </c>
      <c r="C46" s="116">
        <f t="shared" si="0"/>
        <v>-1.8571428571428519</v>
      </c>
      <c r="D46" s="28">
        <v>0.55859999999999999</v>
      </c>
    </row>
    <row r="47" spans="1:4" x14ac:dyDescent="0.2">
      <c r="A47" s="116">
        <v>9</v>
      </c>
      <c r="B47" s="116">
        <v>3.72</v>
      </c>
      <c r="C47" s="116">
        <f t="shared" si="0"/>
        <v>-0.79761904761904012</v>
      </c>
      <c r="D47" s="28">
        <v>0.7056</v>
      </c>
    </row>
    <row r="48" spans="1:4" x14ac:dyDescent="0.2">
      <c r="A48" s="116">
        <v>9.1999999999999993</v>
      </c>
      <c r="B48" s="116">
        <v>4.0199999999999996</v>
      </c>
      <c r="C48" s="116">
        <f t="shared" si="0"/>
        <v>1.2738095238095242</v>
      </c>
      <c r="D48" s="28">
        <v>0.80359999999999998</v>
      </c>
    </row>
    <row r="49" spans="1:4" x14ac:dyDescent="0.2">
      <c r="A49" s="116">
        <v>9.41</v>
      </c>
      <c r="B49" s="116">
        <v>4.24</v>
      </c>
      <c r="C49" s="116">
        <f t="shared" si="0"/>
        <v>-1.0000000000000075</v>
      </c>
      <c r="D49" s="28">
        <v>0.90160000000000007</v>
      </c>
    </row>
    <row r="50" spans="1:4" x14ac:dyDescent="0.2">
      <c r="A50" s="116">
        <v>9.6199999999999992</v>
      </c>
      <c r="B50" s="116">
        <v>3.6</v>
      </c>
      <c r="C50" s="116">
        <f t="shared" si="0"/>
        <v>-0.80952380952381986</v>
      </c>
      <c r="D50" s="28">
        <v>0.82319999999999993</v>
      </c>
    </row>
    <row r="51" spans="1:4" x14ac:dyDescent="0.2">
      <c r="A51" s="116">
        <v>9.83</v>
      </c>
      <c r="B51" s="116">
        <v>3.9</v>
      </c>
      <c r="C51" s="116">
        <f t="shared" si="0"/>
        <v>1.3142857142857125</v>
      </c>
      <c r="D51" s="28">
        <v>0.89180000000000004</v>
      </c>
    </row>
    <row r="52" spans="1:4" x14ac:dyDescent="0.2">
      <c r="A52" s="116">
        <v>10.029999999999999</v>
      </c>
      <c r="B52" s="116">
        <v>4.1399999999999997</v>
      </c>
      <c r="C52" s="116">
        <f t="shared" si="0"/>
        <v>1.0500000000000007</v>
      </c>
      <c r="D52" s="28">
        <v>0.85260000000000002</v>
      </c>
    </row>
    <row r="53" spans="1:4" x14ac:dyDescent="0.2">
      <c r="A53" s="116">
        <v>10.23</v>
      </c>
      <c r="B53" s="116">
        <v>4.32</v>
      </c>
      <c r="C53" s="116">
        <f t="shared" si="0"/>
        <v>0.8071428571428565</v>
      </c>
      <c r="D53" s="28">
        <v>0.74480000000000002</v>
      </c>
    </row>
    <row r="54" spans="1:4" x14ac:dyDescent="0.2">
      <c r="A54" s="116">
        <v>10.44</v>
      </c>
      <c r="B54" s="116">
        <v>4.47</v>
      </c>
      <c r="C54" s="116">
        <f t="shared" si="0"/>
        <v>-1.0928571428571339</v>
      </c>
      <c r="D54" s="28">
        <v>0.66639999999999999</v>
      </c>
    </row>
    <row r="55" spans="1:4" x14ac:dyDescent="0.2">
      <c r="A55" s="116">
        <v>10.64</v>
      </c>
      <c r="B55" s="116">
        <v>3.89</v>
      </c>
      <c r="C55" s="116">
        <f t="shared" si="0"/>
        <v>-0.90238095238094129</v>
      </c>
      <c r="D55" s="28">
        <v>0.65660000000000007</v>
      </c>
    </row>
    <row r="56" spans="1:4" x14ac:dyDescent="0.2">
      <c r="A56" s="116">
        <v>10.85</v>
      </c>
      <c r="B56" s="116">
        <v>4.12</v>
      </c>
      <c r="C56" s="116">
        <f t="shared" si="0"/>
        <v>1.0476190476190479</v>
      </c>
      <c r="D56" s="28">
        <v>0.71539999999999992</v>
      </c>
    </row>
    <row r="57" spans="1:4" x14ac:dyDescent="0.2">
      <c r="A57" s="116">
        <v>11.05</v>
      </c>
      <c r="B57" s="116">
        <v>4.32</v>
      </c>
      <c r="C57" s="116">
        <f t="shared" si="0"/>
        <v>0.82499999999999862</v>
      </c>
      <c r="D57" s="28">
        <v>0.82319999999999993</v>
      </c>
    </row>
    <row r="58" spans="1:4" x14ac:dyDescent="0.2">
      <c r="A58" s="116">
        <v>11.25</v>
      </c>
      <c r="B58" s="116">
        <v>4.45</v>
      </c>
      <c r="C58" s="116">
        <f t="shared" si="0"/>
        <v>0.61071428571428577</v>
      </c>
      <c r="D58" s="28">
        <v>0.91139999999999999</v>
      </c>
    </row>
    <row r="59" spans="1:4" x14ac:dyDescent="0.2">
      <c r="A59" s="116">
        <v>11.46</v>
      </c>
      <c r="B59" s="116">
        <v>4.57</v>
      </c>
      <c r="C59" s="116">
        <f t="shared" si="0"/>
        <v>-2.2142857142857255</v>
      </c>
      <c r="D59" s="28">
        <v>0.90160000000000007</v>
      </c>
    </row>
    <row r="60" spans="1:4" x14ac:dyDescent="0.2">
      <c r="A60" s="116">
        <v>11.66</v>
      </c>
      <c r="B60" s="116">
        <v>3.57</v>
      </c>
      <c r="C60" s="116">
        <f t="shared" si="0"/>
        <v>-1.8000000000000071</v>
      </c>
      <c r="D60" s="28">
        <v>0.7742</v>
      </c>
    </row>
    <row r="61" spans="1:4" x14ac:dyDescent="0.2">
      <c r="A61" s="116">
        <v>11.86</v>
      </c>
      <c r="B61" s="116">
        <v>3.85</v>
      </c>
      <c r="C61" s="116">
        <f t="shared" si="0"/>
        <v>1.2999999999999994</v>
      </c>
      <c r="D61" s="28">
        <v>0.88200000000000001</v>
      </c>
    </row>
    <row r="62" spans="1:4" x14ac:dyDescent="0.2">
      <c r="A62" s="116">
        <v>12.06</v>
      </c>
      <c r="B62" s="116">
        <v>4.09</v>
      </c>
      <c r="C62" s="116">
        <f t="shared" si="0"/>
        <v>1.0999999999999983</v>
      </c>
      <c r="D62" s="28">
        <v>0.76439999999999997</v>
      </c>
    </row>
    <row r="63" spans="1:4" x14ac:dyDescent="0.2">
      <c r="A63" s="116">
        <v>12.27</v>
      </c>
      <c r="B63" s="116">
        <v>4.3</v>
      </c>
      <c r="C63" s="116">
        <f t="shared" si="0"/>
        <v>-1.3249999999999882</v>
      </c>
      <c r="D63" s="28">
        <v>0.71539999999999992</v>
      </c>
    </row>
    <row r="64" spans="1:4" x14ac:dyDescent="0.2">
      <c r="A64" s="116">
        <v>12.47</v>
      </c>
      <c r="B64" s="116">
        <v>3.57</v>
      </c>
      <c r="C64" s="116">
        <f t="shared" si="0"/>
        <v>-1.7499999999999893</v>
      </c>
      <c r="D64" s="28">
        <v>0.91139999999999999</v>
      </c>
    </row>
    <row r="65" spans="1:4" x14ac:dyDescent="0.2">
      <c r="A65" s="116">
        <v>12.67</v>
      </c>
      <c r="B65" s="116">
        <v>3.6</v>
      </c>
      <c r="C65" s="116">
        <f t="shared" si="0"/>
        <v>0.80000000000000349</v>
      </c>
      <c r="D65" s="28">
        <v>0.89180000000000004</v>
      </c>
    </row>
    <row r="66" spans="1:4" x14ac:dyDescent="0.2">
      <c r="A66" s="116">
        <v>12.87</v>
      </c>
      <c r="B66" s="116">
        <v>3.89</v>
      </c>
      <c r="C66" s="116">
        <f t="shared" si="0"/>
        <v>1.1000000000000005</v>
      </c>
      <c r="D66" s="28">
        <v>0.83299999999999996</v>
      </c>
    </row>
    <row r="67" spans="1:4" x14ac:dyDescent="0.2">
      <c r="A67" s="116">
        <v>13.07</v>
      </c>
      <c r="B67" s="116">
        <v>4.04</v>
      </c>
      <c r="C67" s="116">
        <f t="shared" si="0"/>
        <v>-0.2678571428571479</v>
      </c>
      <c r="D67" s="28">
        <v>0.73499999999999999</v>
      </c>
    </row>
    <row r="68" spans="1:4" x14ac:dyDescent="0.2">
      <c r="A68" s="116">
        <v>13.28</v>
      </c>
      <c r="B68" s="116">
        <v>3.77</v>
      </c>
      <c r="C68" s="116">
        <f t="shared" si="0"/>
        <v>3.2142857142850811E-2</v>
      </c>
      <c r="D68" s="28">
        <v>0.73499999999999999</v>
      </c>
    </row>
    <row r="69" spans="1:4" x14ac:dyDescent="0.2">
      <c r="A69" s="116">
        <v>13.48</v>
      </c>
      <c r="B69" s="116">
        <v>4.04</v>
      </c>
      <c r="C69" s="116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16">
        <v>13.68</v>
      </c>
      <c r="B70" s="116">
        <v>4.25</v>
      </c>
      <c r="C70" s="116">
        <f t="shared" si="1"/>
        <v>-1.1178571428571344</v>
      </c>
      <c r="D70" s="28">
        <v>0.80359999999999998</v>
      </c>
    </row>
    <row r="71" spans="1:4" x14ac:dyDescent="0.2">
      <c r="A71" s="116">
        <v>13.89</v>
      </c>
      <c r="B71" s="116">
        <v>3.56</v>
      </c>
      <c r="C71" s="116">
        <f t="shared" si="1"/>
        <v>-1.2142857142857053</v>
      </c>
      <c r="D71" s="28">
        <v>0.84279999999999999</v>
      </c>
    </row>
    <row r="72" spans="1:4" x14ac:dyDescent="0.2">
      <c r="A72" s="116">
        <v>14.1</v>
      </c>
      <c r="B72" s="116">
        <v>3.74</v>
      </c>
      <c r="C72" s="116">
        <f t="shared" si="1"/>
        <v>1.1190476190476186</v>
      </c>
      <c r="D72" s="28">
        <v>0.67619999999999991</v>
      </c>
    </row>
    <row r="73" spans="1:4" x14ac:dyDescent="0.2">
      <c r="A73" s="116">
        <v>14.31</v>
      </c>
      <c r="B73" s="116">
        <v>4.03</v>
      </c>
      <c r="C73" s="116">
        <f t="shared" si="1"/>
        <v>1.1904761904761898</v>
      </c>
      <c r="D73" s="28">
        <v>0.69579999999999997</v>
      </c>
    </row>
    <row r="74" spans="1:4" x14ac:dyDescent="0.2">
      <c r="A74" s="116">
        <v>14.52</v>
      </c>
      <c r="B74" s="116">
        <v>4.24</v>
      </c>
      <c r="C74" s="116">
        <f t="shared" si="1"/>
        <v>0.14285714285714557</v>
      </c>
      <c r="D74" s="28">
        <v>0.91139999999999999</v>
      </c>
    </row>
    <row r="75" spans="1:4" x14ac:dyDescent="0.2">
      <c r="A75" s="116">
        <v>14.73</v>
      </c>
      <c r="B75" s="116">
        <v>4.09</v>
      </c>
      <c r="C75" s="116">
        <f t="shared" si="1"/>
        <v>-1.2071428571428591</v>
      </c>
      <c r="D75" s="28">
        <v>0.7056</v>
      </c>
    </row>
    <row r="76" spans="1:4" x14ac:dyDescent="0.2">
      <c r="A76" s="116">
        <v>14.93</v>
      </c>
      <c r="B76" s="116">
        <v>3.75</v>
      </c>
      <c r="C76" s="116">
        <f t="shared" si="1"/>
        <v>-0.20000000000000662</v>
      </c>
      <c r="D76" s="28">
        <v>0.71539999999999992</v>
      </c>
    </row>
    <row r="77" spans="1:4" x14ac:dyDescent="0.2">
      <c r="A77" s="116">
        <v>15.13</v>
      </c>
      <c r="B77" s="116">
        <v>4.01</v>
      </c>
      <c r="C77" s="116">
        <f t="shared" si="1"/>
        <v>1.1976190476190469</v>
      </c>
      <c r="D77" s="28">
        <v>0.79380000000000006</v>
      </c>
    </row>
    <row r="78" spans="1:4" x14ac:dyDescent="0.2">
      <c r="A78" s="116">
        <v>15.34</v>
      </c>
      <c r="B78" s="116">
        <v>4.24</v>
      </c>
      <c r="C78" s="116">
        <f t="shared" si="1"/>
        <v>-1.0273809523809554</v>
      </c>
      <c r="D78" s="28">
        <v>0.85260000000000002</v>
      </c>
    </row>
    <row r="79" spans="1:4" x14ac:dyDescent="0.2">
      <c r="A79" s="116">
        <v>15.54</v>
      </c>
      <c r="B79" s="116">
        <v>3.61</v>
      </c>
      <c r="C79" s="116">
        <f t="shared" si="1"/>
        <v>-0.85000000000001019</v>
      </c>
      <c r="D79" s="28">
        <v>0.74480000000000002</v>
      </c>
    </row>
    <row r="80" spans="1:4" x14ac:dyDescent="0.2">
      <c r="A80" s="116">
        <v>15.74</v>
      </c>
      <c r="B80" s="116">
        <v>3.9</v>
      </c>
      <c r="C80" s="116">
        <f t="shared" si="1"/>
        <v>1.3249999999999977</v>
      </c>
      <c r="D80" s="28">
        <v>0.83299999999999996</v>
      </c>
    </row>
    <row r="81" spans="1:4" x14ac:dyDescent="0.2">
      <c r="A81" s="116">
        <v>15.94</v>
      </c>
      <c r="B81" s="116">
        <v>4.1399999999999997</v>
      </c>
      <c r="C81" s="116">
        <f t="shared" si="1"/>
        <v>1.0761904761904804</v>
      </c>
      <c r="D81" s="28">
        <v>0.84279999999999999</v>
      </c>
    </row>
    <row r="82" spans="1:4" x14ac:dyDescent="0.2">
      <c r="A82" s="116">
        <v>16.149999999999999</v>
      </c>
      <c r="B82" s="116">
        <v>4.34</v>
      </c>
      <c r="C82" s="116">
        <f t="shared" si="1"/>
        <v>-1.2857142857142754</v>
      </c>
      <c r="D82" s="28">
        <v>0.65660000000000007</v>
      </c>
    </row>
    <row r="83" spans="1:4" x14ac:dyDescent="0.2">
      <c r="A83" s="116">
        <v>16.36</v>
      </c>
      <c r="B83" s="116">
        <v>3.6</v>
      </c>
      <c r="C83" s="116">
        <f t="shared" si="1"/>
        <v>-1.0119047619047519</v>
      </c>
      <c r="D83" s="28">
        <v>0.53900000000000003</v>
      </c>
    </row>
    <row r="84" spans="1:4" x14ac:dyDescent="0.2">
      <c r="A84" s="116">
        <v>16.559999999999999</v>
      </c>
      <c r="B84" s="116">
        <v>3.9</v>
      </c>
      <c r="C84" s="116">
        <f t="shared" si="1"/>
        <v>1.349999999999993</v>
      </c>
      <c r="D84" s="28">
        <v>0.67619999999999991</v>
      </c>
    </row>
    <row r="85" spans="1:4" x14ac:dyDescent="0.2">
      <c r="A85" s="116">
        <v>16.760000000000002</v>
      </c>
      <c r="B85" s="116">
        <v>4.1399999999999997</v>
      </c>
      <c r="C85" s="116">
        <f t="shared" si="1"/>
        <v>-0.80476190476193155</v>
      </c>
      <c r="D85" s="28">
        <v>0.84279999999999999</v>
      </c>
    </row>
    <row r="86" spans="1:4" x14ac:dyDescent="0.2">
      <c r="A86" s="116">
        <v>16.97</v>
      </c>
      <c r="B86" s="116">
        <v>3.55</v>
      </c>
      <c r="C86" s="116">
        <f t="shared" si="1"/>
        <v>-1.4285714285714457</v>
      </c>
      <c r="D86" s="28">
        <v>1.0289999999999999</v>
      </c>
    </row>
    <row r="87" spans="1:4" x14ac:dyDescent="0.2">
      <c r="A87" s="116">
        <v>17.18</v>
      </c>
      <c r="B87" s="116">
        <v>3.54</v>
      </c>
      <c r="C87" s="116">
        <f t="shared" si="1"/>
        <v>0.15119047619047701</v>
      </c>
      <c r="D87" s="28">
        <v>1.0976000000000001</v>
      </c>
    </row>
    <row r="88" spans="1:4" x14ac:dyDescent="0.2">
      <c r="A88" s="116">
        <v>17.38</v>
      </c>
      <c r="B88" s="116">
        <v>3.61</v>
      </c>
      <c r="C88" s="116">
        <f t="shared" si="1"/>
        <v>0.93690476190475969</v>
      </c>
      <c r="D88" s="28">
        <v>0.92119999999999991</v>
      </c>
    </row>
    <row r="89" spans="1:4" x14ac:dyDescent="0.2">
      <c r="A89" s="116">
        <v>17.59</v>
      </c>
      <c r="B89" s="116">
        <v>3.93</v>
      </c>
      <c r="C89" s="116">
        <f t="shared" si="1"/>
        <v>1.3333333333333282</v>
      </c>
      <c r="D89" s="28">
        <v>0.84279999999999999</v>
      </c>
    </row>
    <row r="90" spans="1:4" x14ac:dyDescent="0.2">
      <c r="A90" s="116">
        <v>17.8</v>
      </c>
      <c r="B90" s="116">
        <v>4.17</v>
      </c>
      <c r="C90" s="116">
        <f t="shared" si="1"/>
        <v>0.99999999999999467</v>
      </c>
      <c r="D90" s="28">
        <v>0.76439999999999997</v>
      </c>
    </row>
    <row r="91" spans="1:4" x14ac:dyDescent="0.2">
      <c r="A91" s="116">
        <v>18.010000000000002</v>
      </c>
      <c r="B91" s="116">
        <v>4.3499999999999996</v>
      </c>
      <c r="C91" s="116">
        <f t="shared" si="1"/>
        <v>0.7785714285714288</v>
      </c>
      <c r="D91" s="28">
        <v>0.61739999999999995</v>
      </c>
    </row>
    <row r="92" spans="1:4" x14ac:dyDescent="0.2">
      <c r="A92" s="116">
        <v>18.21</v>
      </c>
      <c r="B92" s="116">
        <v>4.49</v>
      </c>
      <c r="C92" s="116">
        <f t="shared" si="1"/>
        <v>0.62500000000000222</v>
      </c>
      <c r="D92" s="28">
        <v>0.51939999999999997</v>
      </c>
    </row>
    <row r="93" spans="1:4" x14ac:dyDescent="0.2">
      <c r="A93" s="116">
        <v>18.41</v>
      </c>
      <c r="B93" s="116">
        <v>4.5999999999999996</v>
      </c>
      <c r="C93" s="116">
        <f t="shared" si="1"/>
        <v>-2.3000000000000091</v>
      </c>
      <c r="D93" s="28">
        <v>0.56839999999999991</v>
      </c>
    </row>
    <row r="94" spans="1:4" x14ac:dyDescent="0.2">
      <c r="A94" s="116">
        <v>18.61</v>
      </c>
      <c r="B94" s="116">
        <v>3.57</v>
      </c>
      <c r="C94" s="116">
        <f t="shared" si="1"/>
        <v>-2.5750000000000086</v>
      </c>
      <c r="D94" s="28">
        <v>0.73499999999999999</v>
      </c>
    </row>
    <row r="95" spans="1:4" x14ac:dyDescent="0.2">
      <c r="A95" s="116">
        <v>18.82</v>
      </c>
      <c r="B95" s="116">
        <v>3.57</v>
      </c>
      <c r="C95" s="116">
        <f t="shared" si="1"/>
        <v>0</v>
      </c>
      <c r="D95" s="28">
        <v>0.8133999999999999</v>
      </c>
    </row>
    <row r="96" spans="1:4" x14ac:dyDescent="0.2">
      <c r="A96" s="116">
        <v>19.02</v>
      </c>
      <c r="B96" s="116">
        <v>3.57</v>
      </c>
      <c r="C96" s="116">
        <f t="shared" si="1"/>
        <v>0.11904761904761919</v>
      </c>
      <c r="D96" s="28">
        <v>0.83299999999999996</v>
      </c>
    </row>
    <row r="97" spans="1:4" x14ac:dyDescent="0.2">
      <c r="A97" s="116">
        <v>19.23</v>
      </c>
      <c r="B97" s="116">
        <v>3.62</v>
      </c>
      <c r="C97" s="116">
        <f t="shared" si="1"/>
        <v>0.81904761904762113</v>
      </c>
      <c r="D97" s="28">
        <v>0.80359999999999998</v>
      </c>
    </row>
    <row r="98" spans="1:4" x14ac:dyDescent="0.2">
      <c r="A98" s="116">
        <v>19.43</v>
      </c>
      <c r="B98" s="116">
        <v>3.9</v>
      </c>
      <c r="C98" s="116">
        <f t="shared" si="1"/>
        <v>-0.2285714285714231</v>
      </c>
      <c r="D98" s="28">
        <v>0.86239999999999994</v>
      </c>
    </row>
    <row r="99" spans="1:4" x14ac:dyDescent="0.2">
      <c r="A99" s="116">
        <v>19.64</v>
      </c>
      <c r="B99" s="116">
        <v>3.51</v>
      </c>
      <c r="C99" s="116">
        <f t="shared" si="1"/>
        <v>-0.7857142857142827</v>
      </c>
      <c r="D99" s="28">
        <v>0.80359999999999998</v>
      </c>
    </row>
    <row r="100" spans="1:4" x14ac:dyDescent="0.2">
      <c r="A100" s="116">
        <v>19.850000000000001</v>
      </c>
      <c r="B100" s="116">
        <v>3.57</v>
      </c>
      <c r="C100" s="116">
        <f t="shared" si="1"/>
        <v>0.14285714285714241</v>
      </c>
      <c r="D100" s="28">
        <v>0.75460000000000005</v>
      </c>
    </row>
    <row r="101" spans="1:4" x14ac:dyDescent="0.2">
      <c r="A101" s="116">
        <v>20.05</v>
      </c>
      <c r="B101" s="116">
        <v>3.57</v>
      </c>
      <c r="C101" s="116">
        <f t="shared" si="1"/>
        <v>2.5000000000000668E-2</v>
      </c>
      <c r="D101" s="28">
        <v>0.8133999999999999</v>
      </c>
    </row>
    <row r="102" spans="1:4" x14ac:dyDescent="0.2">
      <c r="A102" s="116">
        <v>20.25</v>
      </c>
      <c r="B102" s="116">
        <v>3.58</v>
      </c>
      <c r="C102" s="116">
        <f t="shared" si="1"/>
        <v>0.72500000000000264</v>
      </c>
      <c r="D102" s="28">
        <v>0.89180000000000004</v>
      </c>
    </row>
    <row r="103" spans="1:4" x14ac:dyDescent="0.2">
      <c r="A103" s="116">
        <v>20.45</v>
      </c>
      <c r="B103" s="116">
        <v>3.86</v>
      </c>
      <c r="C103" s="116">
        <f t="shared" si="1"/>
        <v>0.62857142857143122</v>
      </c>
      <c r="D103" s="28">
        <v>0.71539999999999992</v>
      </c>
    </row>
    <row r="104" spans="1:4" x14ac:dyDescent="0.2">
      <c r="A104" s="116">
        <v>20.66</v>
      </c>
      <c r="B104" s="116">
        <v>3.83</v>
      </c>
      <c r="C104" s="116">
        <f t="shared" si="1"/>
        <v>-0.74642857142857322</v>
      </c>
      <c r="D104" s="28">
        <v>0.5978</v>
      </c>
    </row>
    <row r="105" spans="1:4" x14ac:dyDescent="0.2">
      <c r="A105" s="116">
        <v>20.86</v>
      </c>
      <c r="B105" s="116">
        <v>3.56</v>
      </c>
      <c r="C105" s="116">
        <f t="shared" si="1"/>
        <v>-0.67500000000000249</v>
      </c>
      <c r="D105" s="28">
        <v>0.7056</v>
      </c>
    </row>
    <row r="106" spans="1:4" x14ac:dyDescent="0.2">
      <c r="A106" s="116">
        <v>21.07</v>
      </c>
      <c r="B106" s="116">
        <v>3.56</v>
      </c>
      <c r="C106" s="116">
        <f t="shared" si="1"/>
        <v>0.62500000000000222</v>
      </c>
      <c r="D106" s="28">
        <v>0.92119999999999991</v>
      </c>
    </row>
    <row r="107" spans="1:4" x14ac:dyDescent="0.2">
      <c r="A107" s="116">
        <v>21.27</v>
      </c>
      <c r="B107" s="116">
        <v>3.81</v>
      </c>
      <c r="C107" s="116">
        <f t="shared" si="1"/>
        <v>1.2500000000000033</v>
      </c>
      <c r="D107" s="28">
        <v>0.7056</v>
      </c>
    </row>
    <row r="108" spans="1:4" x14ac:dyDescent="0.2">
      <c r="A108" s="116">
        <v>21.47</v>
      </c>
      <c r="B108" s="116">
        <v>4.0599999999999996</v>
      </c>
      <c r="C108" s="116">
        <f t="shared" si="1"/>
        <v>1.0999999999999952</v>
      </c>
      <c r="D108" s="28">
        <v>0.76439999999999997</v>
      </c>
    </row>
    <row r="109" spans="1:4" x14ac:dyDescent="0.2">
      <c r="A109" s="116">
        <v>21.67</v>
      </c>
      <c r="B109" s="116">
        <v>4.25</v>
      </c>
      <c r="C109" s="116">
        <f t="shared" si="1"/>
        <v>0.77499999999999547</v>
      </c>
      <c r="D109" s="28">
        <v>0.8133999999999999</v>
      </c>
    </row>
    <row r="110" spans="1:4" x14ac:dyDescent="0.2">
      <c r="A110" s="116">
        <v>21.87</v>
      </c>
      <c r="B110" s="116">
        <v>4.37</v>
      </c>
      <c r="C110" s="116">
        <f t="shared" si="1"/>
        <v>-0.86666666666668091</v>
      </c>
      <c r="D110" s="28">
        <v>0.71539999999999992</v>
      </c>
    </row>
    <row r="111" spans="1:4" x14ac:dyDescent="0.2">
      <c r="A111" s="116">
        <v>22.08</v>
      </c>
      <c r="B111" s="116">
        <v>3.88</v>
      </c>
      <c r="C111" s="116">
        <f t="shared" si="1"/>
        <v>-0.49166666666669068</v>
      </c>
      <c r="D111" s="28">
        <v>0.65660000000000007</v>
      </c>
    </row>
    <row r="112" spans="1:4" x14ac:dyDescent="0.2">
      <c r="A112" s="116">
        <v>22.28</v>
      </c>
      <c r="B112" s="116">
        <v>4.1500000000000004</v>
      </c>
      <c r="C112" s="116">
        <f t="shared" si="1"/>
        <v>-0.40000000000001257</v>
      </c>
      <c r="D112" s="28">
        <v>0.63700000000000001</v>
      </c>
    </row>
    <row r="113" spans="1:4" x14ac:dyDescent="0.2">
      <c r="A113" s="116">
        <v>22.48</v>
      </c>
      <c r="B113" s="116">
        <v>3.72</v>
      </c>
      <c r="C113" s="116">
        <f t="shared" si="1"/>
        <v>-0.40000000000000169</v>
      </c>
      <c r="D113" s="28">
        <v>0.61739999999999995</v>
      </c>
    </row>
    <row r="114" spans="1:4" x14ac:dyDescent="0.2">
      <c r="A114" s="116">
        <v>22.68</v>
      </c>
      <c r="B114" s="116">
        <v>3.99</v>
      </c>
      <c r="C114" s="116">
        <f t="shared" si="1"/>
        <v>1.2000000000000042</v>
      </c>
      <c r="D114" s="28">
        <v>0.68599999999999994</v>
      </c>
    </row>
    <row r="115" spans="1:4" x14ac:dyDescent="0.2">
      <c r="A115" s="116">
        <v>22.88</v>
      </c>
      <c r="B115" s="116">
        <v>4.2</v>
      </c>
      <c r="C115" s="116">
        <f t="shared" si="1"/>
        <v>0.97500000000000275</v>
      </c>
      <c r="D115" s="28">
        <v>0.7056</v>
      </c>
    </row>
    <row r="116" spans="1:4" x14ac:dyDescent="0.2">
      <c r="A116" s="116">
        <v>23.08</v>
      </c>
      <c r="B116" s="116">
        <v>4.38</v>
      </c>
      <c r="C116" s="116">
        <f t="shared" si="1"/>
        <v>0.7833333333333321</v>
      </c>
      <c r="D116" s="28">
        <v>0.7056</v>
      </c>
    </row>
    <row r="117" spans="1:4" x14ac:dyDescent="0.2">
      <c r="A117" s="116">
        <v>23.29</v>
      </c>
      <c r="B117" s="116">
        <v>4.5199999999999996</v>
      </c>
      <c r="C117" s="116">
        <f t="shared" si="1"/>
        <v>0.56060606060605722</v>
      </c>
      <c r="D117" s="28">
        <v>0.74480000000000002</v>
      </c>
    </row>
    <row r="118" spans="1:4" x14ac:dyDescent="0.2">
      <c r="A118" s="116">
        <v>23.51</v>
      </c>
      <c r="B118" s="116">
        <v>4.62</v>
      </c>
      <c r="C118" s="116">
        <f t="shared" si="1"/>
        <v>0.42727272727272692</v>
      </c>
      <c r="D118" s="28">
        <v>0.72519999999999996</v>
      </c>
    </row>
    <row r="119" spans="1:4" x14ac:dyDescent="0.2">
      <c r="A119" s="116">
        <v>23.71</v>
      </c>
      <c r="B119" s="116">
        <v>4.7</v>
      </c>
      <c r="C119" s="116">
        <f t="shared" si="1"/>
        <v>-1.7523809523809444</v>
      </c>
      <c r="D119" s="28">
        <v>0.62719999999999998</v>
      </c>
    </row>
    <row r="120" spans="1:4" x14ac:dyDescent="0.2">
      <c r="A120" s="116">
        <v>23.92</v>
      </c>
      <c r="B120" s="116">
        <v>3.88</v>
      </c>
      <c r="C120" s="116">
        <f t="shared" si="1"/>
        <v>-1.3523809523809427</v>
      </c>
      <c r="D120" s="28">
        <v>0.66639999999999999</v>
      </c>
    </row>
    <row r="121" spans="1:4" x14ac:dyDescent="0.2">
      <c r="A121" s="116">
        <v>24.12</v>
      </c>
      <c r="B121" s="116">
        <v>4.12</v>
      </c>
      <c r="C121" s="116">
        <f t="shared" si="1"/>
        <v>1.0500000000000036</v>
      </c>
      <c r="D121" s="28">
        <v>0.79380000000000006</v>
      </c>
    </row>
    <row r="122" spans="1:4" x14ac:dyDescent="0.2">
      <c r="A122" s="116">
        <v>24.32</v>
      </c>
      <c r="B122" s="116">
        <v>4.3</v>
      </c>
      <c r="C122" s="116">
        <f t="shared" si="1"/>
        <v>0.85000000000000275</v>
      </c>
      <c r="D122" s="28">
        <v>0.87219999999999998</v>
      </c>
    </row>
    <row r="123" spans="1:4" x14ac:dyDescent="0.2">
      <c r="A123" s="116">
        <v>24.52</v>
      </c>
      <c r="B123" s="116">
        <v>4.46</v>
      </c>
      <c r="C123" s="116">
        <f t="shared" si="1"/>
        <v>0.66190476190476333</v>
      </c>
      <c r="D123" s="28">
        <v>0.76439999999999997</v>
      </c>
    </row>
    <row r="124" spans="1:4" x14ac:dyDescent="0.2">
      <c r="A124" s="116">
        <v>24.73</v>
      </c>
      <c r="B124" s="116">
        <v>4.57</v>
      </c>
      <c r="C124" s="116">
        <f t="shared" si="1"/>
        <v>0.48690476190476206</v>
      </c>
      <c r="D124" s="28">
        <v>0.82319999999999993</v>
      </c>
    </row>
    <row r="125" spans="1:4" x14ac:dyDescent="0.2">
      <c r="A125" s="116">
        <v>24.93</v>
      </c>
      <c r="B125" s="116">
        <v>4.66</v>
      </c>
      <c r="C125" s="116">
        <f t="shared" si="1"/>
        <v>0.41547619047619033</v>
      </c>
      <c r="D125" s="28">
        <v>0.89180000000000004</v>
      </c>
    </row>
    <row r="126" spans="1:4" x14ac:dyDescent="0.2">
      <c r="A126" s="116">
        <v>25.14</v>
      </c>
      <c r="B126" s="116">
        <v>4.74</v>
      </c>
      <c r="C126" s="116">
        <f t="shared" si="1"/>
        <v>0.34047619047618943</v>
      </c>
      <c r="D126" s="28">
        <v>0.83299999999999996</v>
      </c>
    </row>
    <row r="127" spans="1:4" x14ac:dyDescent="0.2">
      <c r="A127" s="116">
        <v>25.34</v>
      </c>
      <c r="B127" s="116">
        <v>4.8</v>
      </c>
      <c r="C127" s="116">
        <f t="shared" si="1"/>
        <v>-1.9214285714285628</v>
      </c>
      <c r="D127" s="28">
        <v>0.72519999999999996</v>
      </c>
    </row>
    <row r="128" spans="1:4" x14ac:dyDescent="0.2">
      <c r="A128" s="116">
        <v>25.55</v>
      </c>
      <c r="B128" s="116">
        <v>3.93</v>
      </c>
      <c r="C128" s="116">
        <f t="shared" si="1"/>
        <v>-1.5464285714285615</v>
      </c>
      <c r="D128" s="28">
        <v>0.60760000000000003</v>
      </c>
    </row>
    <row r="129" spans="1:4" x14ac:dyDescent="0.2">
      <c r="A129" s="116">
        <v>25.75</v>
      </c>
      <c r="B129" s="116">
        <v>4.1399999999999997</v>
      </c>
      <c r="C129" s="116">
        <f t="shared" si="1"/>
        <v>1.0011904761904753</v>
      </c>
      <c r="D129" s="28">
        <v>0.69579999999999997</v>
      </c>
    </row>
    <row r="130" spans="1:4" x14ac:dyDescent="0.2">
      <c r="A130" s="116">
        <v>25.96</v>
      </c>
      <c r="B130" s="116">
        <v>4.34</v>
      </c>
      <c r="C130" s="116">
        <f t="shared" si="1"/>
        <v>0.80952380952380798</v>
      </c>
      <c r="D130" s="28">
        <v>0.76439999999999997</v>
      </c>
    </row>
    <row r="131" spans="1:4" x14ac:dyDescent="0.2">
      <c r="A131" s="116">
        <v>26.17</v>
      </c>
      <c r="B131" s="116">
        <v>4.4800000000000004</v>
      </c>
      <c r="C131" s="116">
        <f t="shared" si="1"/>
        <v>0.63333333333333242</v>
      </c>
      <c r="D131" s="28">
        <v>0.85260000000000002</v>
      </c>
    </row>
    <row r="132" spans="1:4" x14ac:dyDescent="0.2">
      <c r="A132" s="116">
        <v>26.37</v>
      </c>
      <c r="B132" s="116">
        <v>4.5999999999999996</v>
      </c>
      <c r="C132" s="116">
        <f t="shared" si="1"/>
        <v>0.5250000000000018</v>
      </c>
      <c r="D132" s="28">
        <v>0.88200000000000001</v>
      </c>
    </row>
    <row r="133" spans="1:4" x14ac:dyDescent="0.2">
      <c r="A133" s="116">
        <v>26.57</v>
      </c>
      <c r="B133" s="116">
        <v>4.6900000000000004</v>
      </c>
      <c r="C133" s="116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16">
        <v>26.78</v>
      </c>
      <c r="B134" s="116">
        <v>4.75</v>
      </c>
      <c r="C134" s="116">
        <f t="shared" si="2"/>
        <v>0.29285714285714093</v>
      </c>
      <c r="D134" s="28">
        <v>0.80359999999999998</v>
      </c>
    </row>
    <row r="135" spans="1:4" x14ac:dyDescent="0.2">
      <c r="A135" s="116">
        <v>26.98</v>
      </c>
      <c r="B135" s="116">
        <v>4.8099999999999996</v>
      </c>
      <c r="C135" s="116">
        <f t="shared" si="2"/>
        <v>-2.0250000000000075</v>
      </c>
      <c r="D135" s="28">
        <v>0.66639999999999999</v>
      </c>
    </row>
    <row r="136" spans="1:4" x14ac:dyDescent="0.2">
      <c r="A136" s="116">
        <v>27.18</v>
      </c>
      <c r="B136" s="116">
        <v>3.94</v>
      </c>
      <c r="C136" s="116">
        <f t="shared" si="2"/>
        <v>-1.5750000000000055</v>
      </c>
      <c r="D136" s="28">
        <v>0.61739999999999995</v>
      </c>
    </row>
    <row r="137" spans="1:4" x14ac:dyDescent="0.2">
      <c r="A137" s="116">
        <v>27.38</v>
      </c>
      <c r="B137" s="116">
        <v>4.18</v>
      </c>
      <c r="C137" s="116">
        <f t="shared" si="2"/>
        <v>0.98636363636363344</v>
      </c>
      <c r="D137" s="28">
        <v>0.68599999999999994</v>
      </c>
    </row>
    <row r="138" spans="1:4" x14ac:dyDescent="0.2">
      <c r="A138" s="116">
        <v>27.6</v>
      </c>
      <c r="B138" s="116">
        <v>4.3499999999999996</v>
      </c>
      <c r="C138" s="116">
        <f t="shared" si="2"/>
        <v>0.76136363636363424</v>
      </c>
      <c r="D138" s="28">
        <v>0.78400000000000003</v>
      </c>
    </row>
    <row r="139" spans="1:4" x14ac:dyDescent="0.2">
      <c r="A139" s="116">
        <v>27.8</v>
      </c>
      <c r="B139" s="116">
        <v>4.5</v>
      </c>
      <c r="C139" s="116">
        <f t="shared" si="2"/>
        <v>0.65000000000000402</v>
      </c>
      <c r="D139" s="28">
        <v>0.88200000000000001</v>
      </c>
    </row>
    <row r="140" spans="1:4" x14ac:dyDescent="0.2">
      <c r="A140" s="116">
        <v>28</v>
      </c>
      <c r="B140" s="116">
        <v>4.6100000000000003</v>
      </c>
      <c r="C140" s="116">
        <f t="shared" si="2"/>
        <v>0.50000000000000222</v>
      </c>
      <c r="D140" s="28">
        <v>0.85260000000000002</v>
      </c>
    </row>
    <row r="141" spans="1:4" x14ac:dyDescent="0.2">
      <c r="A141" s="116">
        <v>28.2</v>
      </c>
      <c r="B141" s="116">
        <v>4.7</v>
      </c>
      <c r="C141" s="116">
        <f t="shared" si="2"/>
        <v>1.0714285714287369E-2</v>
      </c>
      <c r="D141" s="28">
        <v>0.76439999999999997</v>
      </c>
    </row>
    <row r="142" spans="1:4" x14ac:dyDescent="0.2">
      <c r="A142" s="116">
        <v>28.41</v>
      </c>
      <c r="B142" s="116">
        <v>4.6100000000000003</v>
      </c>
      <c r="C142" s="116">
        <f t="shared" si="2"/>
        <v>-0.11428571428571263</v>
      </c>
      <c r="D142" s="28">
        <v>0.68599999999999994</v>
      </c>
    </row>
    <row r="143" spans="1:4" x14ac:dyDescent="0.2">
      <c r="A143" s="116">
        <v>28.61</v>
      </c>
      <c r="B143" s="116">
        <v>4.6500000000000004</v>
      </c>
      <c r="C143" s="116">
        <f t="shared" si="2"/>
        <v>-2.1857142857142771</v>
      </c>
      <c r="D143" s="28">
        <v>0.57819999999999994</v>
      </c>
    </row>
    <row r="144" spans="1:4" x14ac:dyDescent="0.2">
      <c r="A144" s="116">
        <v>28.82</v>
      </c>
      <c r="B144" s="116">
        <v>3.69</v>
      </c>
      <c r="C144" s="116">
        <f t="shared" si="2"/>
        <v>-2.2107142857142765</v>
      </c>
      <c r="D144" s="28">
        <v>0.57819999999999994</v>
      </c>
    </row>
    <row r="145" spans="1:4" x14ac:dyDescent="0.2">
      <c r="A145" s="116">
        <v>29.02</v>
      </c>
      <c r="B145" s="116">
        <v>3.72</v>
      </c>
      <c r="C145" s="116">
        <f t="shared" si="2"/>
        <v>0.75000000000000333</v>
      </c>
      <c r="D145" s="28">
        <v>0.83299999999999996</v>
      </c>
    </row>
    <row r="146" spans="1:4" x14ac:dyDescent="0.2">
      <c r="A146" s="116">
        <v>29.22</v>
      </c>
      <c r="B146" s="116">
        <v>3.99</v>
      </c>
      <c r="C146" s="116">
        <f t="shared" si="2"/>
        <v>1.1988095238095235</v>
      </c>
      <c r="D146" s="28">
        <v>0.61739999999999995</v>
      </c>
    </row>
    <row r="147" spans="1:4" x14ac:dyDescent="0.2">
      <c r="A147" s="116">
        <v>29.43</v>
      </c>
      <c r="B147" s="116">
        <v>4.21</v>
      </c>
      <c r="C147" s="116">
        <f t="shared" si="2"/>
        <v>-1.1011904761904845</v>
      </c>
      <c r="D147" s="28">
        <v>0.57819999999999994</v>
      </c>
    </row>
    <row r="148" spans="1:4" x14ac:dyDescent="0.2">
      <c r="A148" s="116">
        <v>29.63</v>
      </c>
      <c r="B148" s="116">
        <v>3.56</v>
      </c>
      <c r="C148" s="116">
        <f t="shared" si="2"/>
        <v>-1.1000000000000036</v>
      </c>
      <c r="D148" s="28">
        <v>0.90160000000000007</v>
      </c>
    </row>
    <row r="149" spans="1:4" x14ac:dyDescent="0.2">
      <c r="A149" s="116">
        <v>29.83</v>
      </c>
      <c r="B149" s="116">
        <v>3.77</v>
      </c>
      <c r="C149" s="116">
        <f t="shared" si="2"/>
        <v>1.1202380952380935</v>
      </c>
      <c r="D149" s="28">
        <v>0.76439999999999997</v>
      </c>
    </row>
    <row r="150" spans="1:4" x14ac:dyDescent="0.2">
      <c r="A150" s="116">
        <v>30.04</v>
      </c>
      <c r="B150" s="116">
        <v>4.0199999999999996</v>
      </c>
      <c r="C150" s="116">
        <f t="shared" si="2"/>
        <v>1.1702380952380949</v>
      </c>
      <c r="D150" s="28">
        <v>0.86239999999999994</v>
      </c>
    </row>
    <row r="151" spans="1:4" x14ac:dyDescent="0.2">
      <c r="A151" s="116">
        <v>30.24</v>
      </c>
      <c r="B151" s="116">
        <v>4.25</v>
      </c>
      <c r="C151" s="116">
        <f t="shared" si="2"/>
        <v>-1.1249999999999731</v>
      </c>
      <c r="D151" s="28">
        <v>0.86239999999999994</v>
      </c>
    </row>
    <row r="152" spans="1:4" x14ac:dyDescent="0.2">
      <c r="A152" s="116">
        <v>30.44</v>
      </c>
      <c r="B152" s="116">
        <v>3.57</v>
      </c>
      <c r="C152" s="116">
        <f t="shared" si="2"/>
        <v>-0.97499999999997355</v>
      </c>
      <c r="D152" s="28">
        <v>0.64680000000000004</v>
      </c>
    </row>
    <row r="153" spans="1:4" x14ac:dyDescent="0.2">
      <c r="A153" s="116">
        <v>30.64</v>
      </c>
      <c r="B153" s="116">
        <v>3.86</v>
      </c>
      <c r="C153" s="116">
        <f t="shared" si="2"/>
        <v>1.272619047619048</v>
      </c>
      <c r="D153" s="28">
        <v>0.58799999999999997</v>
      </c>
    </row>
    <row r="154" spans="1:4" x14ac:dyDescent="0.2">
      <c r="A154" s="116">
        <v>30.85</v>
      </c>
      <c r="B154" s="116">
        <v>4.09</v>
      </c>
      <c r="C154" s="116">
        <f t="shared" si="2"/>
        <v>-0.80238095238095963</v>
      </c>
      <c r="D154" s="28">
        <v>0.71539999999999992</v>
      </c>
    </row>
    <row r="155" spans="1:4" x14ac:dyDescent="0.2">
      <c r="A155" s="116">
        <v>31.05</v>
      </c>
      <c r="B155" s="116">
        <v>3.55</v>
      </c>
      <c r="C155" s="116">
        <f t="shared" si="2"/>
        <v>-0.56428571428572227</v>
      </c>
      <c r="D155" s="28">
        <v>0.86239999999999994</v>
      </c>
    </row>
    <row r="156" spans="1:4" x14ac:dyDescent="0.2">
      <c r="A156" s="116">
        <v>31.26</v>
      </c>
      <c r="B156" s="116">
        <v>3.88</v>
      </c>
      <c r="C156" s="116">
        <f t="shared" si="2"/>
        <v>1.3857142857142852</v>
      </c>
      <c r="D156" s="28">
        <v>0.84279999999999999</v>
      </c>
    </row>
    <row r="157" spans="1:4" x14ac:dyDescent="0.2">
      <c r="A157" s="116">
        <v>31.46</v>
      </c>
      <c r="B157" s="116">
        <v>4.12</v>
      </c>
      <c r="C157" s="116">
        <f t="shared" si="2"/>
        <v>1.0750000000000031</v>
      </c>
      <c r="D157" s="28">
        <v>0.90160000000000007</v>
      </c>
    </row>
    <row r="158" spans="1:4" x14ac:dyDescent="0.2">
      <c r="A158" s="116">
        <v>31.66</v>
      </c>
      <c r="B158" s="116">
        <v>4.3099999999999996</v>
      </c>
      <c r="C158" s="116">
        <f t="shared" si="2"/>
        <v>0.85595238095238013</v>
      </c>
      <c r="D158" s="28">
        <v>0.85260000000000002</v>
      </c>
    </row>
    <row r="159" spans="1:4" x14ac:dyDescent="0.2">
      <c r="A159" s="116">
        <v>31.87</v>
      </c>
      <c r="B159" s="116">
        <v>4.47</v>
      </c>
      <c r="C159" s="116">
        <f t="shared" si="2"/>
        <v>0.64285714285714579</v>
      </c>
      <c r="D159" s="28">
        <v>0.71539999999999992</v>
      </c>
    </row>
    <row r="160" spans="1:4" x14ac:dyDescent="0.2">
      <c r="A160" s="116">
        <v>32.08</v>
      </c>
      <c r="B160" s="116">
        <v>4.58</v>
      </c>
      <c r="C160" s="116">
        <f t="shared" si="2"/>
        <v>-1.2857142857142752</v>
      </c>
      <c r="D160" s="28">
        <v>0.66639999999999999</v>
      </c>
    </row>
    <row r="161" spans="1:4" x14ac:dyDescent="0.2">
      <c r="A161" s="116">
        <v>32.29</v>
      </c>
      <c r="B161" s="116">
        <v>3.93</v>
      </c>
      <c r="C161" s="116">
        <f t="shared" si="2"/>
        <v>-0.94761904761905036</v>
      </c>
      <c r="D161" s="28">
        <v>0.5978</v>
      </c>
    </row>
    <row r="162" spans="1:4" x14ac:dyDescent="0.2">
      <c r="A162" s="116">
        <v>32.49</v>
      </c>
      <c r="B162" s="116">
        <v>4.17</v>
      </c>
      <c r="C162" s="116">
        <f t="shared" si="2"/>
        <v>1.0499999999999998</v>
      </c>
      <c r="D162" s="28">
        <v>0.73499999999999999</v>
      </c>
    </row>
    <row r="163" spans="1:4" x14ac:dyDescent="0.2">
      <c r="A163" s="116">
        <v>32.69</v>
      </c>
      <c r="B163" s="116">
        <v>4.3499999999999996</v>
      </c>
      <c r="C163" s="116">
        <f t="shared" si="2"/>
        <v>-1.4071428571428404</v>
      </c>
      <c r="D163" s="28">
        <v>0.90160000000000007</v>
      </c>
    </row>
    <row r="164" spans="1:4" x14ac:dyDescent="0.2">
      <c r="A164" s="116">
        <v>32.9</v>
      </c>
      <c r="B164" s="116">
        <v>3.57</v>
      </c>
      <c r="C164" s="116">
        <f t="shared" si="2"/>
        <v>-1.532142857142853</v>
      </c>
      <c r="D164" s="28">
        <v>0.76439999999999997</v>
      </c>
    </row>
    <row r="165" spans="1:4" x14ac:dyDescent="0.2">
      <c r="A165" s="116">
        <v>33.1</v>
      </c>
      <c r="B165" s="116">
        <v>3.7</v>
      </c>
      <c r="C165" s="116">
        <f t="shared" si="2"/>
        <v>1.015476190476184</v>
      </c>
      <c r="D165" s="28">
        <v>0.87219999999999998</v>
      </c>
    </row>
    <row r="166" spans="1:4" x14ac:dyDescent="0.2">
      <c r="A166" s="116">
        <v>33.31</v>
      </c>
      <c r="B166" s="116">
        <v>3.99</v>
      </c>
      <c r="C166" s="116">
        <f t="shared" si="2"/>
        <v>-0.38452380952383547</v>
      </c>
      <c r="D166" s="28">
        <v>0.88200000000000001</v>
      </c>
    </row>
    <row r="167" spans="1:4" x14ac:dyDescent="0.2">
      <c r="A167" s="116">
        <v>33.51</v>
      </c>
      <c r="B167" s="116">
        <v>3.56</v>
      </c>
      <c r="C167" s="116">
        <f t="shared" si="2"/>
        <v>-0.30000000000003413</v>
      </c>
      <c r="D167" s="28">
        <v>0.8133999999999999</v>
      </c>
    </row>
    <row r="168" spans="1:4" x14ac:dyDescent="0.2">
      <c r="A168" s="116">
        <v>33.71</v>
      </c>
      <c r="B168" s="116">
        <v>3.87</v>
      </c>
      <c r="C168" s="116">
        <f t="shared" si="2"/>
        <v>1.3464285714285587</v>
      </c>
      <c r="D168" s="28">
        <v>0.82319999999999993</v>
      </c>
    </row>
    <row r="169" spans="1:4" x14ac:dyDescent="0.2">
      <c r="A169" s="116">
        <v>33.92</v>
      </c>
      <c r="B169" s="116">
        <v>4.1100000000000003</v>
      </c>
      <c r="C169" s="116">
        <f t="shared" si="2"/>
        <v>-0.37857142857145143</v>
      </c>
      <c r="D169" s="28">
        <v>0.80359999999999998</v>
      </c>
    </row>
    <row r="170" spans="1:4" x14ac:dyDescent="0.2">
      <c r="A170" s="116">
        <v>34.119999999999997</v>
      </c>
      <c r="B170" s="116">
        <v>3.73</v>
      </c>
      <c r="C170" s="116">
        <f t="shared" si="2"/>
        <v>-0.67500000000002525</v>
      </c>
      <c r="D170" s="28">
        <v>0.66639999999999999</v>
      </c>
    </row>
    <row r="171" spans="1:4" x14ac:dyDescent="0.2">
      <c r="A171" s="116">
        <v>34.32</v>
      </c>
      <c r="B171" s="116">
        <v>3.84</v>
      </c>
      <c r="C171" s="116">
        <f t="shared" si="2"/>
        <v>-0.42499999999999372</v>
      </c>
      <c r="D171" s="28">
        <v>0.5292</v>
      </c>
    </row>
    <row r="172" spans="1:4" x14ac:dyDescent="0.2">
      <c r="A172" s="116">
        <v>34.520000000000003</v>
      </c>
      <c r="B172" s="116">
        <v>3.56</v>
      </c>
      <c r="C172" s="116">
        <f t="shared" si="2"/>
        <v>0.10000000000002718</v>
      </c>
      <c r="D172" s="28">
        <v>0.55859999999999999</v>
      </c>
    </row>
    <row r="173" spans="1:4" x14ac:dyDescent="0.2">
      <c r="A173" s="116">
        <v>34.72</v>
      </c>
      <c r="B173" s="116">
        <v>3.88</v>
      </c>
      <c r="C173" s="116">
        <f t="shared" si="2"/>
        <v>1.3952380952381094</v>
      </c>
      <c r="D173" s="28">
        <v>0.79380000000000006</v>
      </c>
    </row>
    <row r="174" spans="1:4" x14ac:dyDescent="0.2">
      <c r="A174" s="116">
        <v>34.93</v>
      </c>
      <c r="B174" s="116">
        <v>4.13</v>
      </c>
      <c r="C174" s="116">
        <f t="shared" si="2"/>
        <v>1.0202380952380865</v>
      </c>
      <c r="D174" s="28">
        <v>0.8133999999999999</v>
      </c>
    </row>
    <row r="175" spans="1:4" x14ac:dyDescent="0.2">
      <c r="A175" s="116">
        <v>35.130000000000003</v>
      </c>
      <c r="B175" s="116">
        <v>4.3</v>
      </c>
      <c r="C175" s="116">
        <f t="shared" si="2"/>
        <v>0.80595238095237354</v>
      </c>
      <c r="D175" s="28">
        <v>0.56839999999999991</v>
      </c>
    </row>
    <row r="176" spans="1:4" x14ac:dyDescent="0.2">
      <c r="A176" s="116">
        <v>35.340000000000003</v>
      </c>
      <c r="B176" s="116">
        <v>4.46</v>
      </c>
      <c r="C176" s="116">
        <f t="shared" si="2"/>
        <v>0.68095238095238642</v>
      </c>
      <c r="D176" s="28">
        <v>0.91139999999999999</v>
      </c>
    </row>
    <row r="177" spans="1:4" x14ac:dyDescent="0.2">
      <c r="A177" s="116">
        <v>35.54</v>
      </c>
      <c r="B177" s="116">
        <v>4.58</v>
      </c>
      <c r="C177" s="116">
        <f t="shared" si="2"/>
        <v>0.500000000000004</v>
      </c>
      <c r="D177" s="28">
        <v>0.91139999999999999</v>
      </c>
    </row>
    <row r="178" spans="1:4" x14ac:dyDescent="0.2">
      <c r="A178" s="116">
        <v>35.74</v>
      </c>
      <c r="B178" s="116">
        <v>4.66</v>
      </c>
      <c r="C178" s="116">
        <f t="shared" si="2"/>
        <v>0.41428571428571043</v>
      </c>
      <c r="D178" s="28">
        <v>0.80359999999999998</v>
      </c>
    </row>
    <row r="179" spans="1:4" x14ac:dyDescent="0.2">
      <c r="A179" s="116">
        <v>35.950000000000003</v>
      </c>
      <c r="B179" s="116">
        <v>4.75</v>
      </c>
      <c r="C179" s="116">
        <f t="shared" si="2"/>
        <v>-2.5857142857143467</v>
      </c>
      <c r="D179" s="28">
        <v>0.65660000000000007</v>
      </c>
    </row>
    <row r="180" spans="1:4" x14ac:dyDescent="0.2">
      <c r="A180" s="116">
        <v>36.15</v>
      </c>
      <c r="B180" s="116">
        <v>3.63</v>
      </c>
      <c r="C180" s="116">
        <f t="shared" si="2"/>
        <v>-2.9428571428572021</v>
      </c>
      <c r="D180" s="28">
        <v>0.66639999999999999</v>
      </c>
    </row>
    <row r="181" spans="1:4" x14ac:dyDescent="0.2">
      <c r="A181" s="116">
        <v>36.36</v>
      </c>
      <c r="B181" s="116">
        <v>3.57</v>
      </c>
      <c r="C181" s="116">
        <f t="shared" si="2"/>
        <v>0.38214285714285007</v>
      </c>
      <c r="D181" s="28">
        <v>0.85260000000000002</v>
      </c>
    </row>
    <row r="182" spans="1:4" x14ac:dyDescent="0.2">
      <c r="A182" s="116">
        <v>36.56</v>
      </c>
      <c r="B182" s="116">
        <v>3.78</v>
      </c>
      <c r="C182" s="116">
        <f t="shared" si="2"/>
        <v>1.150000000000007</v>
      </c>
      <c r="D182" s="28">
        <v>0.76439999999999997</v>
      </c>
    </row>
    <row r="183" spans="1:4" x14ac:dyDescent="0.2">
      <c r="A183" s="116">
        <v>36.76</v>
      </c>
      <c r="B183" s="116">
        <v>4.03</v>
      </c>
      <c r="C183" s="116">
        <f t="shared" si="2"/>
        <v>0.55000000000001492</v>
      </c>
      <c r="D183" s="28">
        <v>0.79380000000000006</v>
      </c>
    </row>
    <row r="184" spans="1:4" x14ac:dyDescent="0.2">
      <c r="A184" s="116">
        <v>36.96</v>
      </c>
      <c r="B184" s="116">
        <v>4</v>
      </c>
      <c r="C184" s="116">
        <f t="shared" si="2"/>
        <v>-0.67500000000001281</v>
      </c>
      <c r="D184" s="28">
        <v>0.7742</v>
      </c>
    </row>
    <row r="185" spans="1:4" x14ac:dyDescent="0.2">
      <c r="A185" s="116">
        <v>37.159999999999997</v>
      </c>
      <c r="B185" s="116">
        <v>3.76</v>
      </c>
      <c r="C185" s="116">
        <f t="shared" si="2"/>
        <v>4.285714285712805E-2</v>
      </c>
      <c r="D185" s="28">
        <v>0.56839999999999991</v>
      </c>
    </row>
    <row r="186" spans="1:4" x14ac:dyDescent="0.2">
      <c r="A186" s="116">
        <v>37.369999999999997</v>
      </c>
      <c r="B186" s="116">
        <v>4.03</v>
      </c>
      <c r="C186" s="116">
        <f t="shared" si="2"/>
        <v>-0.45238095238095044</v>
      </c>
      <c r="D186" s="28">
        <v>0.66639999999999999</v>
      </c>
    </row>
    <row r="187" spans="1:4" x14ac:dyDescent="0.2">
      <c r="A187" s="116">
        <v>37.58</v>
      </c>
      <c r="B187" s="116">
        <v>3.57</v>
      </c>
      <c r="C187" s="116">
        <f t="shared" si="2"/>
        <v>-0.77023809523809561</v>
      </c>
      <c r="D187" s="28">
        <v>0.90160000000000007</v>
      </c>
    </row>
    <row r="188" spans="1:4" x14ac:dyDescent="0.2">
      <c r="A188" s="116">
        <v>37.78</v>
      </c>
      <c r="B188" s="116">
        <v>3.7</v>
      </c>
      <c r="C188" s="116">
        <f t="shared" si="2"/>
        <v>1.0250000000000106</v>
      </c>
      <c r="D188" s="28">
        <v>0.87219999999999998</v>
      </c>
    </row>
    <row r="189" spans="1:4" x14ac:dyDescent="0.2">
      <c r="A189" s="116">
        <v>37.979999999999997</v>
      </c>
      <c r="B189" s="116">
        <v>3.98</v>
      </c>
      <c r="C189" s="116">
        <f t="shared" si="2"/>
        <v>1.2238095238095366</v>
      </c>
      <c r="D189" s="28">
        <v>0.85260000000000002</v>
      </c>
    </row>
    <row r="190" spans="1:4" x14ac:dyDescent="0.2">
      <c r="A190" s="116">
        <v>38.19</v>
      </c>
      <c r="B190" s="116">
        <v>4.2</v>
      </c>
      <c r="C190" s="116">
        <f t="shared" si="2"/>
        <v>-1.0511904761904562</v>
      </c>
      <c r="D190" s="28">
        <v>0.75460000000000005</v>
      </c>
    </row>
    <row r="191" spans="1:4" x14ac:dyDescent="0.2">
      <c r="A191" s="116">
        <v>38.39</v>
      </c>
      <c r="B191" s="116">
        <v>3.57</v>
      </c>
      <c r="C191" s="116">
        <f t="shared" si="2"/>
        <v>-1.0749999999999806</v>
      </c>
      <c r="D191" s="28">
        <v>0.7056</v>
      </c>
    </row>
    <row r="192" spans="1:4" x14ac:dyDescent="0.2">
      <c r="A192" s="116">
        <v>38.6</v>
      </c>
      <c r="B192" s="116">
        <v>3.78</v>
      </c>
      <c r="C192" s="116">
        <f t="shared" si="2"/>
        <v>1.21428571428571</v>
      </c>
      <c r="D192" s="28">
        <v>0.8133999999999999</v>
      </c>
    </row>
    <row r="193" spans="1:4" x14ac:dyDescent="0.2">
      <c r="A193" s="116">
        <v>38.81</v>
      </c>
      <c r="B193" s="116">
        <v>4.08</v>
      </c>
      <c r="C193" s="116">
        <f t="shared" si="2"/>
        <v>1.1904761904761867</v>
      </c>
      <c r="D193" s="28">
        <v>0.89180000000000004</v>
      </c>
    </row>
    <row r="194" spans="1:4" x14ac:dyDescent="0.2">
      <c r="A194" s="116">
        <v>39.020000000000003</v>
      </c>
      <c r="B194" s="116">
        <v>4.28</v>
      </c>
      <c r="C194" s="116">
        <f t="shared" si="2"/>
        <v>0.8170995670995661</v>
      </c>
      <c r="D194" s="28">
        <v>0.74480000000000002</v>
      </c>
    </row>
    <row r="195" spans="1:4" x14ac:dyDescent="0.2">
      <c r="A195" s="116">
        <v>39.24</v>
      </c>
      <c r="B195" s="116">
        <v>4.43</v>
      </c>
      <c r="C195" s="116">
        <f t="shared" si="2"/>
        <v>0.68301435406698996</v>
      </c>
      <c r="D195" s="28">
        <v>0.65660000000000007</v>
      </c>
    </row>
    <row r="196" spans="1:4" x14ac:dyDescent="0.2">
      <c r="A196" s="116">
        <v>39.43</v>
      </c>
      <c r="B196" s="116">
        <v>4.5599999999999996</v>
      </c>
      <c r="C196" s="116">
        <f t="shared" si="2"/>
        <v>0.34210526315789858</v>
      </c>
      <c r="D196" s="28">
        <v>0.63700000000000001</v>
      </c>
    </row>
    <row r="197" spans="1:4" x14ac:dyDescent="0.2">
      <c r="A197" s="116">
        <v>39.630000000000003</v>
      </c>
      <c r="B197" s="116">
        <v>4.5599999999999996</v>
      </c>
      <c r="C197" s="116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16">
        <v>39.85</v>
      </c>
      <c r="B198" s="116">
        <v>3.51</v>
      </c>
      <c r="C198" s="116">
        <f t="shared" si="3"/>
        <v>-2.3387445887446008</v>
      </c>
      <c r="D198" s="28">
        <v>0.84279999999999999</v>
      </c>
    </row>
    <row r="199" spans="1:4" x14ac:dyDescent="0.2">
      <c r="A199" s="116">
        <v>40.06</v>
      </c>
      <c r="B199" s="116">
        <v>3.53</v>
      </c>
      <c r="C199" s="116">
        <f t="shared" si="3"/>
        <v>0.12261904761904968</v>
      </c>
      <c r="D199" s="28">
        <v>0.96039999999999992</v>
      </c>
    </row>
    <row r="200" spans="1:4" x14ac:dyDescent="0.2">
      <c r="A200" s="116">
        <v>40.26</v>
      </c>
      <c r="B200" s="116">
        <v>3.56</v>
      </c>
      <c r="C200" s="116">
        <f t="shared" si="3"/>
        <v>0.78928571428571315</v>
      </c>
      <c r="D200" s="28">
        <v>0.74480000000000002</v>
      </c>
    </row>
    <row r="201" spans="1:4" x14ac:dyDescent="0.2">
      <c r="A201" s="116">
        <v>40.47</v>
      </c>
      <c r="B201" s="116">
        <v>3.86</v>
      </c>
      <c r="C201" s="116">
        <f t="shared" si="3"/>
        <v>1.3642857142857023</v>
      </c>
      <c r="D201" s="28">
        <v>0.72519999999999996</v>
      </c>
    </row>
    <row r="202" spans="1:4" x14ac:dyDescent="0.2">
      <c r="A202" s="116">
        <v>40.67</v>
      </c>
      <c r="B202" s="116">
        <v>4.12</v>
      </c>
      <c r="C202" s="116">
        <f t="shared" si="3"/>
        <v>-0.72500000000003861</v>
      </c>
      <c r="D202" s="28">
        <v>0.85260000000000002</v>
      </c>
    </row>
    <row r="203" spans="1:4" x14ac:dyDescent="0.2">
      <c r="A203" s="116">
        <v>40.869999999999997</v>
      </c>
      <c r="B203" s="116">
        <v>3.57</v>
      </c>
      <c r="C203" s="116">
        <f t="shared" si="3"/>
        <v>-0.65000000000004021</v>
      </c>
      <c r="D203" s="28">
        <v>0.7056</v>
      </c>
    </row>
    <row r="204" spans="1:4" x14ac:dyDescent="0.2">
      <c r="A204" s="116">
        <v>41.07</v>
      </c>
      <c r="B204" s="116">
        <v>3.86</v>
      </c>
      <c r="C204" s="116">
        <f t="shared" si="3"/>
        <v>6.590909090907715E-2</v>
      </c>
      <c r="D204" s="28">
        <v>0.8133999999999999</v>
      </c>
    </row>
    <row r="205" spans="1:4" x14ac:dyDescent="0.2">
      <c r="A205" s="116">
        <v>41.29</v>
      </c>
      <c r="B205" s="116">
        <v>3.57</v>
      </c>
      <c r="C205" s="116">
        <f t="shared" si="3"/>
        <v>3.1385281385275188E-2</v>
      </c>
      <c r="D205" s="28">
        <v>0.8133999999999999</v>
      </c>
    </row>
    <row r="206" spans="1:4" x14ac:dyDescent="0.2">
      <c r="A206" s="116">
        <v>41.5</v>
      </c>
      <c r="B206" s="116">
        <v>3.86</v>
      </c>
      <c r="C206" s="116">
        <f t="shared" si="3"/>
        <v>1.0404761904761832</v>
      </c>
      <c r="D206" s="28">
        <v>0.90160000000000007</v>
      </c>
    </row>
    <row r="207" spans="1:4" x14ac:dyDescent="0.2">
      <c r="A207" s="116">
        <v>41.7</v>
      </c>
      <c r="B207" s="116">
        <v>4</v>
      </c>
      <c r="C207" s="116">
        <f t="shared" si="3"/>
        <v>7.4999999999989742E-2</v>
      </c>
      <c r="D207" s="28">
        <v>0.8133999999999999</v>
      </c>
    </row>
    <row r="208" spans="1:4" x14ac:dyDescent="0.2">
      <c r="A208" s="116">
        <v>41.9</v>
      </c>
      <c r="B208" s="116">
        <v>3.89</v>
      </c>
      <c r="C208" s="116">
        <f t="shared" si="3"/>
        <v>0.27261904761903977</v>
      </c>
      <c r="D208" s="28">
        <v>0.71539999999999992</v>
      </c>
    </row>
    <row r="209" spans="1:4" x14ac:dyDescent="0.2">
      <c r="A209" s="116">
        <v>42.11</v>
      </c>
      <c r="B209" s="116">
        <v>4.12</v>
      </c>
      <c r="C209" s="116">
        <f t="shared" si="3"/>
        <v>1.0476190476190386</v>
      </c>
      <c r="D209" s="28">
        <v>0.87219999999999998</v>
      </c>
    </row>
    <row r="210" spans="1:4" x14ac:dyDescent="0.2">
      <c r="A210" s="116">
        <v>42.31</v>
      </c>
      <c r="B210" s="116">
        <v>4.32</v>
      </c>
      <c r="C210" s="116">
        <f t="shared" si="3"/>
        <v>0.80952380952380132</v>
      </c>
      <c r="D210" s="28">
        <v>1.0192000000000001</v>
      </c>
    </row>
    <row r="211" spans="1:4" x14ac:dyDescent="0.2">
      <c r="A211" s="116">
        <v>42.52</v>
      </c>
      <c r="B211" s="116">
        <v>4.45</v>
      </c>
      <c r="C211" s="116">
        <f t="shared" si="3"/>
        <v>0.59523809523810245</v>
      </c>
      <c r="D211" s="28">
        <v>0.72519999999999996</v>
      </c>
    </row>
    <row r="212" spans="1:4" x14ac:dyDescent="0.2">
      <c r="A212" s="116">
        <v>42.73</v>
      </c>
      <c r="B212" s="116">
        <v>4.57</v>
      </c>
      <c r="C212" s="116">
        <f t="shared" si="3"/>
        <v>-2.2142857142856713</v>
      </c>
      <c r="D212" s="28">
        <v>0.4214</v>
      </c>
    </row>
    <row r="213" spans="1:4" x14ac:dyDescent="0.2">
      <c r="A213" s="116">
        <v>42.93</v>
      </c>
      <c r="B213" s="116">
        <v>3.57</v>
      </c>
      <c r="C213" s="116">
        <f t="shared" si="3"/>
        <v>-1.8333333333333013</v>
      </c>
      <c r="D213" s="28">
        <v>0.46059999999999995</v>
      </c>
    </row>
    <row r="214" spans="1:4" x14ac:dyDescent="0.2">
      <c r="A214" s="116">
        <v>43.14</v>
      </c>
      <c r="B214" s="116">
        <v>3.85</v>
      </c>
      <c r="C214" s="116">
        <f t="shared" si="3"/>
        <v>1.2666666666666555</v>
      </c>
      <c r="D214" s="28">
        <v>0.8133999999999999</v>
      </c>
    </row>
    <row r="215" spans="1:4" x14ac:dyDescent="0.2">
      <c r="A215" s="116">
        <v>43.34</v>
      </c>
      <c r="B215" s="116">
        <v>4.09</v>
      </c>
      <c r="C215" s="116">
        <f t="shared" si="3"/>
        <v>1.1000000000000056</v>
      </c>
      <c r="D215" s="28">
        <v>0.71539999999999992</v>
      </c>
    </row>
    <row r="216" spans="1:4" x14ac:dyDescent="0.2">
      <c r="A216" s="116">
        <v>43.55</v>
      </c>
      <c r="B216" s="116">
        <v>4.3</v>
      </c>
      <c r="C216" s="116">
        <f t="shared" si="3"/>
        <v>-1.3249999999999593</v>
      </c>
      <c r="D216" s="28">
        <v>0.74480000000000002</v>
      </c>
    </row>
    <row r="217" spans="1:4" x14ac:dyDescent="0.2">
      <c r="A217" s="116">
        <v>43.75</v>
      </c>
      <c r="B217" s="116">
        <v>3.57</v>
      </c>
      <c r="C217" s="116">
        <f t="shared" si="3"/>
        <v>-1.7499999999999745</v>
      </c>
      <c r="D217" s="28">
        <v>0.83299999999999996</v>
      </c>
    </row>
    <row r="218" spans="1:4" x14ac:dyDescent="0.2">
      <c r="A218" s="116">
        <v>43.95</v>
      </c>
      <c r="B218" s="116">
        <v>3.6</v>
      </c>
      <c r="C218" s="116">
        <f t="shared" si="3"/>
        <v>0.76547619047621063</v>
      </c>
      <c r="D218" s="28">
        <v>0.75460000000000005</v>
      </c>
    </row>
    <row r="219" spans="1:4" x14ac:dyDescent="0.2">
      <c r="A219" s="116">
        <v>44.16</v>
      </c>
      <c r="B219" s="116">
        <v>3.89</v>
      </c>
      <c r="C219" s="116">
        <f t="shared" si="3"/>
        <v>1.0654761904762056</v>
      </c>
      <c r="D219" s="28">
        <v>0.83299999999999996</v>
      </c>
    </row>
    <row r="220" spans="1:4" x14ac:dyDescent="0.2">
      <c r="A220" s="116">
        <v>44.36</v>
      </c>
      <c r="B220" s="116">
        <v>4.04</v>
      </c>
      <c r="C220" s="116">
        <f t="shared" si="3"/>
        <v>-0.26785714285714579</v>
      </c>
      <c r="D220" s="28">
        <v>0.89180000000000004</v>
      </c>
    </row>
    <row r="221" spans="1:4" x14ac:dyDescent="0.2">
      <c r="A221" s="116">
        <v>44.57</v>
      </c>
      <c r="B221" s="116">
        <v>3.77</v>
      </c>
      <c r="C221" s="116">
        <f t="shared" si="3"/>
        <v>3.2142857142850256E-2</v>
      </c>
      <c r="D221" s="28">
        <v>0.83299999999999996</v>
      </c>
    </row>
    <row r="222" spans="1:4" x14ac:dyDescent="0.2">
      <c r="A222" s="116">
        <v>44.77</v>
      </c>
      <c r="B222" s="116">
        <v>4.04</v>
      </c>
      <c r="C222" s="116">
        <f t="shared" si="3"/>
        <v>1.1750000000000052</v>
      </c>
      <c r="D222" s="28">
        <v>0.73499999999999999</v>
      </c>
    </row>
    <row r="223" spans="1:4" x14ac:dyDescent="0.2">
      <c r="A223" s="116">
        <v>44.98</v>
      </c>
      <c r="B223" s="116">
        <v>4.25</v>
      </c>
      <c r="C223" s="116">
        <f t="shared" si="3"/>
        <v>-1.1428571428571215</v>
      </c>
      <c r="D223" s="28">
        <v>0.67619999999999991</v>
      </c>
    </row>
    <row r="224" spans="1:4" x14ac:dyDescent="0.2">
      <c r="A224" s="116">
        <v>45.19</v>
      </c>
      <c r="B224" s="116">
        <v>3.56</v>
      </c>
      <c r="C224" s="116">
        <f t="shared" si="3"/>
        <v>-1.2142857142857089</v>
      </c>
      <c r="D224" s="28">
        <v>0.74480000000000002</v>
      </c>
    </row>
    <row r="225" spans="1:4" x14ac:dyDescent="0.2">
      <c r="A225" s="116">
        <v>45.4</v>
      </c>
      <c r="B225" s="116">
        <v>3.74</v>
      </c>
      <c r="C225" s="116">
        <f t="shared" si="3"/>
        <v>1.1190476190476151</v>
      </c>
      <c r="D225" s="28">
        <v>0.73499999999999999</v>
      </c>
    </row>
    <row r="226" spans="1:4" x14ac:dyDescent="0.2">
      <c r="A226" s="116">
        <v>45.61</v>
      </c>
      <c r="B226" s="116">
        <v>4.03</v>
      </c>
      <c r="C226" s="116">
        <f t="shared" si="3"/>
        <v>1.1904761904761858</v>
      </c>
      <c r="D226" s="28">
        <v>0.73499999999999999</v>
      </c>
    </row>
    <row r="227" spans="1:4" x14ac:dyDescent="0.2">
      <c r="A227" s="116">
        <v>45.82</v>
      </c>
      <c r="B227" s="116">
        <v>4.24</v>
      </c>
      <c r="C227" s="116">
        <f t="shared" si="3"/>
        <v>0.14285714285714135</v>
      </c>
      <c r="D227" s="28">
        <v>0.73499999999999999</v>
      </c>
    </row>
    <row r="228" spans="1:4" x14ac:dyDescent="0.2">
      <c r="A228" s="116">
        <v>46.03</v>
      </c>
      <c r="B228" s="116">
        <v>4.09</v>
      </c>
      <c r="C228" s="116">
        <f t="shared" si="3"/>
        <v>-1.1666666666666625</v>
      </c>
      <c r="D228" s="28">
        <v>0.72519999999999996</v>
      </c>
    </row>
    <row r="229" spans="1:4" x14ac:dyDescent="0.2">
      <c r="A229" s="116">
        <v>46.24</v>
      </c>
      <c r="B229" s="116">
        <v>3.75</v>
      </c>
      <c r="C229" s="116">
        <f t="shared" si="3"/>
        <v>-0.1904761904761898</v>
      </c>
      <c r="D229" s="28">
        <v>0.68599999999999994</v>
      </c>
    </row>
    <row r="230" spans="1:4" x14ac:dyDescent="0.2">
      <c r="A230" s="116">
        <v>46.45</v>
      </c>
      <c r="B230" s="116">
        <v>4.01</v>
      </c>
      <c r="C230" s="116">
        <f t="shared" si="3"/>
        <v>1.1666666666666812</v>
      </c>
      <c r="D230" s="28">
        <v>0.57819999999999994</v>
      </c>
    </row>
    <row r="231" spans="1:4" x14ac:dyDescent="0.2">
      <c r="A231" s="116">
        <v>46.66</v>
      </c>
      <c r="B231" s="116">
        <v>4.24</v>
      </c>
      <c r="C231" s="116">
        <f t="shared" si="3"/>
        <v>-0.95238095238092968</v>
      </c>
      <c r="D231" s="28">
        <v>0.57819999999999994</v>
      </c>
    </row>
    <row r="232" spans="1:4" x14ac:dyDescent="0.2">
      <c r="A232" s="116">
        <v>46.87</v>
      </c>
      <c r="B232" s="116">
        <v>3.61</v>
      </c>
      <c r="C232" s="116">
        <f t="shared" si="3"/>
        <v>-0.80952380952380687</v>
      </c>
      <c r="D232" s="28">
        <v>0.83299999999999996</v>
      </c>
    </row>
    <row r="233" spans="1:4" x14ac:dyDescent="0.2">
      <c r="A233" s="116">
        <v>47.08</v>
      </c>
      <c r="B233" s="116">
        <v>3.9</v>
      </c>
      <c r="C233" s="116">
        <f t="shared" si="3"/>
        <v>1.2619047619047563</v>
      </c>
      <c r="D233" s="28">
        <v>0.61739999999999995</v>
      </c>
    </row>
    <row r="234" spans="1:4" x14ac:dyDescent="0.2">
      <c r="A234" s="116">
        <v>47.29</v>
      </c>
      <c r="B234" s="116">
        <v>4.1399999999999997</v>
      </c>
      <c r="C234" s="116">
        <f t="shared" si="3"/>
        <v>1.0476190476190432</v>
      </c>
      <c r="D234" s="28">
        <v>0.57819999999999994</v>
      </c>
    </row>
    <row r="235" spans="1:4" x14ac:dyDescent="0.2">
      <c r="A235" s="116">
        <v>47.5</v>
      </c>
      <c r="B235" s="116">
        <v>4.34</v>
      </c>
      <c r="C235" s="116">
        <f t="shared" si="3"/>
        <v>-1.2857142857142794</v>
      </c>
      <c r="D235" s="28">
        <v>0.90160000000000007</v>
      </c>
    </row>
    <row r="236" spans="1:4" x14ac:dyDescent="0.2">
      <c r="A236" s="116">
        <v>47.71</v>
      </c>
      <c r="B236" s="116">
        <v>3.6</v>
      </c>
      <c r="C236" s="116">
        <f t="shared" si="3"/>
        <v>-1.0418719211822567</v>
      </c>
      <c r="D236" s="28">
        <v>0.76439999999999997</v>
      </c>
    </row>
    <row r="237" spans="1:4" x14ac:dyDescent="0.2">
      <c r="A237" s="116">
        <v>47.92</v>
      </c>
      <c r="B237" s="116">
        <v>3.9024137931034502</v>
      </c>
      <c r="C237" s="116">
        <f t="shared" si="3"/>
        <v>0.70689655172414001</v>
      </c>
      <c r="D237" s="28">
        <v>0.86239999999999994</v>
      </c>
    </row>
    <row r="238" spans="1:4" x14ac:dyDescent="0.2">
      <c r="A238" s="116">
        <v>48.13</v>
      </c>
      <c r="B238" s="116">
        <v>3.8968965517241401</v>
      </c>
      <c r="C238" s="116">
        <f t="shared" si="3"/>
        <v>0.61330049261083086</v>
      </c>
      <c r="D238" s="28">
        <v>0.86239999999999994</v>
      </c>
    </row>
    <row r="239" spans="1:4" x14ac:dyDescent="0.2">
      <c r="A239" s="116">
        <v>48.34</v>
      </c>
      <c r="B239" s="116">
        <v>4.16</v>
      </c>
      <c r="C239" s="116">
        <f t="shared" si="3"/>
        <v>1.0788177339901528</v>
      </c>
      <c r="D239" s="28">
        <v>0.64680000000000004</v>
      </c>
    </row>
    <row r="240" spans="1:4" x14ac:dyDescent="0.2">
      <c r="A240" s="116">
        <v>48.55</v>
      </c>
      <c r="B240" s="116">
        <v>4.3499999999999996</v>
      </c>
      <c r="C240" s="116">
        <f t="shared" si="3"/>
        <v>0.80952380952382119</v>
      </c>
      <c r="D240" s="28">
        <v>0.77839999999999976</v>
      </c>
    </row>
    <row r="241" spans="1:4" x14ac:dyDescent="0.2">
      <c r="A241" s="116">
        <v>48.76</v>
      </c>
      <c r="B241" s="116">
        <v>4.5</v>
      </c>
      <c r="C241" s="116">
        <f t="shared" si="3"/>
        <v>-1.6904761904761825</v>
      </c>
      <c r="D241" s="28">
        <v>0.78595999999999999</v>
      </c>
    </row>
    <row r="242" spans="1:4" x14ac:dyDescent="0.2">
      <c r="A242" s="116">
        <v>48.97</v>
      </c>
      <c r="B242" s="116">
        <v>3.64</v>
      </c>
      <c r="C242" s="116">
        <f t="shared" si="3"/>
        <v>-1.6666666666666603</v>
      </c>
      <c r="D242" s="28">
        <v>0.79351999999999934</v>
      </c>
    </row>
    <row r="243" spans="1:4" x14ac:dyDescent="0.2">
      <c r="A243" s="116">
        <v>49.18</v>
      </c>
      <c r="B243" s="116">
        <v>3.8</v>
      </c>
      <c r="C243" s="116">
        <f t="shared" si="3"/>
        <v>0.99999999999999478</v>
      </c>
      <c r="D243" s="28">
        <v>0.80107999999999957</v>
      </c>
    </row>
    <row r="244" spans="1:4" x14ac:dyDescent="0.2">
      <c r="A244" s="116">
        <v>49.39</v>
      </c>
      <c r="B244" s="116">
        <v>4.0599999999999996</v>
      </c>
      <c r="C244" s="116">
        <f t="shared" si="3"/>
        <v>-0.4761904761904735</v>
      </c>
      <c r="D244" s="28">
        <v>0.8086399999999998</v>
      </c>
    </row>
    <row r="245" spans="1:4" x14ac:dyDescent="0.2">
      <c r="A245" s="116">
        <v>49.6</v>
      </c>
      <c r="B245" s="116">
        <v>3.6</v>
      </c>
      <c r="C245" s="116">
        <f t="shared" si="3"/>
        <v>-0.59523809523809168</v>
      </c>
      <c r="D245" s="28">
        <v>0.81620000000000004</v>
      </c>
    </row>
    <row r="246" spans="1:4" x14ac:dyDescent="0.2">
      <c r="A246" s="116">
        <v>49.81</v>
      </c>
      <c r="B246" s="116">
        <v>3.81</v>
      </c>
      <c r="C246" s="116">
        <f t="shared" si="3"/>
        <v>1.0952380952380896</v>
      </c>
      <c r="D246" s="28">
        <v>0.82375999999999938</v>
      </c>
    </row>
    <row r="247" spans="1:4" x14ac:dyDescent="0.2">
      <c r="A247" s="116">
        <v>50.02</v>
      </c>
      <c r="B247" s="116">
        <v>4.0599999999999996</v>
      </c>
      <c r="C247" s="116">
        <f t="shared" si="3"/>
        <v>-0.38095238095241279</v>
      </c>
      <c r="D247" s="28">
        <v>0.83131999999999973</v>
      </c>
    </row>
    <row r="248" spans="1:4" x14ac:dyDescent="0.2">
      <c r="A248" s="116">
        <v>50.23</v>
      </c>
      <c r="B248" s="116">
        <v>3.65</v>
      </c>
      <c r="C248" s="116">
        <f t="shared" si="3"/>
        <v>-0.88095238095240969</v>
      </c>
      <c r="D248" s="28">
        <v>0.83887999999999996</v>
      </c>
    </row>
    <row r="249" spans="1:4" x14ac:dyDescent="0.2">
      <c r="A249" s="116">
        <v>50.44</v>
      </c>
      <c r="B249" s="116">
        <v>3.69</v>
      </c>
      <c r="C249" s="116">
        <f t="shared" si="3"/>
        <v>0.88095238095237649</v>
      </c>
      <c r="D249" s="28">
        <v>0.8464399999999993</v>
      </c>
    </row>
    <row r="250" spans="1:4" x14ac:dyDescent="0.2">
      <c r="A250" s="116">
        <v>50.65</v>
      </c>
      <c r="B250" s="116">
        <v>4.0199999999999996</v>
      </c>
      <c r="C250" s="116">
        <f t="shared" si="3"/>
        <v>-0.30952380952380798</v>
      </c>
      <c r="D250" s="28">
        <v>0.85399999999999954</v>
      </c>
    </row>
    <row r="251" spans="1:4" x14ac:dyDescent="0.2">
      <c r="A251" s="116">
        <v>50.86</v>
      </c>
      <c r="B251" s="116">
        <v>3.56</v>
      </c>
      <c r="C251" s="116">
        <f t="shared" si="3"/>
        <v>-0.40476190476190177</v>
      </c>
      <c r="D251" s="28">
        <v>0.86155999999999988</v>
      </c>
    </row>
    <row r="252" spans="1:4" x14ac:dyDescent="0.2">
      <c r="A252" s="116">
        <v>51.07</v>
      </c>
      <c r="B252" s="116">
        <v>3.85</v>
      </c>
      <c r="C252" s="116">
        <f t="shared" si="3"/>
        <v>1.2857142857142796</v>
      </c>
      <c r="D252" s="28">
        <v>0.86912000000000011</v>
      </c>
    </row>
    <row r="253" spans="1:4" x14ac:dyDescent="0.2">
      <c r="A253" s="116">
        <v>51.28</v>
      </c>
      <c r="B253" s="116">
        <v>4.0999999999999996</v>
      </c>
      <c r="C253" s="116">
        <f t="shared" si="3"/>
        <v>1.0476190476190432</v>
      </c>
      <c r="D253" s="28">
        <v>0.87667999999999946</v>
      </c>
    </row>
    <row r="254" spans="1:4" x14ac:dyDescent="0.2">
      <c r="A254" s="116">
        <v>51.49</v>
      </c>
      <c r="B254" s="116">
        <v>4.29</v>
      </c>
      <c r="C254" s="116">
        <f t="shared" si="3"/>
        <v>-1.333333333333327</v>
      </c>
      <c r="D254" s="28">
        <v>0.88423999999999969</v>
      </c>
    </row>
    <row r="255" spans="1:4" x14ac:dyDescent="0.2">
      <c r="A255" s="116">
        <v>51.7</v>
      </c>
      <c r="B255" s="116">
        <v>3.54</v>
      </c>
      <c r="C255" s="116">
        <f t="shared" si="3"/>
        <v>-1.3571428571428368</v>
      </c>
      <c r="D255" s="28">
        <v>0.89180000000000004</v>
      </c>
    </row>
    <row r="256" spans="1:4" x14ac:dyDescent="0.2">
      <c r="A256" s="116">
        <v>51.91</v>
      </c>
      <c r="B256" s="116">
        <v>3.72</v>
      </c>
      <c r="C256" s="116">
        <f t="shared" si="3"/>
        <v>7.1428571428585164E-2</v>
      </c>
      <c r="D256" s="28">
        <v>0.89936000000000027</v>
      </c>
    </row>
    <row r="257" spans="1:4" x14ac:dyDescent="0.2">
      <c r="A257" s="116">
        <v>52.12</v>
      </c>
      <c r="B257" s="116">
        <v>3.57</v>
      </c>
      <c r="C257" s="116">
        <f t="shared" si="3"/>
        <v>-0.21428571428571414</v>
      </c>
      <c r="D257" s="28">
        <v>0.90691999999999962</v>
      </c>
    </row>
    <row r="258" spans="1:4" x14ac:dyDescent="0.2">
      <c r="A258" s="116">
        <v>52.33</v>
      </c>
      <c r="B258" s="116">
        <v>3.63</v>
      </c>
      <c r="C258" s="116">
        <f t="shared" si="3"/>
        <v>0.92857142857142505</v>
      </c>
      <c r="D258" s="28">
        <v>0.91447999999999985</v>
      </c>
    </row>
    <row r="259" spans="1:4" x14ac:dyDescent="0.2">
      <c r="A259" s="116">
        <v>52.54</v>
      </c>
      <c r="B259" s="116">
        <v>3.96</v>
      </c>
      <c r="C259" s="116">
        <f t="shared" si="3"/>
        <v>1.333333333333329</v>
      </c>
      <c r="D259" s="28">
        <v>0.92204000000000008</v>
      </c>
    </row>
    <row r="260" spans="1:4" x14ac:dyDescent="0.2">
      <c r="A260" s="116">
        <v>52.75</v>
      </c>
      <c r="B260" s="116">
        <v>4.1900000000000004</v>
      </c>
      <c r="C260" s="116">
        <f t="shared" si="3"/>
        <v>0.92857142857142416</v>
      </c>
      <c r="D260" s="28">
        <v>0.92959999999999943</v>
      </c>
    </row>
    <row r="261" spans="1:4" x14ac:dyDescent="0.2">
      <c r="A261" s="116">
        <v>52.96</v>
      </c>
      <c r="B261" s="116">
        <v>4.3499999999999996</v>
      </c>
      <c r="C261" s="116">
        <f>((B261-B260)/(A261-A260)+(B262-B261)/(A262-A261))/2</f>
        <v>-0.99999999999999689</v>
      </c>
      <c r="D261" s="28">
        <v>0.93715999999999966</v>
      </c>
    </row>
    <row r="262" spans="1:4" x14ac:dyDescent="0.2">
      <c r="A262" s="116">
        <v>53.17</v>
      </c>
      <c r="B262" s="116">
        <v>3.77</v>
      </c>
      <c r="C262" s="116">
        <f>((B262-B261)/(A262-A261)+(B263-B262)/(A263-A262))/2</f>
        <v>-1.4285714285714219</v>
      </c>
      <c r="D262" s="28">
        <v>0.94472</v>
      </c>
    </row>
    <row r="263" spans="1:4" x14ac:dyDescent="0.2">
      <c r="A263" s="116">
        <v>53.38</v>
      </c>
      <c r="B263" s="116">
        <v>3.75</v>
      </c>
      <c r="C263" s="116">
        <f>((B263-B262)/(A263-A262)+(B264-B263)/(A264-A263))/2</f>
        <v>0.47321428571429702</v>
      </c>
      <c r="D263" s="28">
        <v>0.95228000000000024</v>
      </c>
    </row>
    <row r="264" spans="1:4" x14ac:dyDescent="0.2">
      <c r="A264" s="116">
        <v>53.62</v>
      </c>
      <c r="B264" s="116">
        <v>4</v>
      </c>
      <c r="C264" s="116">
        <f>((B264-B263)/(A264-A263)+(B265-B264)/(A265-A264))/2</f>
        <v>0.55813284843964805</v>
      </c>
      <c r="D264" s="28">
        <v>0.95983999999999958</v>
      </c>
    </row>
    <row r="265" spans="1:4" x14ac:dyDescent="0.2">
      <c r="A265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16"/>
    </row>
    <row r="307" spans="1:4" x14ac:dyDescent="0.2">
      <c r="A307" s="74"/>
      <c r="B307" s="74"/>
      <c r="D307" s="116"/>
    </row>
    <row r="308" spans="1:4" x14ac:dyDescent="0.2">
      <c r="A308" s="74"/>
      <c r="D308" s="116"/>
    </row>
    <row r="309" spans="1:4" x14ac:dyDescent="0.2">
      <c r="A309" s="74"/>
      <c r="D309" s="116"/>
    </row>
    <row r="310" spans="1:4" x14ac:dyDescent="0.2">
      <c r="D310" s="116"/>
    </row>
    <row r="311" spans="1:4" x14ac:dyDescent="0.2">
      <c r="D311" s="116"/>
    </row>
    <row r="312" spans="1:4" x14ac:dyDescent="0.2">
      <c r="D312" s="116"/>
    </row>
    <row r="313" spans="1:4" x14ac:dyDescent="0.2">
      <c r="D313" s="116"/>
    </row>
    <row r="314" spans="1:4" x14ac:dyDescent="0.2">
      <c r="D314" s="116"/>
    </row>
    <row r="315" spans="1:4" x14ac:dyDescent="0.2">
      <c r="D315" s="116"/>
    </row>
    <row r="316" spans="1:4" x14ac:dyDescent="0.2">
      <c r="D316" s="116"/>
    </row>
    <row r="317" spans="1:4" x14ac:dyDescent="0.2">
      <c r="D317" s="116"/>
    </row>
    <row r="318" spans="1:4" x14ac:dyDescent="0.2">
      <c r="D318" s="116"/>
    </row>
    <row r="319" spans="1:4" x14ac:dyDescent="0.2">
      <c r="D319" s="116"/>
    </row>
    <row r="320" spans="1:4" x14ac:dyDescent="0.2">
      <c r="D320" s="116"/>
    </row>
    <row r="321" spans="4:4" x14ac:dyDescent="0.2">
      <c r="D321" s="116"/>
    </row>
    <row r="322" spans="4:4" x14ac:dyDescent="0.2">
      <c r="D322" s="116"/>
    </row>
    <row r="323" spans="4:4" x14ac:dyDescent="0.2">
      <c r="D323" s="116"/>
    </row>
    <row r="324" spans="4:4" x14ac:dyDescent="0.2">
      <c r="D324" s="116"/>
    </row>
    <row r="325" spans="4:4" x14ac:dyDescent="0.2">
      <c r="D325" s="116"/>
    </row>
    <row r="326" spans="4:4" x14ac:dyDescent="0.2">
      <c r="D326" s="116"/>
    </row>
    <row r="327" spans="4:4" x14ac:dyDescent="0.2">
      <c r="D327" s="116"/>
    </row>
    <row r="328" spans="4:4" x14ac:dyDescent="0.2">
      <c r="D328" s="116"/>
    </row>
    <row r="329" spans="4:4" x14ac:dyDescent="0.2">
      <c r="D329" s="116"/>
    </row>
    <row r="330" spans="4:4" x14ac:dyDescent="0.2">
      <c r="D330" s="116"/>
    </row>
    <row r="331" spans="4:4" x14ac:dyDescent="0.2">
      <c r="D331" s="116"/>
    </row>
    <row r="332" spans="4:4" x14ac:dyDescent="0.2">
      <c r="D332" s="116"/>
    </row>
    <row r="333" spans="4:4" x14ac:dyDescent="0.2">
      <c r="D333" s="116"/>
    </row>
    <row r="334" spans="4:4" x14ac:dyDescent="0.2">
      <c r="D334" s="116"/>
    </row>
    <row r="335" spans="4:4" x14ac:dyDescent="0.2">
      <c r="D335" s="116"/>
    </row>
    <row r="336" spans="4:4" x14ac:dyDescent="0.2">
      <c r="D336" s="116"/>
    </row>
    <row r="337" spans="4:4" x14ac:dyDescent="0.2">
      <c r="D337" s="116"/>
    </row>
    <row r="338" spans="4:4" x14ac:dyDescent="0.2">
      <c r="D338" s="116"/>
    </row>
    <row r="339" spans="4:4" x14ac:dyDescent="0.2">
      <c r="D339" s="116"/>
    </row>
    <row r="340" spans="4:4" x14ac:dyDescent="0.2">
      <c r="D340" s="116"/>
    </row>
    <row r="341" spans="4:4" x14ac:dyDescent="0.2">
      <c r="D341" s="116"/>
    </row>
    <row r="342" spans="4:4" x14ac:dyDescent="0.2">
      <c r="D342" s="116"/>
    </row>
    <row r="343" spans="4:4" x14ac:dyDescent="0.2">
      <c r="D343" s="116"/>
    </row>
    <row r="344" spans="4:4" x14ac:dyDescent="0.2">
      <c r="D344" s="116"/>
    </row>
    <row r="345" spans="4:4" x14ac:dyDescent="0.2">
      <c r="D345" s="116"/>
    </row>
    <row r="346" spans="4:4" x14ac:dyDescent="0.2">
      <c r="D346" s="116"/>
    </row>
    <row r="347" spans="4:4" x14ac:dyDescent="0.2">
      <c r="D347" s="116"/>
    </row>
    <row r="348" spans="4:4" x14ac:dyDescent="0.2">
      <c r="D348" s="116"/>
    </row>
    <row r="349" spans="4:4" x14ac:dyDescent="0.2">
      <c r="D349" s="116"/>
    </row>
    <row r="350" spans="4:4" x14ac:dyDescent="0.2">
      <c r="D350" s="116"/>
    </row>
    <row r="351" spans="4:4" x14ac:dyDescent="0.2">
      <c r="D351" s="116"/>
    </row>
    <row r="352" spans="4:4" x14ac:dyDescent="0.2">
      <c r="D352" s="116"/>
    </row>
    <row r="353" spans="4:4" x14ac:dyDescent="0.2">
      <c r="D353" s="116"/>
    </row>
    <row r="354" spans="4:4" x14ac:dyDescent="0.2">
      <c r="D354" s="116"/>
    </row>
    <row r="355" spans="4:4" x14ac:dyDescent="0.2">
      <c r="D355" s="116"/>
    </row>
    <row r="356" spans="4:4" x14ac:dyDescent="0.2">
      <c r="D356" s="116"/>
    </row>
    <row r="357" spans="4:4" x14ac:dyDescent="0.2">
      <c r="D357" s="116"/>
    </row>
    <row r="358" spans="4:4" x14ac:dyDescent="0.2">
      <c r="D358" s="116"/>
    </row>
    <row r="359" spans="4:4" x14ac:dyDescent="0.2">
      <c r="D359" s="116"/>
    </row>
    <row r="360" spans="4:4" x14ac:dyDescent="0.2">
      <c r="D360" s="116"/>
    </row>
    <row r="361" spans="4:4" x14ac:dyDescent="0.2">
      <c r="D361" s="116"/>
    </row>
    <row r="362" spans="4:4" x14ac:dyDescent="0.2">
      <c r="D362" s="116"/>
    </row>
    <row r="363" spans="4:4" x14ac:dyDescent="0.2">
      <c r="D363" s="116"/>
    </row>
    <row r="364" spans="4:4" x14ac:dyDescent="0.2">
      <c r="D364" s="116"/>
    </row>
    <row r="365" spans="4:4" x14ac:dyDescent="0.2">
      <c r="D365" s="116"/>
    </row>
    <row r="366" spans="4:4" x14ac:dyDescent="0.2">
      <c r="D366" s="116"/>
    </row>
    <row r="367" spans="4:4" x14ac:dyDescent="0.2">
      <c r="D367" s="116"/>
    </row>
    <row r="368" spans="4:4" x14ac:dyDescent="0.2">
      <c r="D368" s="116"/>
    </row>
    <row r="369" spans="4:4" x14ac:dyDescent="0.2">
      <c r="D369" s="116"/>
    </row>
    <row r="370" spans="4:4" x14ac:dyDescent="0.2">
      <c r="D370" s="116"/>
    </row>
    <row r="371" spans="4:4" x14ac:dyDescent="0.2">
      <c r="D371" s="116"/>
    </row>
    <row r="372" spans="4:4" x14ac:dyDescent="0.2">
      <c r="D372" s="116"/>
    </row>
    <row r="373" spans="4:4" x14ac:dyDescent="0.2">
      <c r="D373" s="116"/>
    </row>
    <row r="374" spans="4:4" x14ac:dyDescent="0.2">
      <c r="D374" s="116"/>
    </row>
    <row r="375" spans="4:4" x14ac:dyDescent="0.2">
      <c r="D375" s="116"/>
    </row>
    <row r="376" spans="4:4" x14ac:dyDescent="0.2">
      <c r="D376" s="116"/>
    </row>
    <row r="377" spans="4:4" x14ac:dyDescent="0.2">
      <c r="D377" s="116"/>
    </row>
    <row r="378" spans="4:4" x14ac:dyDescent="0.2">
      <c r="D378" s="116"/>
    </row>
    <row r="379" spans="4:4" x14ac:dyDescent="0.2">
      <c r="D379" s="116"/>
    </row>
    <row r="380" spans="4:4" x14ac:dyDescent="0.2">
      <c r="D380" s="116"/>
    </row>
    <row r="381" spans="4:4" x14ac:dyDescent="0.2">
      <c r="D381" s="116"/>
    </row>
    <row r="382" spans="4:4" x14ac:dyDescent="0.2">
      <c r="D382" s="116"/>
    </row>
    <row r="383" spans="4:4" x14ac:dyDescent="0.2">
      <c r="D383" s="116"/>
    </row>
    <row r="384" spans="4:4" x14ac:dyDescent="0.2">
      <c r="D384" s="116"/>
    </row>
    <row r="385" spans="4:4" x14ac:dyDescent="0.2">
      <c r="D385" s="116"/>
    </row>
    <row r="386" spans="4:4" x14ac:dyDescent="0.2">
      <c r="D386" s="116"/>
    </row>
    <row r="387" spans="4:4" x14ac:dyDescent="0.2">
      <c r="D387" s="116"/>
    </row>
    <row r="388" spans="4:4" x14ac:dyDescent="0.2">
      <c r="D388" s="116"/>
    </row>
    <row r="389" spans="4:4" x14ac:dyDescent="0.2">
      <c r="D389" s="116"/>
    </row>
    <row r="390" spans="4:4" x14ac:dyDescent="0.2">
      <c r="D390" s="116"/>
    </row>
    <row r="391" spans="4:4" x14ac:dyDescent="0.2">
      <c r="D391" s="116"/>
    </row>
    <row r="392" spans="4:4" x14ac:dyDescent="0.2">
      <c r="D392" s="116"/>
    </row>
    <row r="393" spans="4:4" x14ac:dyDescent="0.2">
      <c r="D393" s="116"/>
    </row>
    <row r="394" spans="4:4" x14ac:dyDescent="0.2">
      <c r="D394" s="116"/>
    </row>
    <row r="395" spans="4:4" x14ac:dyDescent="0.2">
      <c r="D395" s="116"/>
    </row>
    <row r="396" spans="4:4" x14ac:dyDescent="0.2">
      <c r="D396" s="116"/>
    </row>
    <row r="397" spans="4:4" x14ac:dyDescent="0.2">
      <c r="D397" s="116"/>
    </row>
    <row r="398" spans="4:4" x14ac:dyDescent="0.2">
      <c r="D398" s="116"/>
    </row>
    <row r="399" spans="4:4" x14ac:dyDescent="0.2">
      <c r="D399" s="116"/>
    </row>
    <row r="400" spans="4:4" x14ac:dyDescent="0.2">
      <c r="D400" s="116"/>
    </row>
    <row r="401" spans="4:4" x14ac:dyDescent="0.2">
      <c r="D401" s="116"/>
    </row>
    <row r="402" spans="4:4" x14ac:dyDescent="0.2">
      <c r="D402" s="116"/>
    </row>
    <row r="403" spans="4:4" x14ac:dyDescent="0.2">
      <c r="D403" s="116"/>
    </row>
    <row r="404" spans="4:4" x14ac:dyDescent="0.2">
      <c r="D404" s="116"/>
    </row>
    <row r="405" spans="4:4" x14ac:dyDescent="0.2">
      <c r="D405" s="116"/>
    </row>
    <row r="406" spans="4:4" x14ac:dyDescent="0.2">
      <c r="D406" s="116"/>
    </row>
    <row r="407" spans="4:4" x14ac:dyDescent="0.2">
      <c r="D407" s="116"/>
    </row>
    <row r="408" spans="4:4" x14ac:dyDescent="0.2">
      <c r="D408" s="116"/>
    </row>
    <row r="409" spans="4:4" x14ac:dyDescent="0.2">
      <c r="D409" s="116"/>
    </row>
    <row r="410" spans="4:4" x14ac:dyDescent="0.2">
      <c r="D410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16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16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16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16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16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16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16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16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16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16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16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16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16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16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16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16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16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16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16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16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16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16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16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16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16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16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16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16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16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16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16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16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16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16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16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16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16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16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16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16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16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16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16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16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16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16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16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16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16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16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16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16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16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16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16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16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16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16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16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16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16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16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16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16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16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16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16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16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16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16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16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16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16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16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16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16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16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16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16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16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16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16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16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16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16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16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16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16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16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16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16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16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16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16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16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16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16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16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16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16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16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16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16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16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16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16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16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16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16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16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16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16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16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16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16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16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16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16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16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16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16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16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16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16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16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16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16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16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16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16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16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16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16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16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16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16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16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16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16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16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16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16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16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16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16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16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16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16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16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16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16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16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16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16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16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16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16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16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16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16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16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16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16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16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16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16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16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16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16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16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16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16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16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16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16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16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16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16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16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16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16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16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16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16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16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16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16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16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16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16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16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16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16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16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16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16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16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16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16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16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16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16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16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16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16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16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16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16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16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16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16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16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16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16">
        <f t="shared" si="3"/>
        <v>-3.8806363636364503</v>
      </c>
      <c r="D200" s="28">
        <v>0.49919999999999998</v>
      </c>
    </row>
    <row r="201" spans="1:4" x14ac:dyDescent="0.2">
      <c r="A201" s="116">
        <v>20.83</v>
      </c>
      <c r="B201" s="28">
        <v>4.1003999999999996</v>
      </c>
      <c r="C201" s="116">
        <f t="shared" si="3"/>
        <v>-6.4770000000000447</v>
      </c>
      <c r="D201" s="28">
        <v>0.49919999999999998</v>
      </c>
    </row>
    <row r="202" spans="1:4" x14ac:dyDescent="0.2">
      <c r="A202" s="116">
        <v>20.93</v>
      </c>
      <c r="B202" s="28">
        <v>3.5904000000000003</v>
      </c>
      <c r="C202" s="116">
        <f t="shared" si="3"/>
        <v>-1.8081818181817755</v>
      </c>
      <c r="D202" s="28">
        <v>0.63360000000000005</v>
      </c>
    </row>
    <row r="203" spans="1:4" x14ac:dyDescent="0.2">
      <c r="A203" s="116">
        <v>21.04</v>
      </c>
      <c r="B203" s="28">
        <v>3.7536</v>
      </c>
      <c r="C203" s="116">
        <f t="shared" si="3"/>
        <v>1.4372727272727339</v>
      </c>
      <c r="D203" s="28">
        <v>0.8256</v>
      </c>
    </row>
    <row r="204" spans="1:4" x14ac:dyDescent="0.2">
      <c r="A204" s="116">
        <v>21.15</v>
      </c>
      <c r="B204" s="28">
        <v>3.9066000000000001</v>
      </c>
      <c r="C204" s="116">
        <f t="shared" si="3"/>
        <v>1.2518181818181697</v>
      </c>
      <c r="D204" s="28">
        <v>0.8256</v>
      </c>
    </row>
    <row r="205" spans="1:4" x14ac:dyDescent="0.2">
      <c r="A205" s="116">
        <v>21.26</v>
      </c>
      <c r="B205" s="28">
        <v>4.0289999999999999</v>
      </c>
      <c r="C205" s="116">
        <f t="shared" si="3"/>
        <v>0.91336363636362661</v>
      </c>
      <c r="D205" s="28">
        <v>0.73919999999999997</v>
      </c>
    </row>
    <row r="206" spans="1:4" x14ac:dyDescent="0.2">
      <c r="A206" s="116">
        <v>21.36</v>
      </c>
      <c r="B206" s="28">
        <v>4.1003999999999996</v>
      </c>
      <c r="C206" s="116">
        <f t="shared" si="3"/>
        <v>-2.4479999999999515</v>
      </c>
      <c r="D206" s="28">
        <v>0.8256</v>
      </c>
    </row>
    <row r="207" spans="1:4" x14ac:dyDescent="0.2">
      <c r="A207" s="116">
        <v>21.46</v>
      </c>
      <c r="B207" s="28">
        <v>3.5394000000000001</v>
      </c>
      <c r="C207" s="116">
        <f t="shared" si="3"/>
        <v>-2.5731818181817738</v>
      </c>
      <c r="D207" s="28">
        <v>0.8448</v>
      </c>
    </row>
    <row r="208" spans="1:4" x14ac:dyDescent="0.2">
      <c r="A208" s="116">
        <v>21.57</v>
      </c>
      <c r="B208" s="28">
        <v>3.5904000000000003</v>
      </c>
      <c r="C208" s="116">
        <f t="shared" si="3"/>
        <v>1.1590909090909167</v>
      </c>
      <c r="D208" s="28">
        <v>0.75839999999999996</v>
      </c>
    </row>
    <row r="209" spans="1:4" x14ac:dyDescent="0.2">
      <c r="A209" s="116">
        <v>21.68</v>
      </c>
      <c r="B209" s="28">
        <v>3.7944000000000004</v>
      </c>
      <c r="C209" s="116">
        <f t="shared" si="3"/>
        <v>1.6412727272727197</v>
      </c>
      <c r="D209" s="28">
        <v>0.75839999999999996</v>
      </c>
    </row>
    <row r="210" spans="1:4" x14ac:dyDescent="0.2">
      <c r="A210" s="116">
        <v>21.78</v>
      </c>
      <c r="B210" s="28">
        <v>3.9371999999999998</v>
      </c>
      <c r="C210" s="116">
        <f t="shared" si="3"/>
        <v>1.3167272727272628</v>
      </c>
      <c r="D210" s="28">
        <v>0.71039999999999992</v>
      </c>
    </row>
    <row r="211" spans="1:4" x14ac:dyDescent="0.2">
      <c r="A211" s="116">
        <v>21.89</v>
      </c>
      <c r="B211" s="28">
        <v>4.0697999999999999</v>
      </c>
      <c r="C211" s="116">
        <f t="shared" si="3"/>
        <v>1.1637272727272863</v>
      </c>
      <c r="D211" s="28">
        <v>0.66239999999999988</v>
      </c>
    </row>
    <row r="212" spans="1:4" x14ac:dyDescent="0.2">
      <c r="A212" s="116">
        <v>21.99</v>
      </c>
      <c r="B212" s="28">
        <v>4.1819999999999995</v>
      </c>
      <c r="C212" s="116">
        <f t="shared" si="3"/>
        <v>0.97827272727273062</v>
      </c>
      <c r="D212" s="28">
        <v>0.66239999999999988</v>
      </c>
    </row>
    <row r="213" spans="1:4" x14ac:dyDescent="0.2">
      <c r="A213" s="116">
        <v>22.1</v>
      </c>
      <c r="B213" s="28">
        <v>4.2738000000000005</v>
      </c>
      <c r="C213" s="116">
        <f t="shared" si="3"/>
        <v>-0.29672727272729604</v>
      </c>
      <c r="D213" s="28">
        <v>0.71039999999999992</v>
      </c>
    </row>
    <row r="214" spans="1:4" x14ac:dyDescent="0.2">
      <c r="A214" s="116">
        <v>22.2</v>
      </c>
      <c r="B214" s="28">
        <v>4.1310000000000002</v>
      </c>
      <c r="C214" s="116">
        <f t="shared" si="3"/>
        <v>-3.0785454545454831</v>
      </c>
      <c r="D214" s="28">
        <v>0.71039999999999992</v>
      </c>
    </row>
    <row r="215" spans="1:4" x14ac:dyDescent="0.2">
      <c r="A215" s="116">
        <v>22.31</v>
      </c>
      <c r="B215" s="28">
        <v>3.6108000000000002</v>
      </c>
      <c r="C215" s="116">
        <f t="shared" si="3"/>
        <v>-2.5685454545454638</v>
      </c>
      <c r="D215" s="28">
        <v>0.74880000000000002</v>
      </c>
    </row>
    <row r="216" spans="1:4" x14ac:dyDescent="0.2">
      <c r="A216" s="116">
        <v>22.41</v>
      </c>
      <c r="B216" s="28">
        <v>3.5700000000000003</v>
      </c>
      <c r="C216" s="116">
        <f t="shared" si="3"/>
        <v>-0.20399999999999685</v>
      </c>
      <c r="D216" s="28">
        <v>0.77760000000000007</v>
      </c>
    </row>
    <row r="217" spans="1:4" x14ac:dyDescent="0.2">
      <c r="A217" s="116">
        <v>22.52</v>
      </c>
      <c r="B217" s="28">
        <v>3.5700000000000003</v>
      </c>
      <c r="C217" s="116">
        <f t="shared" si="3"/>
        <v>0</v>
      </c>
      <c r="D217" s="28">
        <v>0.74880000000000002</v>
      </c>
    </row>
    <row r="218" spans="1:4" x14ac:dyDescent="0.2">
      <c r="A218" s="116">
        <v>22.62</v>
      </c>
      <c r="B218" s="28">
        <v>3.5700000000000003</v>
      </c>
      <c r="C218" s="116">
        <f t="shared" si="3"/>
        <v>9.2727272727273088E-2</v>
      </c>
      <c r="D218" s="28">
        <v>0.72960000000000003</v>
      </c>
    </row>
    <row r="219" spans="1:4" x14ac:dyDescent="0.2">
      <c r="A219" s="116">
        <v>22.73</v>
      </c>
      <c r="B219" s="28">
        <v>3.5904000000000003</v>
      </c>
      <c r="C219" s="116">
        <f t="shared" si="3"/>
        <v>0.90872727272728948</v>
      </c>
      <c r="D219" s="28">
        <v>0.72</v>
      </c>
    </row>
    <row r="220" spans="1:4" x14ac:dyDescent="0.2">
      <c r="A220" s="116">
        <v>22.83</v>
      </c>
      <c r="B220" s="28">
        <v>3.7536</v>
      </c>
      <c r="C220" s="116">
        <f t="shared" si="3"/>
        <v>1.7340000000000022</v>
      </c>
      <c r="D220" s="28">
        <v>0.73919999999999997</v>
      </c>
    </row>
    <row r="221" spans="1:4" x14ac:dyDescent="0.2">
      <c r="A221" s="116">
        <v>22.93</v>
      </c>
      <c r="B221" s="28">
        <v>3.9371999999999998</v>
      </c>
      <c r="C221" s="116">
        <f t="shared" si="3"/>
        <v>1.4279999999999906</v>
      </c>
      <c r="D221" s="28">
        <v>0.77760000000000007</v>
      </c>
    </row>
    <row r="222" spans="1:4" x14ac:dyDescent="0.2">
      <c r="A222" s="116">
        <v>23.04</v>
      </c>
      <c r="B222" s="28">
        <v>4.0494000000000003</v>
      </c>
      <c r="C222" s="116">
        <f t="shared" si="3"/>
        <v>1.1219999999999954</v>
      </c>
      <c r="D222" s="28">
        <v>0.86399999999999999</v>
      </c>
    </row>
    <row r="223" spans="1:4" x14ac:dyDescent="0.2">
      <c r="A223" s="116">
        <v>23.14</v>
      </c>
      <c r="B223" s="28">
        <v>4.1718000000000002</v>
      </c>
      <c r="C223" s="116">
        <f t="shared" si="3"/>
        <v>1.0199999999999987</v>
      </c>
      <c r="D223" s="28">
        <v>0.89280000000000004</v>
      </c>
    </row>
    <row r="224" spans="1:4" x14ac:dyDescent="0.2">
      <c r="A224" s="116">
        <v>23.24</v>
      </c>
      <c r="B224" s="28">
        <v>4.2534000000000001</v>
      </c>
      <c r="C224" s="116">
        <f t="shared" si="3"/>
        <v>0.8252727272727246</v>
      </c>
      <c r="D224" s="28">
        <v>0.8448</v>
      </c>
    </row>
    <row r="225" spans="1:4" x14ac:dyDescent="0.2">
      <c r="A225" s="116">
        <v>23.35</v>
      </c>
      <c r="B225" s="28">
        <v>4.3452000000000002</v>
      </c>
      <c r="C225" s="116">
        <f t="shared" si="3"/>
        <v>0.74181818181817127</v>
      </c>
      <c r="D225" s="28">
        <v>0.8448</v>
      </c>
    </row>
    <row r="226" spans="1:4" x14ac:dyDescent="0.2">
      <c r="A226" s="116">
        <v>23.46</v>
      </c>
      <c r="B226" s="28">
        <v>4.4165999999999999</v>
      </c>
      <c r="C226" s="116">
        <f t="shared" si="3"/>
        <v>0.73254545454546749</v>
      </c>
      <c r="D226" s="28">
        <v>0.8448</v>
      </c>
    </row>
    <row r="227" spans="1:4" x14ac:dyDescent="0.2">
      <c r="A227" s="116">
        <v>23.56</v>
      </c>
      <c r="B227" s="28">
        <v>4.4982000000000006</v>
      </c>
      <c r="C227" s="116">
        <f t="shared" si="3"/>
        <v>0.71400000000000574</v>
      </c>
      <c r="D227" s="28">
        <v>0.86399999999999999</v>
      </c>
    </row>
    <row r="228" spans="1:4" x14ac:dyDescent="0.2">
      <c r="A228" s="116">
        <v>23.66</v>
      </c>
      <c r="B228" s="28">
        <v>4.5594000000000001</v>
      </c>
      <c r="C228" s="116">
        <f t="shared" si="3"/>
        <v>0.49145454545453926</v>
      </c>
      <c r="D228" s="28">
        <v>0.85439999999999994</v>
      </c>
    </row>
    <row r="229" spans="1:4" x14ac:dyDescent="0.2">
      <c r="A229" s="116">
        <v>23.77</v>
      </c>
      <c r="B229" s="28">
        <v>4.6002000000000001</v>
      </c>
      <c r="C229" s="116">
        <f t="shared" si="3"/>
        <v>0.44045454545453888</v>
      </c>
      <c r="D229" s="28">
        <v>0.90239999999999987</v>
      </c>
    </row>
    <row r="230" spans="1:4" x14ac:dyDescent="0.2">
      <c r="A230" s="116">
        <v>23.87</v>
      </c>
      <c r="B230" s="28">
        <v>4.6511999999999993</v>
      </c>
      <c r="C230" s="116">
        <f t="shared" si="3"/>
        <v>0.45899999999999685</v>
      </c>
      <c r="D230" s="28">
        <v>0.90239999999999987</v>
      </c>
    </row>
    <row r="231" spans="1:4" x14ac:dyDescent="0.2">
      <c r="A231" s="116">
        <v>23.97</v>
      </c>
      <c r="B231" s="28">
        <v>4.6919999999999993</v>
      </c>
      <c r="C231" s="116">
        <f t="shared" si="3"/>
        <v>0.34309090909091677</v>
      </c>
      <c r="D231" s="28">
        <v>0.90239999999999987</v>
      </c>
    </row>
    <row r="232" spans="1:4" x14ac:dyDescent="0.2">
      <c r="A232" s="116">
        <v>24.08</v>
      </c>
      <c r="B232" s="28">
        <v>4.7225999999999999</v>
      </c>
      <c r="C232" s="116">
        <f t="shared" si="3"/>
        <v>0.29209090909091362</v>
      </c>
      <c r="D232" s="28">
        <v>0.90239999999999987</v>
      </c>
    </row>
    <row r="233" spans="1:4" x14ac:dyDescent="0.2">
      <c r="A233" s="116">
        <v>24.18</v>
      </c>
      <c r="B233" s="28">
        <v>4.7532000000000005</v>
      </c>
      <c r="C233" s="116">
        <f t="shared" si="3"/>
        <v>0.4079999999999937</v>
      </c>
      <c r="D233" s="28">
        <v>0.89280000000000004</v>
      </c>
    </row>
    <row r="234" spans="1:4" x14ac:dyDescent="0.2">
      <c r="A234" s="116">
        <v>24.28</v>
      </c>
      <c r="B234" s="28">
        <v>4.8041999999999998</v>
      </c>
      <c r="C234" s="116">
        <f t="shared" si="3"/>
        <v>0.44045454545453888</v>
      </c>
      <c r="D234" s="28">
        <v>0.91199999999999992</v>
      </c>
    </row>
    <row r="235" spans="1:4" x14ac:dyDescent="0.2">
      <c r="A235" s="116">
        <v>24.39</v>
      </c>
      <c r="B235" s="28">
        <v>4.8449999999999998</v>
      </c>
      <c r="C235" s="116">
        <f t="shared" si="3"/>
        <v>0.38945454545455027</v>
      </c>
      <c r="D235" s="28">
        <v>0.92159999999999997</v>
      </c>
    </row>
    <row r="236" spans="1:4" x14ac:dyDescent="0.2">
      <c r="A236" s="116">
        <v>24.49</v>
      </c>
      <c r="B236" s="28">
        <v>4.8857999999999997</v>
      </c>
      <c r="C236" s="116">
        <f t="shared" si="3"/>
        <v>0.34309090909091222</v>
      </c>
      <c r="D236" s="28">
        <v>0.92159999999999997</v>
      </c>
    </row>
    <row r="237" spans="1:4" x14ac:dyDescent="0.2">
      <c r="A237" s="116">
        <v>24.6</v>
      </c>
      <c r="B237" s="28">
        <v>4.9164000000000003</v>
      </c>
      <c r="C237" s="116">
        <f t="shared" si="3"/>
        <v>0.34309090909091222</v>
      </c>
      <c r="D237" s="28">
        <v>0.93119999999999992</v>
      </c>
    </row>
    <row r="238" spans="1:4" x14ac:dyDescent="0.2">
      <c r="A238" s="116">
        <v>24.7</v>
      </c>
      <c r="B238" s="28">
        <v>4.9572000000000003</v>
      </c>
      <c r="C238" s="116">
        <f t="shared" si="3"/>
        <v>-6.5789999999999003</v>
      </c>
      <c r="D238" s="28">
        <v>0.93119999999999992</v>
      </c>
    </row>
    <row r="239" spans="1:4" x14ac:dyDescent="0.2">
      <c r="A239" s="116">
        <v>24.8</v>
      </c>
      <c r="B239" s="28">
        <v>3.6006</v>
      </c>
      <c r="C239" s="116">
        <f t="shared" si="3"/>
        <v>-6.9684545454544509</v>
      </c>
      <c r="D239" s="28">
        <v>0.94079999999999997</v>
      </c>
    </row>
    <row r="240" spans="1:4" x14ac:dyDescent="0.2">
      <c r="A240" s="116">
        <v>24.91</v>
      </c>
      <c r="B240" s="28">
        <v>3.5598000000000001</v>
      </c>
      <c r="C240" s="116">
        <f t="shared" si="3"/>
        <v>0.1205454545454491</v>
      </c>
      <c r="D240" s="28">
        <v>0.94079999999999997</v>
      </c>
    </row>
    <row r="241" spans="1:4" x14ac:dyDescent="0.2">
      <c r="A241" s="116">
        <v>25.01</v>
      </c>
      <c r="B241" s="28">
        <v>3.621</v>
      </c>
      <c r="C241" s="116">
        <f t="shared" si="3"/>
        <v>1.0200000000000096</v>
      </c>
      <c r="D241" s="28">
        <v>0.95039999999999991</v>
      </c>
    </row>
    <row r="242" spans="1:4" x14ac:dyDescent="0.2">
      <c r="A242" s="116">
        <v>25.11</v>
      </c>
      <c r="B242" s="28">
        <v>3.7637999999999998</v>
      </c>
      <c r="C242" s="116">
        <f t="shared" si="3"/>
        <v>1.363090909090928</v>
      </c>
      <c r="D242" s="28">
        <v>0.96</v>
      </c>
    </row>
    <row r="243" spans="1:4" x14ac:dyDescent="0.2">
      <c r="A243" s="116">
        <v>25.22</v>
      </c>
      <c r="B243" s="28">
        <v>3.9066000000000001</v>
      </c>
      <c r="C243" s="116">
        <f t="shared" si="3"/>
        <v>1.3120909090909043</v>
      </c>
      <c r="D243" s="28">
        <v>0.96</v>
      </c>
    </row>
    <row r="244" spans="1:4" x14ac:dyDescent="0.2">
      <c r="A244" s="116">
        <v>25.32</v>
      </c>
      <c r="B244" s="28">
        <v>4.0392000000000001</v>
      </c>
      <c r="C244" s="116">
        <f t="shared" si="3"/>
        <v>-0.3570000000000132</v>
      </c>
      <c r="D244" s="28">
        <v>0.96960000000000002</v>
      </c>
    </row>
    <row r="245" spans="1:4" x14ac:dyDescent="0.2">
      <c r="A245" s="116">
        <v>25.43</v>
      </c>
      <c r="B245" s="28">
        <v>3.8148000000000004</v>
      </c>
      <c r="C245" s="116">
        <f t="shared" si="3"/>
        <v>-2.2439999999999873</v>
      </c>
      <c r="D245" s="28">
        <v>0.96960000000000002</v>
      </c>
    </row>
    <row r="246" spans="1:4" x14ac:dyDescent="0.2">
      <c r="A246" s="116">
        <v>25.53</v>
      </c>
      <c r="B246" s="28">
        <v>3.5700000000000003</v>
      </c>
      <c r="C246" s="116">
        <f t="shared" si="3"/>
        <v>-1.7849999999999957</v>
      </c>
      <c r="D246" s="28">
        <v>0.97919999999999996</v>
      </c>
    </row>
    <row r="247" spans="1:4" x14ac:dyDescent="0.2">
      <c r="A247" s="116">
        <v>25.63</v>
      </c>
      <c r="B247" s="28">
        <v>3.4578000000000002</v>
      </c>
      <c r="C247" s="116">
        <f t="shared" si="3"/>
        <v>-1.3955454545454722</v>
      </c>
      <c r="D247" s="28">
        <v>0.97919999999999996</v>
      </c>
    </row>
    <row r="248" spans="1:4" x14ac:dyDescent="0.2">
      <c r="A248" s="116">
        <v>25.74</v>
      </c>
      <c r="B248" s="28">
        <v>3.2742</v>
      </c>
      <c r="C248" s="116">
        <f t="shared" si="3"/>
        <v>8.3454545454528128E-2</v>
      </c>
      <c r="D248" s="28">
        <v>0.98880000000000001</v>
      </c>
    </row>
    <row r="249" spans="1:4" x14ac:dyDescent="0.2">
      <c r="A249" s="116">
        <v>25.84</v>
      </c>
      <c r="B249" s="28">
        <v>3.4578000000000002</v>
      </c>
      <c r="C249" s="116">
        <f t="shared" si="3"/>
        <v>1.886999999999974</v>
      </c>
      <c r="D249" s="28">
        <v>0.99839999999999995</v>
      </c>
    </row>
    <row r="250" spans="1:4" x14ac:dyDescent="0.2">
      <c r="A250" s="116">
        <v>25.94</v>
      </c>
      <c r="B250" s="28">
        <v>3.6516000000000002</v>
      </c>
      <c r="C250" s="116">
        <f t="shared" si="3"/>
        <v>0.59809090909089369</v>
      </c>
      <c r="D250" s="28">
        <v>0.99839999999999995</v>
      </c>
    </row>
    <row r="251" spans="1:4" x14ac:dyDescent="0.2">
      <c r="A251" s="116">
        <v>26.05</v>
      </c>
      <c r="B251" s="28">
        <v>3.5700000000000003</v>
      </c>
      <c r="C251" s="116">
        <f t="shared" si="3"/>
        <v>-0.37090909090909235</v>
      </c>
      <c r="D251" s="28">
        <v>1.008</v>
      </c>
    </row>
    <row r="252" spans="1:4" x14ac:dyDescent="0.2">
      <c r="A252" s="116">
        <v>26.15</v>
      </c>
      <c r="B252" s="28">
        <v>3.5700000000000003</v>
      </c>
      <c r="C252" s="116">
        <f t="shared" si="3"/>
        <v>0</v>
      </c>
      <c r="D252" s="28">
        <v>1.008</v>
      </c>
    </row>
    <row r="253" spans="1:4" x14ac:dyDescent="0.2">
      <c r="A253" s="116">
        <v>26.26</v>
      </c>
      <c r="B253" s="28">
        <v>3.5700000000000003</v>
      </c>
      <c r="C253" s="116">
        <f t="shared" si="3"/>
        <v>0.35700000000000603</v>
      </c>
      <c r="D253" s="28">
        <v>1.0176000000000001</v>
      </c>
    </row>
    <row r="254" spans="1:4" x14ac:dyDescent="0.2">
      <c r="A254" s="116">
        <v>26.36</v>
      </c>
      <c r="B254" s="28">
        <v>3.6414</v>
      </c>
      <c r="C254" s="116">
        <f t="shared" si="3"/>
        <v>1.0709999999999973</v>
      </c>
      <c r="D254" s="28">
        <v>1.0176000000000001</v>
      </c>
    </row>
    <row r="255" spans="1:4" x14ac:dyDescent="0.2">
      <c r="A255" s="116">
        <v>26.46</v>
      </c>
      <c r="B255" s="28">
        <v>3.7842000000000002</v>
      </c>
      <c r="C255" s="116">
        <f t="shared" si="3"/>
        <v>1.3167272727272654</v>
      </c>
      <c r="D255" s="28">
        <v>1.0272000000000001</v>
      </c>
    </row>
    <row r="256" spans="1:4" x14ac:dyDescent="0.2">
      <c r="A256" s="116">
        <v>26.57</v>
      </c>
      <c r="B256" s="28">
        <v>3.9167999999999998</v>
      </c>
      <c r="C256" s="116">
        <f t="shared" si="3"/>
        <v>1.3167272727272632</v>
      </c>
      <c r="D256" s="28">
        <v>1.0367999999999999</v>
      </c>
    </row>
    <row r="257" spans="1:4" x14ac:dyDescent="0.2">
      <c r="A257" s="116">
        <v>26.67</v>
      </c>
      <c r="B257" s="28">
        <v>4.0595999999999997</v>
      </c>
      <c r="C257" s="116">
        <f t="shared" si="3"/>
        <v>1.2750000000000035</v>
      </c>
      <c r="D257" s="28">
        <v>1.0367999999999999</v>
      </c>
    </row>
    <row r="258" spans="1:4" x14ac:dyDescent="0.2">
      <c r="A258" s="116">
        <v>26.77</v>
      </c>
      <c r="B258" s="28">
        <v>4.1718000000000002</v>
      </c>
      <c r="C258" s="116">
        <f t="shared" si="3"/>
        <v>-1.4326363636363597</v>
      </c>
      <c r="D258" s="28">
        <v>1.0464</v>
      </c>
    </row>
    <row r="259" spans="1:4" x14ac:dyDescent="0.2">
      <c r="A259" s="116">
        <v>26.88</v>
      </c>
      <c r="B259" s="28">
        <v>3.7332000000000001</v>
      </c>
      <c r="C259" s="116">
        <f t="shared" si="3"/>
        <v>-0.46363636363639582</v>
      </c>
      <c r="D259" s="28">
        <v>1.0464</v>
      </c>
    </row>
    <row r="260" spans="1:4" x14ac:dyDescent="0.2">
      <c r="A260" s="116">
        <v>26.98</v>
      </c>
      <c r="B260" s="28">
        <v>4.0392000000000001</v>
      </c>
      <c r="C260" s="116">
        <f t="shared" si="3"/>
        <v>2.0399999999999867</v>
      </c>
      <c r="D260" s="28">
        <v>1.056</v>
      </c>
    </row>
    <row r="261" spans="1:4" x14ac:dyDescent="0.2">
      <c r="A261" s="116">
        <v>27.08</v>
      </c>
      <c r="B261" s="28">
        <v>4.1411999999999995</v>
      </c>
      <c r="C261" s="116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16">
        <v>27.19</v>
      </c>
      <c r="B262" s="28">
        <v>4.2534000000000001</v>
      </c>
      <c r="C262" s="116">
        <f t="shared" si="4"/>
        <v>0.91799999999999682</v>
      </c>
      <c r="D262" s="28">
        <v>1.0656000000000001</v>
      </c>
    </row>
    <row r="263" spans="1:4" x14ac:dyDescent="0.2">
      <c r="A263" s="116">
        <v>27.29</v>
      </c>
      <c r="B263" s="28">
        <v>4.335</v>
      </c>
      <c r="C263" s="116">
        <f t="shared" si="4"/>
        <v>0.77890909090910054</v>
      </c>
      <c r="D263" s="28">
        <v>1.0752000000000002</v>
      </c>
    </row>
    <row r="264" spans="1:4" x14ac:dyDescent="0.2">
      <c r="A264" s="116">
        <v>27.4</v>
      </c>
      <c r="B264" s="28">
        <v>4.4165999999999999</v>
      </c>
      <c r="C264" s="116">
        <f t="shared" si="4"/>
        <v>0.72790909090909017</v>
      </c>
      <c r="D264" s="28">
        <v>1.0752000000000002</v>
      </c>
    </row>
    <row r="265" spans="1:4" x14ac:dyDescent="0.2">
      <c r="A265" s="116">
        <v>27.5</v>
      </c>
      <c r="B265" s="28">
        <v>4.4880000000000004</v>
      </c>
      <c r="C265" s="116">
        <f t="shared" si="4"/>
        <v>0.66299999999999093</v>
      </c>
      <c r="D265" s="28">
        <v>1.0847999999999998</v>
      </c>
    </row>
    <row r="266" spans="1:4" x14ac:dyDescent="0.2">
      <c r="A266" s="116">
        <v>27.6</v>
      </c>
      <c r="B266" s="28">
        <v>4.5491999999999999</v>
      </c>
      <c r="C266" s="116">
        <f t="shared" si="4"/>
        <v>0.53781818181817675</v>
      </c>
      <c r="D266" s="28">
        <v>1.0847999999999998</v>
      </c>
    </row>
    <row r="267" spans="1:4" x14ac:dyDescent="0.2">
      <c r="A267" s="116">
        <v>27.71</v>
      </c>
      <c r="B267" s="28">
        <v>4.6002000000000001</v>
      </c>
      <c r="C267" s="116">
        <f t="shared" si="4"/>
        <v>0.43581818181818782</v>
      </c>
      <c r="D267" s="28">
        <v>1.0943999999999998</v>
      </c>
    </row>
    <row r="268" spans="1:4" x14ac:dyDescent="0.2">
      <c r="A268" s="116">
        <v>27.81</v>
      </c>
      <c r="B268" s="28">
        <v>4.641</v>
      </c>
      <c r="C268" s="116">
        <f t="shared" si="4"/>
        <v>0.39961643835619187</v>
      </c>
      <c r="D268" s="28">
        <v>1.1039999999999999</v>
      </c>
    </row>
    <row r="269" spans="1:4" x14ac:dyDescent="0.2">
      <c r="A269" s="116">
        <v>27.9142857142857</v>
      </c>
      <c r="B269" s="28">
        <v>4.6818</v>
      </c>
      <c r="C269" s="116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16">
        <v>28.0178571428571</v>
      </c>
      <c r="B270" s="28">
        <v>4.7328000000000001</v>
      </c>
      <c r="C270" s="116">
        <f t="shared" si="5"/>
        <v>-2.3143448275844007</v>
      </c>
      <c r="D270" s="28">
        <v>1.1125714285714272</v>
      </c>
    </row>
    <row r="271" spans="1:4" x14ac:dyDescent="0.2">
      <c r="A271" s="116">
        <v>28.121428571428599</v>
      </c>
      <c r="B271" s="28">
        <v>4.2023999999999999</v>
      </c>
      <c r="C271" s="116">
        <f t="shared" si="5"/>
        <v>-5.8104827586197594</v>
      </c>
      <c r="D271" s="28">
        <v>1.1184000000000001</v>
      </c>
    </row>
    <row r="272" spans="1:4" x14ac:dyDescent="0.2">
      <c r="A272" s="116">
        <v>28.225000000000001</v>
      </c>
      <c r="B272" s="28">
        <v>3.5291999999999999</v>
      </c>
      <c r="C272" s="116">
        <f t="shared" si="5"/>
        <v>-3.2499310344835646</v>
      </c>
      <c r="D272" s="28">
        <v>1.1242285714285729</v>
      </c>
    </row>
    <row r="273" spans="1:4" x14ac:dyDescent="0.2">
      <c r="A273" s="116">
        <v>28.328571428571401</v>
      </c>
      <c r="B273" s="28">
        <v>3.5291999999999999</v>
      </c>
      <c r="C273" s="116">
        <f t="shared" si="5"/>
        <v>-0.88634482758560673</v>
      </c>
      <c r="D273" s="28">
        <v>1.1300571428571455</v>
      </c>
    </row>
    <row r="274" spans="1:4" x14ac:dyDescent="0.2">
      <c r="A274" s="116">
        <v>28.4321428571429</v>
      </c>
      <c r="B274" s="28">
        <v>3.3455999999999997</v>
      </c>
      <c r="C274" s="116">
        <f t="shared" si="5"/>
        <v>-0.29544827586130062</v>
      </c>
      <c r="D274" s="28">
        <v>1.1358857142857184</v>
      </c>
    </row>
    <row r="275" spans="1:4" x14ac:dyDescent="0.2">
      <c r="A275" s="116">
        <v>28.535714285714299</v>
      </c>
      <c r="B275" s="28">
        <v>3.468</v>
      </c>
      <c r="C275" s="116">
        <f t="shared" si="5"/>
        <v>1.7726896551729161</v>
      </c>
      <c r="D275" s="28">
        <v>1.1417142857142912</v>
      </c>
    </row>
    <row r="276" spans="1:4" x14ac:dyDescent="0.2">
      <c r="A276" s="116">
        <v>28.639285714285698</v>
      </c>
      <c r="B276" s="28">
        <v>3.7128000000000001</v>
      </c>
      <c r="C276" s="116">
        <f t="shared" si="5"/>
        <v>2.1666206896548035</v>
      </c>
      <c r="D276" s="28">
        <v>1.1475428571428639</v>
      </c>
    </row>
    <row r="277" spans="1:4" x14ac:dyDescent="0.2">
      <c r="A277" s="116">
        <v>28.742857142857201</v>
      </c>
      <c r="B277" s="28">
        <v>3.9167999999999998</v>
      </c>
      <c r="C277" s="116">
        <f t="shared" si="5"/>
        <v>1.6249655172408595</v>
      </c>
      <c r="D277" s="28">
        <v>1.1533714285714272</v>
      </c>
    </row>
    <row r="278" spans="1:4" x14ac:dyDescent="0.2">
      <c r="A278" s="116">
        <v>28.8464285714286</v>
      </c>
      <c r="B278" s="28">
        <v>4.0494000000000003</v>
      </c>
      <c r="C278" s="116">
        <f t="shared" si="5"/>
        <v>1.0833103448278907</v>
      </c>
      <c r="D278" s="28">
        <v>1.1592</v>
      </c>
    </row>
    <row r="279" spans="1:4" x14ac:dyDescent="0.2">
      <c r="A279" s="116">
        <v>28.95</v>
      </c>
      <c r="B279" s="28">
        <v>4.1411999999999995</v>
      </c>
      <c r="C279" s="116">
        <f t="shared" si="5"/>
        <v>0.98482758620717337</v>
      </c>
      <c r="D279" s="28">
        <v>1.1650285714285729</v>
      </c>
    </row>
    <row r="280" spans="1:4" x14ac:dyDescent="0.2">
      <c r="A280" s="116">
        <v>29.053571428571399</v>
      </c>
      <c r="B280" s="28">
        <v>4.2534000000000001</v>
      </c>
      <c r="C280" s="116">
        <f t="shared" si="5"/>
        <v>0.92501087711182628</v>
      </c>
      <c r="D280" s="28">
        <v>1.1708571428571455</v>
      </c>
    </row>
    <row r="281" spans="1:4" x14ac:dyDescent="0.2">
      <c r="A281" s="116">
        <v>29.16</v>
      </c>
      <c r="B281" s="28">
        <v>4.335</v>
      </c>
      <c r="C281" s="116">
        <f t="shared" si="5"/>
        <v>0.45768698041804234</v>
      </c>
      <c r="D281" s="28">
        <v>1.1766857142857183</v>
      </c>
    </row>
    <row r="282" spans="1:4" x14ac:dyDescent="0.2">
      <c r="A282" s="116"/>
      <c r="B282" s="28"/>
      <c r="C282" s="116"/>
      <c r="D282" s="116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16">
        <v>0.2</v>
      </c>
      <c r="B4" s="28">
        <v>0.74480000000000002</v>
      </c>
      <c r="C4" s="116">
        <f>((B4-B3)/(A4-A3)+(B5-B4)/(A5-A4))/2</f>
        <v>4.2139999999999995</v>
      </c>
      <c r="D4" s="28">
        <v>0.59849999999999992</v>
      </c>
    </row>
    <row r="5" spans="1:10" x14ac:dyDescent="0.2">
      <c r="A5" s="116">
        <v>0.4</v>
      </c>
      <c r="B5" s="28">
        <v>1.6856</v>
      </c>
      <c r="C5" s="116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16">
        <v>0.61</v>
      </c>
      <c r="B6" s="28">
        <v>2.3422000000000001</v>
      </c>
      <c r="C6" s="116">
        <f t="shared" si="0"/>
        <v>3.057833333333333</v>
      </c>
      <c r="D6" s="28">
        <v>0.79800000000000004</v>
      </c>
    </row>
    <row r="7" spans="1:10" x14ac:dyDescent="0.2">
      <c r="A7" s="116">
        <v>0.81</v>
      </c>
      <c r="B7" s="28">
        <v>2.94</v>
      </c>
      <c r="C7" s="116">
        <f t="shared" si="0"/>
        <v>2.548</v>
      </c>
      <c r="D7" s="28">
        <v>0.94500000000000006</v>
      </c>
    </row>
    <row r="8" spans="1:10" x14ac:dyDescent="0.2">
      <c r="A8" s="116">
        <v>1.01</v>
      </c>
      <c r="B8" s="28">
        <v>3.3614000000000002</v>
      </c>
      <c r="C8" s="116">
        <f t="shared" si="0"/>
        <v>1.5668333333333337</v>
      </c>
      <c r="D8" s="28">
        <v>0.84000000000000008</v>
      </c>
    </row>
    <row r="9" spans="1:10" x14ac:dyDescent="0.2">
      <c r="A9" s="116">
        <v>1.22</v>
      </c>
      <c r="B9" s="28">
        <v>3.577</v>
      </c>
      <c r="C9" s="116">
        <f t="shared" si="0"/>
        <v>0.48883333333333345</v>
      </c>
      <c r="D9" s="28">
        <v>0.70350000000000013</v>
      </c>
    </row>
    <row r="10" spans="1:10" x14ac:dyDescent="0.2">
      <c r="A10" s="116">
        <v>1.42</v>
      </c>
      <c r="B10" s="28">
        <v>3.5672000000000001</v>
      </c>
      <c r="C10" s="116">
        <f t="shared" si="0"/>
        <v>0.12249999999999969</v>
      </c>
      <c r="D10" s="28">
        <v>0.69300000000000006</v>
      </c>
    </row>
    <row r="11" spans="1:10" x14ac:dyDescent="0.2">
      <c r="A11" s="116">
        <v>1.62</v>
      </c>
      <c r="B11" s="28">
        <v>3.6259999999999999</v>
      </c>
      <c r="C11" s="116">
        <f t="shared" si="0"/>
        <v>4.8999999999999988E-2</v>
      </c>
      <c r="D11" s="28">
        <v>0.95550000000000013</v>
      </c>
    </row>
    <row r="12" spans="1:10" x14ac:dyDescent="0.2">
      <c r="A12" s="116">
        <v>1.82</v>
      </c>
      <c r="B12" s="28">
        <v>3.5868000000000002</v>
      </c>
      <c r="C12" s="116">
        <f t="shared" si="0"/>
        <v>0.53200000000000092</v>
      </c>
      <c r="D12" s="28">
        <v>0.90300000000000002</v>
      </c>
    </row>
    <row r="13" spans="1:10" x14ac:dyDescent="0.2">
      <c r="A13" s="116">
        <v>2.0299999999999998</v>
      </c>
      <c r="B13" s="28">
        <v>3.8513999999999999</v>
      </c>
      <c r="C13" s="116">
        <f t="shared" si="0"/>
        <v>1.1935000000000007</v>
      </c>
      <c r="D13" s="28">
        <v>0.86099999999999999</v>
      </c>
    </row>
    <row r="14" spans="1:10" x14ac:dyDescent="0.2">
      <c r="A14" s="116">
        <v>2.23</v>
      </c>
      <c r="B14" s="28">
        <v>4.0768000000000004</v>
      </c>
      <c r="C14" s="116">
        <f t="shared" si="0"/>
        <v>1.0068333333333328</v>
      </c>
      <c r="D14" s="28">
        <v>0.84000000000000008</v>
      </c>
    </row>
    <row r="15" spans="1:10" x14ac:dyDescent="0.2">
      <c r="A15" s="116">
        <v>2.44</v>
      </c>
      <c r="B15" s="28">
        <v>4.2629999999999999</v>
      </c>
      <c r="C15" s="116">
        <f t="shared" si="0"/>
        <v>0.81083333333333241</v>
      </c>
      <c r="D15" s="28">
        <v>0.78750000000000009</v>
      </c>
    </row>
    <row r="16" spans="1:10" x14ac:dyDescent="0.2">
      <c r="A16" s="116">
        <v>2.64</v>
      </c>
      <c r="B16" s="28">
        <v>4.41</v>
      </c>
      <c r="C16" s="116">
        <f t="shared" si="0"/>
        <v>-1.7395000000000027</v>
      </c>
      <c r="D16" s="28">
        <v>0.71400000000000008</v>
      </c>
    </row>
    <row r="17" spans="1:4" x14ac:dyDescent="0.2">
      <c r="A17" s="116">
        <v>2.84</v>
      </c>
      <c r="B17" s="28">
        <v>3.5672000000000001</v>
      </c>
      <c r="C17" s="116">
        <f t="shared" si="0"/>
        <v>-1.7336666666666705</v>
      </c>
      <c r="D17" s="28">
        <v>0.68250000000000011</v>
      </c>
    </row>
    <row r="18" spans="1:4" x14ac:dyDescent="0.2">
      <c r="A18" s="116">
        <v>3.05</v>
      </c>
      <c r="B18" s="28">
        <v>3.7239999999999998</v>
      </c>
      <c r="C18" s="116">
        <f t="shared" si="0"/>
        <v>1.0103333333333318</v>
      </c>
      <c r="D18" s="28">
        <v>0.82950000000000013</v>
      </c>
    </row>
    <row r="19" spans="1:4" x14ac:dyDescent="0.2">
      <c r="A19" s="116">
        <v>3.25</v>
      </c>
      <c r="B19" s="28">
        <v>3.9787999999999997</v>
      </c>
      <c r="C19" s="116">
        <f t="shared" si="0"/>
        <v>-0.43633333333333335</v>
      </c>
      <c r="D19" s="28">
        <v>0.91349999999999998</v>
      </c>
    </row>
    <row r="20" spans="1:4" x14ac:dyDescent="0.2">
      <c r="A20" s="116">
        <v>3.46</v>
      </c>
      <c r="B20" s="28">
        <v>3.528</v>
      </c>
      <c r="C20" s="116">
        <f t="shared" si="0"/>
        <v>-0.55883333333333307</v>
      </c>
      <c r="D20" s="28">
        <v>0.73499999999999999</v>
      </c>
    </row>
    <row r="21" spans="1:4" x14ac:dyDescent="0.2">
      <c r="A21" s="116">
        <v>3.66</v>
      </c>
      <c r="B21" s="28">
        <v>3.7338</v>
      </c>
      <c r="C21" s="116">
        <f t="shared" si="0"/>
        <v>1.0978333333333321</v>
      </c>
      <c r="D21" s="28">
        <v>0.78750000000000009</v>
      </c>
    </row>
    <row r="22" spans="1:4" x14ac:dyDescent="0.2">
      <c r="A22" s="116">
        <v>3.87</v>
      </c>
      <c r="B22" s="28">
        <v>3.9787999999999997</v>
      </c>
      <c r="C22" s="116">
        <f t="shared" si="0"/>
        <v>-0.37333333333333352</v>
      </c>
      <c r="D22" s="28">
        <v>0.87149999999999994</v>
      </c>
    </row>
    <row r="23" spans="1:4" x14ac:dyDescent="0.2">
      <c r="A23" s="116">
        <v>4.08</v>
      </c>
      <c r="B23" s="28">
        <v>3.577</v>
      </c>
      <c r="C23" s="116">
        <f t="shared" si="0"/>
        <v>-0.85866666666666591</v>
      </c>
      <c r="D23" s="28">
        <v>0.66150000000000009</v>
      </c>
    </row>
    <row r="24" spans="1:4" x14ac:dyDescent="0.2">
      <c r="A24" s="116">
        <v>4.28</v>
      </c>
      <c r="B24" s="28">
        <v>3.6162000000000001</v>
      </c>
      <c r="C24" s="116">
        <f t="shared" si="0"/>
        <v>0.9064999999999982</v>
      </c>
      <c r="D24" s="28">
        <v>0.73499999999999999</v>
      </c>
    </row>
    <row r="25" spans="1:4" x14ac:dyDescent="0.2">
      <c r="A25" s="116">
        <v>4.4800000000000004</v>
      </c>
      <c r="B25" s="28">
        <v>3.9395999999999995</v>
      </c>
      <c r="C25" s="116">
        <f t="shared" si="0"/>
        <v>-0.21604545454545687</v>
      </c>
      <c r="D25" s="28">
        <v>0.86099999999999999</v>
      </c>
    </row>
    <row r="26" spans="1:4" x14ac:dyDescent="0.2">
      <c r="A26" s="116">
        <v>4.7</v>
      </c>
      <c r="B26" s="28">
        <v>3.4887999999999999</v>
      </c>
      <c r="C26" s="116">
        <f t="shared" si="0"/>
        <v>-0.31404545454545496</v>
      </c>
      <c r="D26" s="28">
        <v>0.93450000000000011</v>
      </c>
    </row>
    <row r="27" spans="1:4" x14ac:dyDescent="0.2">
      <c r="A27" s="116">
        <v>4.9000000000000004</v>
      </c>
      <c r="B27" s="28">
        <v>3.7730000000000001</v>
      </c>
      <c r="C27" s="116">
        <f t="shared" si="0"/>
        <v>1.3230000000000013</v>
      </c>
      <c r="D27" s="28">
        <v>0.89249999999999996</v>
      </c>
    </row>
    <row r="28" spans="1:4" x14ac:dyDescent="0.2">
      <c r="A28" s="116">
        <v>5.0999999999999996</v>
      </c>
      <c r="B28" s="28">
        <v>4.0179999999999998</v>
      </c>
      <c r="C28" s="116">
        <f t="shared" si="0"/>
        <v>1.0558333333333356</v>
      </c>
      <c r="D28" s="28">
        <v>0.95550000000000013</v>
      </c>
    </row>
    <row r="29" spans="1:4" x14ac:dyDescent="0.2">
      <c r="A29" s="116">
        <v>5.31</v>
      </c>
      <c r="B29" s="28">
        <v>4.2042000000000002</v>
      </c>
      <c r="C29" s="116">
        <f t="shared" si="0"/>
        <v>-1.394166666666665</v>
      </c>
      <c r="D29" s="28">
        <v>0.66150000000000009</v>
      </c>
    </row>
    <row r="30" spans="1:4" x14ac:dyDescent="0.2">
      <c r="A30" s="116">
        <v>5.51</v>
      </c>
      <c r="B30" s="28">
        <v>3.4691999999999998</v>
      </c>
      <c r="C30" s="116">
        <f t="shared" si="0"/>
        <v>-1.3964999999999994</v>
      </c>
      <c r="D30" s="28">
        <v>0.504</v>
      </c>
    </row>
    <row r="31" spans="1:4" x14ac:dyDescent="0.2">
      <c r="A31" s="116">
        <v>5.71</v>
      </c>
      <c r="B31" s="28">
        <v>3.6456</v>
      </c>
      <c r="C31" s="116">
        <f t="shared" si="0"/>
        <v>9.0999999999999248E-2</v>
      </c>
      <c r="D31" s="28">
        <v>0.74549999999999994</v>
      </c>
    </row>
    <row r="32" spans="1:4" x14ac:dyDescent="0.2">
      <c r="A32" s="116">
        <v>5.92</v>
      </c>
      <c r="B32" s="28">
        <v>3.4985999999999997</v>
      </c>
      <c r="C32" s="116">
        <f t="shared" si="0"/>
        <v>-0.20300000000000032</v>
      </c>
      <c r="D32" s="28">
        <v>0.90300000000000002</v>
      </c>
    </row>
    <row r="33" spans="1:4" x14ac:dyDescent="0.2">
      <c r="A33" s="116">
        <v>6.12</v>
      </c>
      <c r="B33" s="28">
        <v>3.5573999999999999</v>
      </c>
      <c r="C33" s="116">
        <f t="shared" si="0"/>
        <v>0.95549999999999946</v>
      </c>
      <c r="D33" s="28">
        <v>0.88200000000000001</v>
      </c>
    </row>
    <row r="34" spans="1:4" x14ac:dyDescent="0.2">
      <c r="A34" s="116">
        <v>6.32</v>
      </c>
      <c r="B34" s="28">
        <v>3.8807999999999998</v>
      </c>
      <c r="C34" s="116">
        <f t="shared" si="0"/>
        <v>1.3451666666666671</v>
      </c>
      <c r="D34" s="28">
        <v>0.95550000000000013</v>
      </c>
    </row>
    <row r="35" spans="1:4" x14ac:dyDescent="0.2">
      <c r="A35" s="116">
        <v>6.53</v>
      </c>
      <c r="B35" s="28">
        <v>4.1062000000000003</v>
      </c>
      <c r="C35" s="116">
        <f t="shared" si="0"/>
        <v>0.89303030303030384</v>
      </c>
      <c r="D35" s="28">
        <v>0.81900000000000006</v>
      </c>
    </row>
    <row r="36" spans="1:4" x14ac:dyDescent="0.2">
      <c r="A36" s="116">
        <v>6.75</v>
      </c>
      <c r="B36" s="28">
        <v>4.2629999999999999</v>
      </c>
      <c r="C36" s="116">
        <f t="shared" si="0"/>
        <v>-1.0646363636363629</v>
      </c>
      <c r="D36" s="28">
        <v>0.69300000000000006</v>
      </c>
    </row>
    <row r="37" spans="1:4" x14ac:dyDescent="0.2">
      <c r="A37" s="116">
        <v>6.95</v>
      </c>
      <c r="B37" s="28">
        <v>3.6945999999999999</v>
      </c>
      <c r="C37" s="116">
        <f t="shared" si="0"/>
        <v>-1.4699999999999989</v>
      </c>
      <c r="D37" s="28">
        <v>0.52500000000000002</v>
      </c>
    </row>
    <row r="38" spans="1:4" x14ac:dyDescent="0.2">
      <c r="A38" s="116">
        <v>7.15</v>
      </c>
      <c r="B38" s="28">
        <v>3.6749999999999998</v>
      </c>
      <c r="C38" s="116">
        <f t="shared" si="0"/>
        <v>0.53433333333333355</v>
      </c>
      <c r="D38" s="28">
        <v>0.65100000000000002</v>
      </c>
    </row>
    <row r="39" spans="1:4" x14ac:dyDescent="0.2">
      <c r="A39" s="116">
        <v>7.36</v>
      </c>
      <c r="B39" s="28">
        <v>3.92</v>
      </c>
      <c r="C39" s="116">
        <f t="shared" si="0"/>
        <v>0.25666666666666699</v>
      </c>
      <c r="D39" s="28">
        <v>0.85050000000000014</v>
      </c>
    </row>
    <row r="40" spans="1:4" x14ac:dyDescent="0.2">
      <c r="A40" s="116">
        <v>7.57</v>
      </c>
      <c r="B40" s="28">
        <v>3.7827999999999999</v>
      </c>
      <c r="C40" s="116">
        <f t="shared" si="0"/>
        <v>-0.74316666666666786</v>
      </c>
      <c r="D40" s="28">
        <v>0.80850000000000011</v>
      </c>
    </row>
    <row r="41" spans="1:4" x14ac:dyDescent="0.2">
      <c r="A41" s="116">
        <v>7.77</v>
      </c>
      <c r="B41" s="28">
        <v>3.6162000000000001</v>
      </c>
      <c r="C41" s="116">
        <f t="shared" si="0"/>
        <v>0.26949999999999824</v>
      </c>
      <c r="D41" s="28">
        <v>0.70350000000000013</v>
      </c>
    </row>
    <row r="42" spans="1:4" x14ac:dyDescent="0.2">
      <c r="A42" s="116">
        <v>7.97</v>
      </c>
      <c r="B42" s="28">
        <v>3.8906000000000001</v>
      </c>
      <c r="C42" s="116">
        <f t="shared" si="0"/>
        <v>1.1526666666666654</v>
      </c>
      <c r="D42" s="28">
        <v>0.69300000000000006</v>
      </c>
    </row>
    <row r="43" spans="1:4" x14ac:dyDescent="0.2">
      <c r="A43" s="116">
        <v>8.18</v>
      </c>
      <c r="B43" s="28">
        <v>4.0865999999999998</v>
      </c>
      <c r="C43" s="116">
        <f t="shared" si="0"/>
        <v>0.93216666666666459</v>
      </c>
      <c r="D43" s="28">
        <v>0.66150000000000009</v>
      </c>
    </row>
    <row r="44" spans="1:4" x14ac:dyDescent="0.2">
      <c r="A44" s="116">
        <v>8.3800000000000008</v>
      </c>
      <c r="B44" s="28">
        <v>4.2728000000000002</v>
      </c>
      <c r="C44" s="116">
        <f t="shared" si="0"/>
        <v>0.80849999999999955</v>
      </c>
      <c r="D44" s="28">
        <v>0.65100000000000002</v>
      </c>
    </row>
    <row r="45" spans="1:4" x14ac:dyDescent="0.2">
      <c r="A45" s="116">
        <v>8.58</v>
      </c>
      <c r="B45" s="28">
        <v>4.41</v>
      </c>
      <c r="C45" s="116">
        <f t="shared" si="0"/>
        <v>3.9666666666667127E-2</v>
      </c>
      <c r="D45" s="28">
        <v>0.65100000000000002</v>
      </c>
    </row>
    <row r="46" spans="1:4" x14ac:dyDescent="0.2">
      <c r="A46" s="116">
        <v>8.7899999999999991</v>
      </c>
      <c r="B46" s="28">
        <v>4.2826000000000004</v>
      </c>
      <c r="C46" s="116">
        <f t="shared" si="0"/>
        <v>-1.8199999999999956</v>
      </c>
      <c r="D46" s="28">
        <v>0.58800000000000008</v>
      </c>
    </row>
    <row r="47" spans="1:4" x14ac:dyDescent="0.2">
      <c r="A47" s="116">
        <v>9</v>
      </c>
      <c r="B47" s="28">
        <v>3.6456</v>
      </c>
      <c r="C47" s="116">
        <f t="shared" si="0"/>
        <v>-0.78166666666665985</v>
      </c>
      <c r="D47" s="28">
        <v>0.74549999999999994</v>
      </c>
    </row>
    <row r="48" spans="1:4" x14ac:dyDescent="0.2">
      <c r="A48" s="116">
        <v>9.1999999999999993</v>
      </c>
      <c r="B48" s="28">
        <v>3.9395999999999995</v>
      </c>
      <c r="C48" s="116">
        <f t="shared" si="0"/>
        <v>1.2483333333333335</v>
      </c>
      <c r="D48" s="28">
        <v>0.84000000000000008</v>
      </c>
    </row>
    <row r="49" spans="1:4" x14ac:dyDescent="0.2">
      <c r="A49" s="116">
        <v>9.41</v>
      </c>
      <c r="B49" s="28">
        <v>4.1551999999999998</v>
      </c>
      <c r="C49" s="116">
        <f t="shared" si="0"/>
        <v>-0.98000000000000753</v>
      </c>
      <c r="D49" s="28">
        <v>0.94500000000000006</v>
      </c>
    </row>
    <row r="50" spans="1:4" x14ac:dyDescent="0.2">
      <c r="A50" s="116">
        <v>9.6199999999999992</v>
      </c>
      <c r="B50" s="28">
        <v>3.528</v>
      </c>
      <c r="C50" s="116">
        <f t="shared" si="0"/>
        <v>-0.79333333333334211</v>
      </c>
      <c r="D50" s="28">
        <v>0.86099999999999999</v>
      </c>
    </row>
    <row r="51" spans="1:4" x14ac:dyDescent="0.2">
      <c r="A51" s="116">
        <v>9.83</v>
      </c>
      <c r="B51" s="28">
        <v>3.8220000000000001</v>
      </c>
      <c r="C51" s="116">
        <f t="shared" si="0"/>
        <v>1.2879999999999989</v>
      </c>
      <c r="D51" s="28">
        <v>0.93450000000000011</v>
      </c>
    </row>
    <row r="52" spans="1:4" x14ac:dyDescent="0.2">
      <c r="A52" s="116">
        <v>10.029999999999999</v>
      </c>
      <c r="B52" s="28">
        <v>4.0571999999999999</v>
      </c>
      <c r="C52" s="116">
        <f t="shared" si="0"/>
        <v>1.0289999999999997</v>
      </c>
      <c r="D52" s="28">
        <v>0.89249999999999996</v>
      </c>
    </row>
    <row r="53" spans="1:4" x14ac:dyDescent="0.2">
      <c r="A53" s="116">
        <v>10.23</v>
      </c>
      <c r="B53" s="28">
        <v>4.2336</v>
      </c>
      <c r="C53" s="116">
        <f t="shared" si="0"/>
        <v>0.79099999999999793</v>
      </c>
      <c r="D53" s="28">
        <v>0.77700000000000002</v>
      </c>
    </row>
    <row r="54" spans="1:4" x14ac:dyDescent="0.2">
      <c r="A54" s="116">
        <v>10.44</v>
      </c>
      <c r="B54" s="28">
        <v>4.3805999999999994</v>
      </c>
      <c r="C54" s="116">
        <f t="shared" si="0"/>
        <v>-1.0709999999999904</v>
      </c>
      <c r="D54" s="28">
        <v>0.70350000000000013</v>
      </c>
    </row>
    <row r="55" spans="1:4" x14ac:dyDescent="0.2">
      <c r="A55" s="116">
        <v>10.64</v>
      </c>
      <c r="B55" s="28">
        <v>3.8122000000000003</v>
      </c>
      <c r="C55" s="116">
        <f t="shared" si="0"/>
        <v>-0.88433333333332109</v>
      </c>
      <c r="D55" s="28">
        <v>0.69300000000000006</v>
      </c>
    </row>
    <row r="56" spans="1:4" x14ac:dyDescent="0.2">
      <c r="A56" s="116">
        <v>10.85</v>
      </c>
      <c r="B56" s="28">
        <v>4.0376000000000003</v>
      </c>
      <c r="C56" s="116">
        <f t="shared" si="0"/>
        <v>1.026666666666666</v>
      </c>
      <c r="D56" s="28">
        <v>0.75600000000000001</v>
      </c>
    </row>
    <row r="57" spans="1:4" x14ac:dyDescent="0.2">
      <c r="A57" s="116">
        <v>11.05</v>
      </c>
      <c r="B57" s="28">
        <v>4.2336</v>
      </c>
      <c r="C57" s="116">
        <f t="shared" si="0"/>
        <v>0.80849999999999711</v>
      </c>
      <c r="D57" s="28">
        <v>0.86099999999999999</v>
      </c>
    </row>
    <row r="58" spans="1:4" x14ac:dyDescent="0.2">
      <c r="A58" s="116">
        <v>11.25</v>
      </c>
      <c r="B58" s="28">
        <v>4.3609999999999998</v>
      </c>
      <c r="C58" s="116">
        <f t="shared" si="0"/>
        <v>0.59850000000000025</v>
      </c>
      <c r="D58" s="28">
        <v>0.95550000000000013</v>
      </c>
    </row>
    <row r="59" spans="1:4" x14ac:dyDescent="0.2">
      <c r="A59" s="116">
        <v>11.46</v>
      </c>
      <c r="B59" s="28">
        <v>4.4786000000000001</v>
      </c>
      <c r="C59" s="116">
        <f t="shared" si="0"/>
        <v>-2.1700000000000101</v>
      </c>
      <c r="D59" s="28">
        <v>0.94500000000000006</v>
      </c>
    </row>
    <row r="60" spans="1:4" x14ac:dyDescent="0.2">
      <c r="A60" s="116">
        <v>11.66</v>
      </c>
      <c r="B60" s="28">
        <v>3.4985999999999997</v>
      </c>
      <c r="C60" s="116">
        <f t="shared" si="0"/>
        <v>-1.7640000000000065</v>
      </c>
      <c r="D60" s="28">
        <v>0.80850000000000011</v>
      </c>
    </row>
    <row r="61" spans="1:4" x14ac:dyDescent="0.2">
      <c r="A61" s="116">
        <v>11.86</v>
      </c>
      <c r="B61" s="28">
        <v>3.7730000000000001</v>
      </c>
      <c r="C61" s="116">
        <f t="shared" si="0"/>
        <v>1.2739999999999989</v>
      </c>
      <c r="D61" s="28">
        <v>0.92400000000000004</v>
      </c>
    </row>
    <row r="62" spans="1:4" x14ac:dyDescent="0.2">
      <c r="A62" s="116">
        <v>12.06</v>
      </c>
      <c r="B62" s="28">
        <v>4.0081999999999995</v>
      </c>
      <c r="C62" s="116">
        <f t="shared" si="0"/>
        <v>1.0779999999999976</v>
      </c>
      <c r="D62" s="28">
        <v>0.79800000000000004</v>
      </c>
    </row>
    <row r="63" spans="1:4" x14ac:dyDescent="0.2">
      <c r="A63" s="116">
        <v>12.27</v>
      </c>
      <c r="B63" s="28">
        <v>4.2139999999999995</v>
      </c>
      <c r="C63" s="116">
        <f t="shared" si="0"/>
        <v>-1.2984999999999878</v>
      </c>
      <c r="D63" s="28">
        <v>0.75600000000000001</v>
      </c>
    </row>
    <row r="64" spans="1:4" x14ac:dyDescent="0.2">
      <c r="A64" s="116">
        <v>12.47</v>
      </c>
      <c r="B64" s="28">
        <v>3.4985999999999997</v>
      </c>
      <c r="C64" s="116">
        <f t="shared" si="0"/>
        <v>-1.714999999999989</v>
      </c>
      <c r="D64" s="28">
        <v>0.95550000000000013</v>
      </c>
    </row>
    <row r="65" spans="1:4" x14ac:dyDescent="0.2">
      <c r="A65" s="116">
        <v>12.67</v>
      </c>
      <c r="B65" s="28">
        <v>3.528</v>
      </c>
      <c r="C65" s="116">
        <f t="shared" si="0"/>
        <v>0.78400000000000414</v>
      </c>
      <c r="D65" s="28">
        <v>0.93450000000000011</v>
      </c>
    </row>
    <row r="66" spans="1:4" x14ac:dyDescent="0.2">
      <c r="A66" s="116">
        <v>12.87</v>
      </c>
      <c r="B66" s="28">
        <v>3.8122000000000003</v>
      </c>
      <c r="C66" s="116">
        <f t="shared" si="0"/>
        <v>1.0780000000000007</v>
      </c>
      <c r="D66" s="28">
        <v>0.87149999999999994</v>
      </c>
    </row>
    <row r="67" spans="1:4" x14ac:dyDescent="0.2">
      <c r="A67" s="116">
        <v>13.07</v>
      </c>
      <c r="B67" s="28">
        <v>3.9592000000000001</v>
      </c>
      <c r="C67" s="116">
        <f t="shared" si="0"/>
        <v>-0.26250000000000567</v>
      </c>
      <c r="D67" s="28">
        <v>0.77700000000000002</v>
      </c>
    </row>
    <row r="68" spans="1:4" x14ac:dyDescent="0.2">
      <c r="A68" s="116">
        <v>13.28</v>
      </c>
      <c r="B68" s="28">
        <v>3.6945999999999999</v>
      </c>
      <c r="C68" s="116">
        <f t="shared" si="0"/>
        <v>3.1499999999993644E-2</v>
      </c>
      <c r="D68" s="28">
        <v>0.77700000000000002</v>
      </c>
    </row>
    <row r="69" spans="1:4" x14ac:dyDescent="0.2">
      <c r="A69" s="116">
        <v>13.48</v>
      </c>
      <c r="B69" s="28">
        <v>3.9592000000000001</v>
      </c>
      <c r="C69" s="116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16">
        <v>13.68</v>
      </c>
      <c r="B70" s="28">
        <v>4.165</v>
      </c>
      <c r="C70" s="116">
        <f t="shared" si="1"/>
        <v>-1.0954999999999921</v>
      </c>
      <c r="D70" s="28">
        <v>0.84000000000000008</v>
      </c>
    </row>
    <row r="71" spans="1:4" x14ac:dyDescent="0.2">
      <c r="A71" s="116">
        <v>13.89</v>
      </c>
      <c r="B71" s="28">
        <v>3.4887999999999999</v>
      </c>
      <c r="C71" s="116">
        <f t="shared" si="1"/>
        <v>-1.1899999999999917</v>
      </c>
      <c r="D71" s="28">
        <v>0.88200000000000001</v>
      </c>
    </row>
    <row r="72" spans="1:4" x14ac:dyDescent="0.2">
      <c r="A72" s="116">
        <v>14.1</v>
      </c>
      <c r="B72" s="28">
        <v>3.6652</v>
      </c>
      <c r="C72" s="116">
        <f t="shared" si="1"/>
        <v>1.0966666666666665</v>
      </c>
      <c r="D72" s="28">
        <v>0.71400000000000008</v>
      </c>
    </row>
    <row r="73" spans="1:4" x14ac:dyDescent="0.2">
      <c r="A73" s="116">
        <v>14.31</v>
      </c>
      <c r="B73" s="28">
        <v>3.9494000000000002</v>
      </c>
      <c r="C73" s="116">
        <f t="shared" si="1"/>
        <v>1.1666666666666654</v>
      </c>
      <c r="D73" s="28">
        <v>0.73499999999999999</v>
      </c>
    </row>
    <row r="74" spans="1:4" x14ac:dyDescent="0.2">
      <c r="A74" s="116">
        <v>14.52</v>
      </c>
      <c r="B74" s="28">
        <v>4.1551999999999998</v>
      </c>
      <c r="C74" s="116">
        <f t="shared" si="1"/>
        <v>0.1400000000000019</v>
      </c>
      <c r="D74" s="28">
        <v>0.95550000000000013</v>
      </c>
    </row>
    <row r="75" spans="1:4" x14ac:dyDescent="0.2">
      <c r="A75" s="116">
        <v>14.73</v>
      </c>
      <c r="B75" s="28">
        <v>4.0081999999999995</v>
      </c>
      <c r="C75" s="116">
        <f t="shared" si="1"/>
        <v>-1.1830000000000014</v>
      </c>
      <c r="D75" s="28">
        <v>0.74549999999999994</v>
      </c>
    </row>
    <row r="76" spans="1:4" x14ac:dyDescent="0.2">
      <c r="A76" s="116">
        <v>14.93</v>
      </c>
      <c r="B76" s="28">
        <v>3.6749999999999998</v>
      </c>
      <c r="C76" s="116">
        <f t="shared" si="1"/>
        <v>-0.19600000000000595</v>
      </c>
      <c r="D76" s="28">
        <v>0.75600000000000001</v>
      </c>
    </row>
    <row r="77" spans="1:4" x14ac:dyDescent="0.2">
      <c r="A77" s="116">
        <v>15.13</v>
      </c>
      <c r="B77" s="28">
        <v>3.9297999999999997</v>
      </c>
      <c r="C77" s="116">
        <f t="shared" si="1"/>
        <v>1.1736666666666655</v>
      </c>
      <c r="D77" s="28">
        <v>0.82950000000000013</v>
      </c>
    </row>
    <row r="78" spans="1:4" x14ac:dyDescent="0.2">
      <c r="A78" s="116">
        <v>15.34</v>
      </c>
      <c r="B78" s="28">
        <v>4.1551999999999998</v>
      </c>
      <c r="C78" s="116">
        <f t="shared" si="1"/>
        <v>-1.0068333333333364</v>
      </c>
      <c r="D78" s="28">
        <v>0.89249999999999996</v>
      </c>
    </row>
    <row r="79" spans="1:4" x14ac:dyDescent="0.2">
      <c r="A79" s="116">
        <v>15.54</v>
      </c>
      <c r="B79" s="28">
        <v>3.5377999999999998</v>
      </c>
      <c r="C79" s="116">
        <f t="shared" si="1"/>
        <v>-0.83300000000000862</v>
      </c>
      <c r="D79" s="28">
        <v>0.77700000000000002</v>
      </c>
    </row>
    <row r="80" spans="1:4" x14ac:dyDescent="0.2">
      <c r="A80" s="116">
        <v>15.74</v>
      </c>
      <c r="B80" s="28">
        <v>3.8220000000000001</v>
      </c>
      <c r="C80" s="116">
        <f t="shared" si="1"/>
        <v>1.2984999999999984</v>
      </c>
      <c r="D80" s="28">
        <v>0.87149999999999994</v>
      </c>
    </row>
    <row r="81" spans="1:4" x14ac:dyDescent="0.2">
      <c r="A81" s="116">
        <v>15.94</v>
      </c>
      <c r="B81" s="28">
        <v>4.0571999999999999</v>
      </c>
      <c r="C81" s="116">
        <f t="shared" si="1"/>
        <v>1.0546666666666697</v>
      </c>
      <c r="D81" s="28">
        <v>0.88200000000000001</v>
      </c>
    </row>
    <row r="82" spans="1:4" x14ac:dyDescent="0.2">
      <c r="A82" s="116">
        <v>16.149999999999999</v>
      </c>
      <c r="B82" s="28">
        <v>4.2531999999999996</v>
      </c>
      <c r="C82" s="116">
        <f t="shared" si="1"/>
        <v>-1.2599999999999907</v>
      </c>
      <c r="D82" s="28">
        <v>0.69300000000000006</v>
      </c>
    </row>
    <row r="83" spans="1:4" x14ac:dyDescent="0.2">
      <c r="A83" s="116">
        <v>16.36</v>
      </c>
      <c r="B83" s="28">
        <v>3.528</v>
      </c>
      <c r="C83" s="116">
        <f t="shared" si="1"/>
        <v>-0.99166666666665604</v>
      </c>
      <c r="D83" s="28">
        <v>0.56700000000000006</v>
      </c>
    </row>
    <row r="84" spans="1:4" x14ac:dyDescent="0.2">
      <c r="A84" s="116">
        <v>16.559999999999999</v>
      </c>
      <c r="B84" s="28">
        <v>3.8220000000000001</v>
      </c>
      <c r="C84" s="116">
        <f t="shared" si="1"/>
        <v>1.3229999999999942</v>
      </c>
      <c r="D84" s="28">
        <v>0.71400000000000008</v>
      </c>
    </row>
    <row r="85" spans="1:4" x14ac:dyDescent="0.2">
      <c r="A85" s="116">
        <v>16.760000000000002</v>
      </c>
      <c r="B85" s="28">
        <v>4.0571999999999999</v>
      </c>
      <c r="C85" s="116">
        <f t="shared" si="1"/>
        <v>-0.78866666666669361</v>
      </c>
      <c r="D85" s="28">
        <v>0.88200000000000001</v>
      </c>
    </row>
    <row r="86" spans="1:4" x14ac:dyDescent="0.2">
      <c r="A86" s="116">
        <v>16.97</v>
      </c>
      <c r="B86" s="28">
        <v>3.4789999999999996</v>
      </c>
      <c r="C86" s="116">
        <f t="shared" si="1"/>
        <v>-1.4000000000000177</v>
      </c>
      <c r="D86" s="28">
        <v>1.0815000000000001</v>
      </c>
    </row>
    <row r="87" spans="1:4" x14ac:dyDescent="0.2">
      <c r="A87" s="116">
        <v>17.18</v>
      </c>
      <c r="B87" s="28">
        <v>3.4691999999999998</v>
      </c>
      <c r="C87" s="116">
        <f t="shared" si="1"/>
        <v>0.14816666666666781</v>
      </c>
      <c r="D87" s="28">
        <v>1.1550000000000002</v>
      </c>
    </row>
    <row r="88" spans="1:4" x14ac:dyDescent="0.2">
      <c r="A88" s="116">
        <v>17.38</v>
      </c>
      <c r="B88" s="28">
        <v>3.5377999999999998</v>
      </c>
      <c r="C88" s="116">
        <f t="shared" si="1"/>
        <v>0.91816666666666458</v>
      </c>
      <c r="D88" s="28">
        <v>0.96600000000000008</v>
      </c>
    </row>
    <row r="89" spans="1:4" x14ac:dyDescent="0.2">
      <c r="A89" s="116">
        <v>17.59</v>
      </c>
      <c r="B89" s="28">
        <v>3.8513999999999999</v>
      </c>
      <c r="C89" s="116">
        <f t="shared" si="1"/>
        <v>1.3066666666666613</v>
      </c>
      <c r="D89" s="28">
        <v>0.88200000000000001</v>
      </c>
    </row>
    <row r="90" spans="1:4" x14ac:dyDescent="0.2">
      <c r="A90" s="116">
        <v>17.8</v>
      </c>
      <c r="B90" s="28">
        <v>4.0865999999999998</v>
      </c>
      <c r="C90" s="116">
        <f t="shared" si="1"/>
        <v>0.97999999999999599</v>
      </c>
      <c r="D90" s="28">
        <v>0.79800000000000004</v>
      </c>
    </row>
    <row r="91" spans="1:4" x14ac:dyDescent="0.2">
      <c r="A91" s="116">
        <v>18.010000000000002</v>
      </c>
      <c r="B91" s="28">
        <v>4.2629999999999999</v>
      </c>
      <c r="C91" s="116">
        <f t="shared" si="1"/>
        <v>0.76299999999999968</v>
      </c>
      <c r="D91" s="28">
        <v>0.65100000000000002</v>
      </c>
    </row>
    <row r="92" spans="1:4" x14ac:dyDescent="0.2">
      <c r="A92" s="116">
        <v>18.21</v>
      </c>
      <c r="B92" s="28">
        <v>4.4001999999999999</v>
      </c>
      <c r="C92" s="116">
        <f t="shared" si="1"/>
        <v>0.61250000000000249</v>
      </c>
      <c r="D92" s="28">
        <v>0.54600000000000004</v>
      </c>
    </row>
    <row r="93" spans="1:4" x14ac:dyDescent="0.2">
      <c r="A93" s="116">
        <v>18.41</v>
      </c>
      <c r="B93" s="28">
        <v>4.508</v>
      </c>
      <c r="C93" s="116">
        <f t="shared" si="1"/>
        <v>-2.2540000000000084</v>
      </c>
      <c r="D93" s="28">
        <v>0.59849999999999992</v>
      </c>
    </row>
    <row r="94" spans="1:4" x14ac:dyDescent="0.2">
      <c r="A94" s="116">
        <v>18.61</v>
      </c>
      <c r="B94" s="28">
        <v>3.4985999999999997</v>
      </c>
      <c r="C94" s="116">
        <f t="shared" si="1"/>
        <v>-2.5235000000000096</v>
      </c>
      <c r="D94" s="28">
        <v>0.77700000000000002</v>
      </c>
    </row>
    <row r="95" spans="1:4" x14ac:dyDescent="0.2">
      <c r="A95" s="116">
        <v>18.82</v>
      </c>
      <c r="B95" s="28">
        <v>3.4985999999999997</v>
      </c>
      <c r="C95" s="116">
        <f t="shared" si="1"/>
        <v>0</v>
      </c>
      <c r="D95" s="28">
        <v>0.85050000000000014</v>
      </c>
    </row>
    <row r="96" spans="1:4" x14ac:dyDescent="0.2">
      <c r="A96" s="116">
        <v>19.02</v>
      </c>
      <c r="B96" s="28">
        <v>3.4985999999999997</v>
      </c>
      <c r="C96" s="116">
        <f t="shared" si="1"/>
        <v>0.11666666666666708</v>
      </c>
      <c r="D96" s="28">
        <v>0.87149999999999994</v>
      </c>
    </row>
    <row r="97" spans="1:4" x14ac:dyDescent="0.2">
      <c r="A97" s="116">
        <v>19.23</v>
      </c>
      <c r="B97" s="28">
        <v>3.5476000000000001</v>
      </c>
      <c r="C97" s="116">
        <f t="shared" si="1"/>
        <v>0.80266666666666953</v>
      </c>
      <c r="D97" s="28">
        <v>0.84000000000000008</v>
      </c>
    </row>
    <row r="98" spans="1:4" x14ac:dyDescent="0.2">
      <c r="A98" s="116">
        <v>19.43</v>
      </c>
      <c r="B98" s="28">
        <v>3.8220000000000001</v>
      </c>
      <c r="C98" s="116">
        <f t="shared" si="1"/>
        <v>-0.2239999999999952</v>
      </c>
      <c r="D98" s="28">
        <v>0.90300000000000002</v>
      </c>
    </row>
    <row r="99" spans="1:4" x14ac:dyDescent="0.2">
      <c r="A99" s="116">
        <v>19.64</v>
      </c>
      <c r="B99" s="28">
        <v>3.4397999999999995</v>
      </c>
      <c r="C99" s="116">
        <f t="shared" si="1"/>
        <v>-0.76999999999999769</v>
      </c>
      <c r="D99" s="28">
        <v>0.84000000000000008</v>
      </c>
    </row>
    <row r="100" spans="1:4" x14ac:dyDescent="0.2">
      <c r="A100" s="116">
        <v>19.850000000000001</v>
      </c>
      <c r="B100" s="28">
        <v>3.4985999999999997</v>
      </c>
      <c r="C100" s="116">
        <f t="shared" si="1"/>
        <v>0.13999999999999987</v>
      </c>
      <c r="D100" s="28">
        <v>0.78750000000000009</v>
      </c>
    </row>
    <row r="101" spans="1:4" x14ac:dyDescent="0.2">
      <c r="A101" s="116">
        <v>20.05</v>
      </c>
      <c r="B101" s="28">
        <v>3.4985999999999997</v>
      </c>
      <c r="C101" s="116">
        <f t="shared" si="1"/>
        <v>2.4500000000000719E-2</v>
      </c>
      <c r="D101" s="28">
        <v>0.85050000000000014</v>
      </c>
    </row>
    <row r="102" spans="1:4" x14ac:dyDescent="0.2">
      <c r="A102" s="116">
        <v>20.25</v>
      </c>
      <c r="B102" s="28">
        <v>3.5084</v>
      </c>
      <c r="C102" s="116">
        <f t="shared" si="1"/>
        <v>0.71050000000000313</v>
      </c>
      <c r="D102" s="28">
        <v>0.93450000000000011</v>
      </c>
    </row>
    <row r="103" spans="1:4" x14ac:dyDescent="0.2">
      <c r="A103" s="116">
        <v>20.45</v>
      </c>
      <c r="B103" s="28">
        <v>3.7827999999999999</v>
      </c>
      <c r="C103" s="116">
        <f t="shared" si="1"/>
        <v>0.61600000000000299</v>
      </c>
      <c r="D103" s="28">
        <v>0.75600000000000001</v>
      </c>
    </row>
    <row r="104" spans="1:4" x14ac:dyDescent="0.2">
      <c r="A104" s="116">
        <v>20.66</v>
      </c>
      <c r="B104" s="28">
        <v>3.7534000000000001</v>
      </c>
      <c r="C104" s="116">
        <f t="shared" si="1"/>
        <v>-0.73150000000000215</v>
      </c>
      <c r="D104" s="28">
        <v>0.63</v>
      </c>
    </row>
    <row r="105" spans="1:4" x14ac:dyDescent="0.2">
      <c r="A105" s="116">
        <v>20.86</v>
      </c>
      <c r="B105" s="28">
        <v>3.4887999999999999</v>
      </c>
      <c r="C105" s="116">
        <f t="shared" si="1"/>
        <v>-0.66150000000000275</v>
      </c>
      <c r="D105" s="28">
        <v>0.74549999999999994</v>
      </c>
    </row>
    <row r="106" spans="1:4" x14ac:dyDescent="0.2">
      <c r="A106" s="116">
        <v>21.07</v>
      </c>
      <c r="B106" s="28">
        <v>3.4887999999999999</v>
      </c>
      <c r="C106" s="116">
        <f t="shared" si="1"/>
        <v>0.61250000000000249</v>
      </c>
      <c r="D106" s="28">
        <v>0.96600000000000008</v>
      </c>
    </row>
    <row r="107" spans="1:4" x14ac:dyDescent="0.2">
      <c r="A107" s="116">
        <v>21.27</v>
      </c>
      <c r="B107" s="28">
        <v>3.7338</v>
      </c>
      <c r="C107" s="116">
        <f t="shared" si="1"/>
        <v>1.2250000000000039</v>
      </c>
      <c r="D107" s="28">
        <v>0.74549999999999994</v>
      </c>
    </row>
    <row r="108" spans="1:4" x14ac:dyDescent="0.2">
      <c r="A108" s="116">
        <v>21.47</v>
      </c>
      <c r="B108" s="28">
        <v>3.9787999999999997</v>
      </c>
      <c r="C108" s="116">
        <f t="shared" si="1"/>
        <v>1.0779999999999956</v>
      </c>
      <c r="D108" s="28">
        <v>0.79800000000000004</v>
      </c>
    </row>
    <row r="109" spans="1:4" x14ac:dyDescent="0.2">
      <c r="A109" s="116">
        <v>21.67</v>
      </c>
      <c r="B109" s="28">
        <v>4.165</v>
      </c>
      <c r="C109" s="116">
        <f t="shared" si="1"/>
        <v>0.75949999999999629</v>
      </c>
      <c r="D109" s="28">
        <v>0.85050000000000014</v>
      </c>
    </row>
    <row r="110" spans="1:4" x14ac:dyDescent="0.2">
      <c r="A110" s="116">
        <v>21.87</v>
      </c>
      <c r="B110" s="28">
        <v>4.2826000000000004</v>
      </c>
      <c r="C110" s="116">
        <f t="shared" si="1"/>
        <v>-0.84933333333334704</v>
      </c>
      <c r="D110" s="28">
        <v>0.75600000000000001</v>
      </c>
    </row>
    <row r="111" spans="1:4" x14ac:dyDescent="0.2">
      <c r="A111" s="116">
        <v>22.08</v>
      </c>
      <c r="B111" s="28">
        <v>3.8024</v>
      </c>
      <c r="C111" s="116">
        <f t="shared" si="1"/>
        <v>-0.48183333333335809</v>
      </c>
      <c r="D111" s="28">
        <v>0.69300000000000006</v>
      </c>
    </row>
    <row r="112" spans="1:4" x14ac:dyDescent="0.2">
      <c r="A112" s="116">
        <v>22.28</v>
      </c>
      <c r="B112" s="28">
        <v>4.0670000000000002</v>
      </c>
      <c r="C112" s="116">
        <f t="shared" si="1"/>
        <v>-0.39200000000001334</v>
      </c>
      <c r="D112" s="28">
        <v>0.67200000000000004</v>
      </c>
    </row>
    <row r="113" spans="1:4" x14ac:dyDescent="0.2">
      <c r="A113" s="116">
        <v>22.48</v>
      </c>
      <c r="B113" s="28">
        <v>3.6456</v>
      </c>
      <c r="C113" s="116">
        <f t="shared" si="1"/>
        <v>-0.39200000000000157</v>
      </c>
      <c r="D113" s="28">
        <v>0.65100000000000002</v>
      </c>
    </row>
    <row r="114" spans="1:4" x14ac:dyDescent="0.2">
      <c r="A114" s="116">
        <v>22.68</v>
      </c>
      <c r="B114" s="28">
        <v>3.9102000000000001</v>
      </c>
      <c r="C114" s="116">
        <f t="shared" si="1"/>
        <v>1.1760000000000033</v>
      </c>
      <c r="D114" s="28">
        <v>0.72449999999999992</v>
      </c>
    </row>
    <row r="115" spans="1:4" x14ac:dyDescent="0.2">
      <c r="A115" s="116">
        <v>22.88</v>
      </c>
      <c r="B115" s="28">
        <v>4.1159999999999997</v>
      </c>
      <c r="C115" s="116">
        <f t="shared" si="1"/>
        <v>0.95550000000000246</v>
      </c>
      <c r="D115" s="28">
        <v>0.74549999999999994</v>
      </c>
    </row>
    <row r="116" spans="1:4" x14ac:dyDescent="0.2">
      <c r="A116" s="116">
        <v>23.08</v>
      </c>
      <c r="B116" s="28">
        <v>4.2923999999999998</v>
      </c>
      <c r="C116" s="116">
        <f t="shared" si="1"/>
        <v>0.76766666666666716</v>
      </c>
      <c r="D116" s="28">
        <v>0.74549999999999994</v>
      </c>
    </row>
    <row r="117" spans="1:4" x14ac:dyDescent="0.2">
      <c r="A117" s="116">
        <v>23.29</v>
      </c>
      <c r="B117" s="28">
        <v>4.4295999999999998</v>
      </c>
      <c r="C117" s="116">
        <f t="shared" si="1"/>
        <v>0.54939393939393533</v>
      </c>
      <c r="D117" s="28">
        <v>0.77700000000000002</v>
      </c>
    </row>
    <row r="118" spans="1:4" x14ac:dyDescent="0.2">
      <c r="A118" s="116">
        <v>23.51</v>
      </c>
      <c r="B118" s="28">
        <v>4.5275999999999996</v>
      </c>
      <c r="C118" s="116">
        <f t="shared" si="1"/>
        <v>0.41872727272727128</v>
      </c>
      <c r="D118" s="28">
        <v>0.76649999999999996</v>
      </c>
    </row>
    <row r="119" spans="1:4" x14ac:dyDescent="0.2">
      <c r="A119" s="116">
        <v>23.71</v>
      </c>
      <c r="B119" s="28">
        <v>4.6059999999999999</v>
      </c>
      <c r="C119" s="116">
        <f t="shared" si="1"/>
        <v>-1.7173333333333241</v>
      </c>
      <c r="D119" s="28">
        <v>0.66150000000000009</v>
      </c>
    </row>
    <row r="120" spans="1:4" x14ac:dyDescent="0.2">
      <c r="A120" s="116">
        <v>23.92</v>
      </c>
      <c r="B120" s="28">
        <v>3.8024</v>
      </c>
      <c r="C120" s="116">
        <f t="shared" si="1"/>
        <v>-1.3253333333333224</v>
      </c>
      <c r="D120" s="28">
        <v>0.70350000000000013</v>
      </c>
    </row>
    <row r="121" spans="1:4" x14ac:dyDescent="0.2">
      <c r="A121" s="116">
        <v>24.12</v>
      </c>
      <c r="B121" s="28">
        <v>4.0376000000000003</v>
      </c>
      <c r="C121" s="116">
        <f t="shared" si="1"/>
        <v>1.0290000000000026</v>
      </c>
      <c r="D121" s="28">
        <v>0.82950000000000013</v>
      </c>
    </row>
    <row r="122" spans="1:4" x14ac:dyDescent="0.2">
      <c r="A122" s="116">
        <v>24.32</v>
      </c>
      <c r="B122" s="28">
        <v>4.2139999999999995</v>
      </c>
      <c r="C122" s="116">
        <f t="shared" si="1"/>
        <v>0.83300000000000218</v>
      </c>
      <c r="D122" s="28">
        <v>0.91349999999999998</v>
      </c>
    </row>
    <row r="123" spans="1:4" x14ac:dyDescent="0.2">
      <c r="A123" s="116">
        <v>24.52</v>
      </c>
      <c r="B123" s="28">
        <v>4.3708</v>
      </c>
      <c r="C123" s="116">
        <f t="shared" si="1"/>
        <v>0.6486666666666685</v>
      </c>
      <c r="D123" s="28">
        <v>0.79800000000000004</v>
      </c>
    </row>
    <row r="124" spans="1:4" x14ac:dyDescent="0.2">
      <c r="A124" s="116">
        <v>24.73</v>
      </c>
      <c r="B124" s="28">
        <v>4.4786000000000001</v>
      </c>
      <c r="C124" s="116">
        <f t="shared" si="1"/>
        <v>0.47716666666666574</v>
      </c>
      <c r="D124" s="28">
        <v>0.86099999999999999</v>
      </c>
    </row>
    <row r="125" spans="1:4" x14ac:dyDescent="0.2">
      <c r="A125" s="116">
        <v>24.93</v>
      </c>
      <c r="B125" s="28">
        <v>4.5667999999999997</v>
      </c>
      <c r="C125" s="116">
        <f t="shared" si="1"/>
        <v>0.40716666666666634</v>
      </c>
      <c r="D125" s="28">
        <v>0.93450000000000011</v>
      </c>
    </row>
    <row r="126" spans="1:4" x14ac:dyDescent="0.2">
      <c r="A126" s="116">
        <v>25.14</v>
      </c>
      <c r="B126" s="28">
        <v>4.6452</v>
      </c>
      <c r="C126" s="116">
        <f t="shared" si="1"/>
        <v>0.33366666666666639</v>
      </c>
      <c r="D126" s="28">
        <v>0.87149999999999994</v>
      </c>
    </row>
    <row r="127" spans="1:4" x14ac:dyDescent="0.2">
      <c r="A127" s="116">
        <v>25.34</v>
      </c>
      <c r="B127" s="28">
        <v>4.7039999999999997</v>
      </c>
      <c r="C127" s="116">
        <f t="shared" si="1"/>
        <v>-1.8829999999999916</v>
      </c>
      <c r="D127" s="28">
        <v>0.76649999999999996</v>
      </c>
    </row>
    <row r="128" spans="1:4" x14ac:dyDescent="0.2">
      <c r="A128" s="116">
        <v>25.55</v>
      </c>
      <c r="B128" s="28">
        <v>3.8513999999999999</v>
      </c>
      <c r="C128" s="116">
        <f t="shared" si="1"/>
        <v>-1.5154999999999896</v>
      </c>
      <c r="D128" s="28">
        <v>0.64049999999999996</v>
      </c>
    </row>
    <row r="129" spans="1:4" x14ac:dyDescent="0.2">
      <c r="A129" s="116">
        <v>25.75</v>
      </c>
      <c r="B129" s="28">
        <v>4.0571999999999999</v>
      </c>
      <c r="C129" s="116">
        <f t="shared" si="1"/>
        <v>0.98116666666666585</v>
      </c>
      <c r="D129" s="28">
        <v>0.73499999999999999</v>
      </c>
    </row>
    <row r="130" spans="1:4" x14ac:dyDescent="0.2">
      <c r="A130" s="116">
        <v>25.96</v>
      </c>
      <c r="B130" s="28">
        <v>4.2531999999999996</v>
      </c>
      <c r="C130" s="116">
        <f t="shared" si="1"/>
        <v>0.79333333333333156</v>
      </c>
      <c r="D130" s="28">
        <v>0.79800000000000004</v>
      </c>
    </row>
    <row r="131" spans="1:4" x14ac:dyDescent="0.2">
      <c r="A131" s="116">
        <v>26.17</v>
      </c>
      <c r="B131" s="28">
        <v>4.3904000000000005</v>
      </c>
      <c r="C131" s="116">
        <f t="shared" si="1"/>
        <v>0.62066666666666714</v>
      </c>
      <c r="D131" s="28">
        <v>0.89249999999999996</v>
      </c>
    </row>
    <row r="132" spans="1:4" x14ac:dyDescent="0.2">
      <c r="A132" s="116">
        <v>26.37</v>
      </c>
      <c r="B132" s="28">
        <v>4.508</v>
      </c>
      <c r="C132" s="116">
        <f t="shared" si="1"/>
        <v>0.51450000000000173</v>
      </c>
      <c r="D132" s="28">
        <v>0.92400000000000004</v>
      </c>
    </row>
    <row r="133" spans="1:4" x14ac:dyDescent="0.2">
      <c r="A133" s="116">
        <v>26.57</v>
      </c>
      <c r="B133" s="28">
        <v>4.5962000000000005</v>
      </c>
      <c r="C133" s="116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16">
        <v>26.78</v>
      </c>
      <c r="B134" s="28">
        <v>4.6550000000000002</v>
      </c>
      <c r="C134" s="116">
        <f t="shared" si="2"/>
        <v>0.28699999999999648</v>
      </c>
      <c r="D134" s="28">
        <v>0.84000000000000008</v>
      </c>
    </row>
    <row r="135" spans="1:4" x14ac:dyDescent="0.2">
      <c r="A135" s="116">
        <v>26.98</v>
      </c>
      <c r="B135" s="28">
        <v>4.7137999999999991</v>
      </c>
      <c r="C135" s="116">
        <f t="shared" si="2"/>
        <v>-1.9845000000000086</v>
      </c>
      <c r="D135" s="28">
        <v>0.70350000000000013</v>
      </c>
    </row>
    <row r="136" spans="1:4" x14ac:dyDescent="0.2">
      <c r="A136" s="116">
        <v>27.18</v>
      </c>
      <c r="B136" s="28">
        <v>3.8611999999999997</v>
      </c>
      <c r="C136" s="116">
        <f t="shared" si="2"/>
        <v>-1.5435000000000034</v>
      </c>
      <c r="D136" s="28">
        <v>0.65100000000000002</v>
      </c>
    </row>
    <row r="137" spans="1:4" x14ac:dyDescent="0.2">
      <c r="A137" s="116">
        <v>27.38</v>
      </c>
      <c r="B137" s="28">
        <v>4.0964</v>
      </c>
      <c r="C137" s="116">
        <f t="shared" si="2"/>
        <v>0.96663636363636196</v>
      </c>
      <c r="D137" s="28">
        <v>0.72449999999999992</v>
      </c>
    </row>
    <row r="138" spans="1:4" x14ac:dyDescent="0.2">
      <c r="A138" s="116">
        <v>27.6</v>
      </c>
      <c r="B138" s="28">
        <v>4.2629999999999999</v>
      </c>
      <c r="C138" s="116">
        <f t="shared" si="2"/>
        <v>0.74613636363636116</v>
      </c>
      <c r="D138" s="28">
        <v>0.81900000000000006</v>
      </c>
    </row>
    <row r="139" spans="1:4" x14ac:dyDescent="0.2">
      <c r="A139" s="116">
        <v>27.8</v>
      </c>
      <c r="B139" s="28">
        <v>4.41</v>
      </c>
      <c r="C139" s="116">
        <f t="shared" si="2"/>
        <v>0.63700000000000312</v>
      </c>
      <c r="D139" s="28">
        <v>0.92400000000000004</v>
      </c>
    </row>
    <row r="140" spans="1:4" x14ac:dyDescent="0.2">
      <c r="A140" s="116">
        <v>28</v>
      </c>
      <c r="B140" s="28">
        <v>4.5178000000000003</v>
      </c>
      <c r="C140" s="116">
        <f t="shared" si="2"/>
        <v>0.49000000000000105</v>
      </c>
      <c r="D140" s="28">
        <v>0.89249999999999996</v>
      </c>
    </row>
    <row r="141" spans="1:4" x14ac:dyDescent="0.2">
      <c r="A141" s="116">
        <v>28.2</v>
      </c>
      <c r="B141" s="28">
        <v>4.6059999999999999</v>
      </c>
      <c r="C141" s="116">
        <f t="shared" si="2"/>
        <v>1.0500000000001591E-2</v>
      </c>
      <c r="D141" s="28">
        <v>0.79800000000000004</v>
      </c>
    </row>
    <row r="142" spans="1:4" x14ac:dyDescent="0.2">
      <c r="A142" s="116">
        <v>28.41</v>
      </c>
      <c r="B142" s="28">
        <v>4.5178000000000003</v>
      </c>
      <c r="C142" s="116">
        <f t="shared" si="2"/>
        <v>-0.11199999999999756</v>
      </c>
      <c r="D142" s="28">
        <v>0.72449999999999992</v>
      </c>
    </row>
    <row r="143" spans="1:4" x14ac:dyDescent="0.2">
      <c r="A143" s="116">
        <v>28.61</v>
      </c>
      <c r="B143" s="28">
        <v>4.5570000000000004</v>
      </c>
      <c r="C143" s="116">
        <f t="shared" si="2"/>
        <v>-2.141999999999991</v>
      </c>
      <c r="D143" s="28">
        <v>0.60899999999999999</v>
      </c>
    </row>
    <row r="144" spans="1:4" x14ac:dyDescent="0.2">
      <c r="A144" s="116">
        <v>28.82</v>
      </c>
      <c r="B144" s="28">
        <v>3.6162000000000001</v>
      </c>
      <c r="C144" s="116">
        <f t="shared" si="2"/>
        <v>-2.1664999999999917</v>
      </c>
      <c r="D144" s="28">
        <v>0.60899999999999999</v>
      </c>
    </row>
    <row r="145" spans="1:4" x14ac:dyDescent="0.2">
      <c r="A145" s="116">
        <v>29.02</v>
      </c>
      <c r="B145" s="28">
        <v>3.6456</v>
      </c>
      <c r="C145" s="116">
        <f t="shared" si="2"/>
        <v>0.73500000000000265</v>
      </c>
      <c r="D145" s="28">
        <v>0.87149999999999994</v>
      </c>
    </row>
    <row r="146" spans="1:4" x14ac:dyDescent="0.2">
      <c r="A146" s="116">
        <v>29.22</v>
      </c>
      <c r="B146" s="28">
        <v>3.9102000000000001</v>
      </c>
      <c r="C146" s="116">
        <f t="shared" si="2"/>
        <v>1.1748333333333334</v>
      </c>
      <c r="D146" s="28">
        <v>0.65100000000000002</v>
      </c>
    </row>
    <row r="147" spans="1:4" x14ac:dyDescent="0.2">
      <c r="A147" s="116">
        <v>29.43</v>
      </c>
      <c r="B147" s="28">
        <v>4.1257999999999999</v>
      </c>
      <c r="C147" s="116">
        <f t="shared" si="2"/>
        <v>-1.0791666666666748</v>
      </c>
      <c r="D147" s="28">
        <v>0.60899999999999999</v>
      </c>
    </row>
    <row r="148" spans="1:4" x14ac:dyDescent="0.2">
      <c r="A148" s="116">
        <v>29.63</v>
      </c>
      <c r="B148" s="28">
        <v>3.4887999999999999</v>
      </c>
      <c r="C148" s="116">
        <f t="shared" si="2"/>
        <v>-1.0780000000000038</v>
      </c>
      <c r="D148" s="28">
        <v>0.94500000000000006</v>
      </c>
    </row>
    <row r="149" spans="1:4" x14ac:dyDescent="0.2">
      <c r="A149" s="116">
        <v>29.83</v>
      </c>
      <c r="B149" s="28">
        <v>3.6945999999999999</v>
      </c>
      <c r="C149" s="116">
        <f t="shared" si="2"/>
        <v>1.0978333333333319</v>
      </c>
      <c r="D149" s="28">
        <v>0.79800000000000004</v>
      </c>
    </row>
    <row r="150" spans="1:4" x14ac:dyDescent="0.2">
      <c r="A150" s="116">
        <v>30.04</v>
      </c>
      <c r="B150" s="28">
        <v>3.9395999999999995</v>
      </c>
      <c r="C150" s="116">
        <f t="shared" si="2"/>
        <v>1.1468333333333334</v>
      </c>
      <c r="D150" s="28">
        <v>0.90300000000000002</v>
      </c>
    </row>
    <row r="151" spans="1:4" x14ac:dyDescent="0.2">
      <c r="A151" s="116">
        <v>30.24</v>
      </c>
      <c r="B151" s="28">
        <v>4.165</v>
      </c>
      <c r="C151" s="116">
        <f t="shared" si="2"/>
        <v>-1.1024999999999738</v>
      </c>
      <c r="D151" s="28">
        <v>0.90300000000000002</v>
      </c>
    </row>
    <row r="152" spans="1:4" x14ac:dyDescent="0.2">
      <c r="A152" s="116">
        <v>30.44</v>
      </c>
      <c r="B152" s="28">
        <v>3.4985999999999997</v>
      </c>
      <c r="C152" s="116">
        <f t="shared" si="2"/>
        <v>-0.95549999999997393</v>
      </c>
      <c r="D152" s="28">
        <v>0.68250000000000011</v>
      </c>
    </row>
    <row r="153" spans="1:4" x14ac:dyDescent="0.2">
      <c r="A153" s="116">
        <v>30.64</v>
      </c>
      <c r="B153" s="28">
        <v>3.7827999999999999</v>
      </c>
      <c r="C153" s="116">
        <f t="shared" si="2"/>
        <v>1.2471666666666668</v>
      </c>
      <c r="D153" s="28">
        <v>0.61949999999999994</v>
      </c>
    </row>
    <row r="154" spans="1:4" x14ac:dyDescent="0.2">
      <c r="A154" s="116">
        <v>30.85</v>
      </c>
      <c r="B154" s="28">
        <v>4.0081999999999995</v>
      </c>
      <c r="C154" s="116">
        <f t="shared" si="2"/>
        <v>-0.78633333333334088</v>
      </c>
      <c r="D154" s="28">
        <v>0.75600000000000001</v>
      </c>
    </row>
    <row r="155" spans="1:4" x14ac:dyDescent="0.2">
      <c r="A155" s="116">
        <v>31.05</v>
      </c>
      <c r="B155" s="28">
        <v>3.4789999999999996</v>
      </c>
      <c r="C155" s="116">
        <f t="shared" si="2"/>
        <v>-0.55300000000000671</v>
      </c>
      <c r="D155" s="28">
        <v>0.90300000000000002</v>
      </c>
    </row>
    <row r="156" spans="1:4" x14ac:dyDescent="0.2">
      <c r="A156" s="116">
        <v>31.26</v>
      </c>
      <c r="B156" s="28">
        <v>3.8024</v>
      </c>
      <c r="C156" s="116">
        <f t="shared" si="2"/>
        <v>1.3580000000000005</v>
      </c>
      <c r="D156" s="28">
        <v>0.88200000000000001</v>
      </c>
    </row>
    <row r="157" spans="1:4" x14ac:dyDescent="0.2">
      <c r="A157" s="116">
        <v>31.46</v>
      </c>
      <c r="B157" s="28">
        <v>4.0376000000000003</v>
      </c>
      <c r="C157" s="116">
        <f t="shared" si="2"/>
        <v>1.0535000000000032</v>
      </c>
      <c r="D157" s="28">
        <v>0.94500000000000006</v>
      </c>
    </row>
    <row r="158" spans="1:4" x14ac:dyDescent="0.2">
      <c r="A158" s="116">
        <v>31.66</v>
      </c>
      <c r="B158" s="28">
        <v>4.2237999999999998</v>
      </c>
      <c r="C158" s="116">
        <f t="shared" si="2"/>
        <v>0.83883333333333132</v>
      </c>
      <c r="D158" s="28">
        <v>0.89249999999999996</v>
      </c>
    </row>
    <row r="159" spans="1:4" x14ac:dyDescent="0.2">
      <c r="A159" s="116">
        <v>31.87</v>
      </c>
      <c r="B159" s="28">
        <v>4.3805999999999994</v>
      </c>
      <c r="C159" s="116">
        <f t="shared" si="2"/>
        <v>0.63000000000000322</v>
      </c>
      <c r="D159" s="28">
        <v>0.75600000000000001</v>
      </c>
    </row>
    <row r="160" spans="1:4" x14ac:dyDescent="0.2">
      <c r="A160" s="116">
        <v>32.08</v>
      </c>
      <c r="B160" s="28">
        <v>4.4884000000000004</v>
      </c>
      <c r="C160" s="116">
        <f t="shared" si="2"/>
        <v>-1.2599999999999891</v>
      </c>
      <c r="D160" s="28">
        <v>0.70350000000000013</v>
      </c>
    </row>
    <row r="161" spans="1:4" x14ac:dyDescent="0.2">
      <c r="A161" s="116">
        <v>32.29</v>
      </c>
      <c r="B161" s="28">
        <v>3.8513999999999999</v>
      </c>
      <c r="C161" s="116">
        <f t="shared" si="2"/>
        <v>-0.92866666666667019</v>
      </c>
      <c r="D161" s="28">
        <v>0.63</v>
      </c>
    </row>
    <row r="162" spans="1:4" x14ac:dyDescent="0.2">
      <c r="A162" s="116">
        <v>32.49</v>
      </c>
      <c r="B162" s="28">
        <v>4.0865999999999998</v>
      </c>
      <c r="C162" s="116">
        <f t="shared" si="2"/>
        <v>1.029000000000001</v>
      </c>
      <c r="D162" s="28">
        <v>0.77700000000000002</v>
      </c>
    </row>
    <row r="163" spans="1:4" x14ac:dyDescent="0.2">
      <c r="A163" s="116">
        <v>32.69</v>
      </c>
      <c r="B163" s="28">
        <v>4.2629999999999999</v>
      </c>
      <c r="C163" s="116">
        <f t="shared" si="2"/>
        <v>-1.3789999999999834</v>
      </c>
      <c r="D163" s="28">
        <v>0.94500000000000006</v>
      </c>
    </row>
    <row r="164" spans="1:4" x14ac:dyDescent="0.2">
      <c r="A164" s="116">
        <v>32.9</v>
      </c>
      <c r="B164" s="28">
        <v>3.4985999999999997</v>
      </c>
      <c r="C164" s="116">
        <f t="shared" si="2"/>
        <v>-1.5014999999999969</v>
      </c>
      <c r="D164" s="28">
        <v>0.79800000000000004</v>
      </c>
    </row>
    <row r="165" spans="1:4" x14ac:dyDescent="0.2">
      <c r="A165" s="116">
        <v>33.1</v>
      </c>
      <c r="B165" s="28">
        <v>3.6259999999999999</v>
      </c>
      <c r="C165" s="116">
        <f t="shared" si="2"/>
        <v>0.99516666666666032</v>
      </c>
      <c r="D165" s="28">
        <v>0.91349999999999998</v>
      </c>
    </row>
    <row r="166" spans="1:4" x14ac:dyDescent="0.2">
      <c r="A166" s="116">
        <v>33.31</v>
      </c>
      <c r="B166" s="28">
        <v>3.9102000000000001</v>
      </c>
      <c r="C166" s="116">
        <f t="shared" si="2"/>
        <v>-0.37683333333335856</v>
      </c>
      <c r="D166" s="28">
        <v>0.92400000000000004</v>
      </c>
    </row>
    <row r="167" spans="1:4" x14ac:dyDescent="0.2">
      <c r="A167" s="116">
        <v>33.51</v>
      </c>
      <c r="B167" s="28">
        <v>3.4887999999999999</v>
      </c>
      <c r="C167" s="116">
        <f t="shared" si="2"/>
        <v>-0.29400000000003301</v>
      </c>
      <c r="D167" s="28">
        <v>0.85050000000000014</v>
      </c>
    </row>
    <row r="168" spans="1:4" x14ac:dyDescent="0.2">
      <c r="A168" s="116">
        <v>33.71</v>
      </c>
      <c r="B168" s="28">
        <v>3.7926000000000002</v>
      </c>
      <c r="C168" s="116">
        <f t="shared" si="2"/>
        <v>1.3194999999999872</v>
      </c>
      <c r="D168" s="28">
        <v>0.86099999999999999</v>
      </c>
    </row>
    <row r="169" spans="1:4" x14ac:dyDescent="0.2">
      <c r="A169" s="116">
        <v>33.92</v>
      </c>
      <c r="B169" s="28">
        <v>4.0278</v>
      </c>
      <c r="C169" s="116">
        <f t="shared" si="2"/>
        <v>-0.3710000000000232</v>
      </c>
      <c r="D169" s="28">
        <v>0.84000000000000008</v>
      </c>
    </row>
    <row r="170" spans="1:4" x14ac:dyDescent="0.2">
      <c r="A170" s="116">
        <v>34.119999999999997</v>
      </c>
      <c r="B170" s="28">
        <v>3.6553999999999998</v>
      </c>
      <c r="C170" s="116">
        <f t="shared" si="2"/>
        <v>-0.66150000000002418</v>
      </c>
      <c r="D170" s="28">
        <v>0.70350000000000013</v>
      </c>
    </row>
    <row r="171" spans="1:4" x14ac:dyDescent="0.2">
      <c r="A171" s="116">
        <v>34.32</v>
      </c>
      <c r="B171" s="28">
        <v>3.7631999999999999</v>
      </c>
      <c r="C171" s="116">
        <f t="shared" si="2"/>
        <v>-0.41649999999999371</v>
      </c>
      <c r="D171" s="28">
        <v>0.55650000000000011</v>
      </c>
    </row>
    <row r="172" spans="1:4" x14ac:dyDescent="0.2">
      <c r="A172" s="116">
        <v>34.520000000000003</v>
      </c>
      <c r="B172" s="28">
        <v>3.4887999999999999</v>
      </c>
      <c r="C172" s="116">
        <f t="shared" si="2"/>
        <v>9.8000000000026843E-2</v>
      </c>
      <c r="D172" s="28">
        <v>0.58800000000000008</v>
      </c>
    </row>
    <row r="173" spans="1:4" x14ac:dyDescent="0.2">
      <c r="A173" s="116">
        <v>34.72</v>
      </c>
      <c r="B173" s="28">
        <v>3.8024</v>
      </c>
      <c r="C173" s="116">
        <f t="shared" si="2"/>
        <v>1.3673333333333471</v>
      </c>
      <c r="D173" s="28">
        <v>0.82950000000000013</v>
      </c>
    </row>
    <row r="174" spans="1:4" x14ac:dyDescent="0.2">
      <c r="A174" s="116">
        <v>34.93</v>
      </c>
      <c r="B174" s="28">
        <v>4.0473999999999997</v>
      </c>
      <c r="C174" s="116">
        <f t="shared" si="2"/>
        <v>0.9998333333333238</v>
      </c>
      <c r="D174" s="28">
        <v>0.85050000000000014</v>
      </c>
    </row>
    <row r="175" spans="1:4" x14ac:dyDescent="0.2">
      <c r="A175" s="116">
        <v>35.130000000000003</v>
      </c>
      <c r="B175" s="28">
        <v>4.2139999999999995</v>
      </c>
      <c r="C175" s="116">
        <f t="shared" si="2"/>
        <v>0.78983333333332673</v>
      </c>
      <c r="D175" s="28">
        <v>0.59849999999999992</v>
      </c>
    </row>
    <row r="176" spans="1:4" x14ac:dyDescent="0.2">
      <c r="A176" s="116">
        <v>35.340000000000003</v>
      </c>
      <c r="B176" s="28">
        <v>4.3708</v>
      </c>
      <c r="C176" s="116">
        <f t="shared" si="2"/>
        <v>0.66733333333334022</v>
      </c>
      <c r="D176" s="28">
        <v>0.95550000000000013</v>
      </c>
    </row>
    <row r="177" spans="1:4" x14ac:dyDescent="0.2">
      <c r="A177" s="116">
        <v>35.54</v>
      </c>
      <c r="B177" s="28">
        <v>4.4884000000000004</v>
      </c>
      <c r="C177" s="116">
        <f t="shared" si="2"/>
        <v>0.49000000000000282</v>
      </c>
      <c r="D177" s="28">
        <v>0.95550000000000013</v>
      </c>
    </row>
    <row r="178" spans="1:4" x14ac:dyDescent="0.2">
      <c r="A178" s="116">
        <v>35.74</v>
      </c>
      <c r="B178" s="28">
        <v>4.5667999999999997</v>
      </c>
      <c r="C178" s="116">
        <f t="shared" si="2"/>
        <v>0.40599999999999592</v>
      </c>
      <c r="D178" s="28">
        <v>0.84000000000000008</v>
      </c>
    </row>
    <row r="179" spans="1:4" x14ac:dyDescent="0.2">
      <c r="A179" s="116">
        <v>35.950000000000003</v>
      </c>
      <c r="B179" s="28">
        <v>4.6550000000000002</v>
      </c>
      <c r="C179" s="116">
        <f t="shared" si="2"/>
        <v>-2.5340000000000589</v>
      </c>
      <c r="D179" s="28">
        <v>0.69300000000000006</v>
      </c>
    </row>
    <row r="180" spans="1:4" x14ac:dyDescent="0.2">
      <c r="A180" s="116">
        <v>36.15</v>
      </c>
      <c r="B180" s="28">
        <v>3.5573999999999999</v>
      </c>
      <c r="C180" s="116">
        <f t="shared" si="2"/>
        <v>-2.884000000000059</v>
      </c>
      <c r="D180" s="28">
        <v>0.70350000000000013</v>
      </c>
    </row>
    <row r="181" spans="1:4" x14ac:dyDescent="0.2">
      <c r="A181" s="116">
        <v>36.36</v>
      </c>
      <c r="B181" s="28">
        <v>3.4985999999999997</v>
      </c>
      <c r="C181" s="116">
        <f t="shared" si="2"/>
        <v>0.37449999999999273</v>
      </c>
      <c r="D181" s="28">
        <v>0.89249999999999996</v>
      </c>
    </row>
    <row r="182" spans="1:4" x14ac:dyDescent="0.2">
      <c r="A182" s="116">
        <v>36.56</v>
      </c>
      <c r="B182" s="28">
        <v>3.7043999999999997</v>
      </c>
      <c r="C182" s="116">
        <f t="shared" si="2"/>
        <v>1.1270000000000071</v>
      </c>
      <c r="D182" s="28">
        <v>0.79800000000000004</v>
      </c>
    </row>
    <row r="183" spans="1:4" x14ac:dyDescent="0.2">
      <c r="A183" s="116">
        <v>36.76</v>
      </c>
      <c r="B183" s="28">
        <v>3.9494000000000002</v>
      </c>
      <c r="C183" s="116">
        <f t="shared" si="2"/>
        <v>0.53900000000001469</v>
      </c>
      <c r="D183" s="28">
        <v>0.82950000000000013</v>
      </c>
    </row>
    <row r="184" spans="1:4" x14ac:dyDescent="0.2">
      <c r="A184" s="116">
        <v>36.96</v>
      </c>
      <c r="B184" s="28">
        <v>3.92</v>
      </c>
      <c r="C184" s="116">
        <f t="shared" si="2"/>
        <v>-0.66150000000001308</v>
      </c>
      <c r="D184" s="28">
        <v>0.80850000000000011</v>
      </c>
    </row>
    <row r="185" spans="1:4" x14ac:dyDescent="0.2">
      <c r="A185" s="116">
        <v>37.159999999999997</v>
      </c>
      <c r="B185" s="28">
        <v>3.6847999999999996</v>
      </c>
      <c r="C185" s="116">
        <f t="shared" si="2"/>
        <v>4.1999999999985604E-2</v>
      </c>
      <c r="D185" s="28">
        <v>0.59849999999999992</v>
      </c>
    </row>
    <row r="186" spans="1:4" x14ac:dyDescent="0.2">
      <c r="A186" s="116">
        <v>37.369999999999997</v>
      </c>
      <c r="B186" s="28">
        <v>3.9494000000000002</v>
      </c>
      <c r="C186" s="116">
        <f t="shared" si="2"/>
        <v>-0.44333333333333125</v>
      </c>
      <c r="D186" s="28">
        <v>0.70350000000000013</v>
      </c>
    </row>
    <row r="187" spans="1:4" x14ac:dyDescent="0.2">
      <c r="A187" s="116">
        <v>37.58</v>
      </c>
      <c r="B187" s="28">
        <v>3.4985999999999997</v>
      </c>
      <c r="C187" s="116">
        <f t="shared" si="2"/>
        <v>-0.75483333333333424</v>
      </c>
      <c r="D187" s="28">
        <v>0.94500000000000006</v>
      </c>
    </row>
    <row r="188" spans="1:4" x14ac:dyDescent="0.2">
      <c r="A188" s="116">
        <v>37.78</v>
      </c>
      <c r="B188" s="28">
        <v>3.6259999999999999</v>
      </c>
      <c r="C188" s="116">
        <f t="shared" si="2"/>
        <v>1.0045000000000104</v>
      </c>
      <c r="D188" s="28">
        <v>0.91349999999999998</v>
      </c>
    </row>
    <row r="189" spans="1:4" x14ac:dyDescent="0.2">
      <c r="A189" s="116">
        <v>37.979999999999997</v>
      </c>
      <c r="B189" s="28">
        <v>3.9003999999999999</v>
      </c>
      <c r="C189" s="116">
        <f t="shared" si="2"/>
        <v>1.1993333333333454</v>
      </c>
      <c r="D189" s="28">
        <v>0.89249999999999996</v>
      </c>
    </row>
    <row r="190" spans="1:4" x14ac:dyDescent="0.2">
      <c r="A190" s="116">
        <v>38.19</v>
      </c>
      <c r="B190" s="28">
        <v>4.1159999999999997</v>
      </c>
      <c r="C190" s="116">
        <f t="shared" si="2"/>
        <v>-1.0301666666666471</v>
      </c>
      <c r="D190" s="28">
        <v>0.78750000000000009</v>
      </c>
    </row>
    <row r="191" spans="1:4" x14ac:dyDescent="0.2">
      <c r="A191" s="116">
        <v>38.39</v>
      </c>
      <c r="B191" s="28">
        <v>3.4985999999999997</v>
      </c>
      <c r="C191" s="116">
        <f t="shared" si="2"/>
        <v>-1.0534999999999799</v>
      </c>
      <c r="D191" s="28">
        <v>0.74549999999999994</v>
      </c>
    </row>
    <row r="192" spans="1:4" x14ac:dyDescent="0.2">
      <c r="A192" s="116">
        <v>38.6</v>
      </c>
      <c r="B192" s="28">
        <v>3.7043999999999997</v>
      </c>
      <c r="C192" s="116">
        <f t="shared" si="2"/>
        <v>1.1899999999999964</v>
      </c>
      <c r="D192" s="28">
        <v>0.85050000000000014</v>
      </c>
    </row>
    <row r="193" spans="1:4" x14ac:dyDescent="0.2">
      <c r="A193" s="116">
        <v>38.81</v>
      </c>
      <c r="B193" s="28">
        <v>3.9984000000000002</v>
      </c>
      <c r="C193" s="116">
        <f t="shared" si="2"/>
        <v>1.1666666666666625</v>
      </c>
      <c r="D193" s="28">
        <v>0.93450000000000011</v>
      </c>
    </row>
    <row r="194" spans="1:4" x14ac:dyDescent="0.2">
      <c r="A194" s="116">
        <v>39.020000000000003</v>
      </c>
      <c r="B194" s="28">
        <v>4.1943999999999999</v>
      </c>
      <c r="C194" s="116">
        <f t="shared" si="2"/>
        <v>0.80075757575757345</v>
      </c>
      <c r="D194" s="28">
        <v>0.77700000000000002</v>
      </c>
    </row>
    <row r="195" spans="1:4" x14ac:dyDescent="0.2">
      <c r="A195" s="116">
        <v>39.24</v>
      </c>
      <c r="B195" s="28">
        <v>4.3413999999999993</v>
      </c>
      <c r="C195" s="116">
        <f t="shared" si="2"/>
        <v>0.66935406698565181</v>
      </c>
      <c r="D195" s="28">
        <v>0.69300000000000006</v>
      </c>
    </row>
    <row r="196" spans="1:4" x14ac:dyDescent="0.2">
      <c r="A196" s="116">
        <v>39.43</v>
      </c>
      <c r="B196" s="28">
        <v>4.4687999999999999</v>
      </c>
      <c r="C196" s="116">
        <f t="shared" si="2"/>
        <v>0.33526315789474248</v>
      </c>
      <c r="D196" s="28">
        <v>0.67200000000000004</v>
      </c>
    </row>
    <row r="197" spans="1:4" x14ac:dyDescent="0.2">
      <c r="A197" s="116">
        <v>39.630000000000003</v>
      </c>
      <c r="B197" s="28">
        <v>4.4687999999999999</v>
      </c>
      <c r="C197" s="116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16">
        <v>39.85</v>
      </c>
      <c r="B198" s="28">
        <v>3.4397999999999995</v>
      </c>
      <c r="C198" s="116">
        <f t="shared" si="3"/>
        <v>-2.2919696969697103</v>
      </c>
      <c r="D198" s="28">
        <v>0.88200000000000001</v>
      </c>
    </row>
    <row r="199" spans="1:4" x14ac:dyDescent="0.2">
      <c r="A199" s="116">
        <v>40.06</v>
      </c>
      <c r="B199" s="28">
        <v>3.4593999999999996</v>
      </c>
      <c r="C199" s="116">
        <f t="shared" si="3"/>
        <v>0.12016666666666898</v>
      </c>
      <c r="D199" s="28">
        <v>1.008</v>
      </c>
    </row>
    <row r="200" spans="1:4" x14ac:dyDescent="0.2">
      <c r="A200" s="116">
        <v>40.26</v>
      </c>
      <c r="B200" s="28">
        <v>3.4887999999999999</v>
      </c>
      <c r="C200" s="116">
        <f t="shared" si="3"/>
        <v>0.77349999999999963</v>
      </c>
      <c r="D200" s="28">
        <v>0.77700000000000002</v>
      </c>
    </row>
    <row r="201" spans="1:4" x14ac:dyDescent="0.2">
      <c r="A201" s="116">
        <v>40.47</v>
      </c>
      <c r="B201" s="28">
        <v>3.7827999999999999</v>
      </c>
      <c r="C201" s="116">
        <f t="shared" si="3"/>
        <v>1.3369999999999891</v>
      </c>
      <c r="D201" s="28">
        <v>0.76649999999999996</v>
      </c>
    </row>
    <row r="202" spans="1:4" x14ac:dyDescent="0.2">
      <c r="A202" s="116">
        <v>40.67</v>
      </c>
      <c r="B202" s="28">
        <v>4.0376000000000003</v>
      </c>
      <c r="C202" s="116">
        <f t="shared" si="3"/>
        <v>-0.71050000000003832</v>
      </c>
      <c r="D202" s="28">
        <v>0.89249999999999996</v>
      </c>
    </row>
    <row r="203" spans="1:4" x14ac:dyDescent="0.2">
      <c r="A203" s="116">
        <v>40.869999999999997</v>
      </c>
      <c r="B203" s="28">
        <v>3.4985999999999997</v>
      </c>
      <c r="C203" s="116">
        <f t="shared" si="3"/>
        <v>-0.63700000000003965</v>
      </c>
      <c r="D203" s="28">
        <v>0.74549999999999994</v>
      </c>
    </row>
    <row r="204" spans="1:4" x14ac:dyDescent="0.2">
      <c r="A204" s="116">
        <v>41.07</v>
      </c>
      <c r="B204" s="28">
        <v>3.7827999999999999</v>
      </c>
      <c r="C204" s="116">
        <f t="shared" si="3"/>
        <v>6.459090909089571E-2</v>
      </c>
      <c r="D204" s="28">
        <v>0.85050000000000014</v>
      </c>
    </row>
    <row r="205" spans="1:4" x14ac:dyDescent="0.2">
      <c r="A205" s="116">
        <v>41.29</v>
      </c>
      <c r="B205" s="28">
        <v>3.4985999999999997</v>
      </c>
      <c r="C205" s="116">
        <f t="shared" si="3"/>
        <v>3.0757575757569655E-2</v>
      </c>
      <c r="D205" s="28">
        <v>0.85050000000000014</v>
      </c>
    </row>
    <row r="206" spans="1:4" x14ac:dyDescent="0.2">
      <c r="A206" s="116">
        <v>41.5</v>
      </c>
      <c r="B206" s="28">
        <v>3.7827999999999999</v>
      </c>
      <c r="C206" s="116">
        <f t="shared" si="3"/>
        <v>1.0196666666666596</v>
      </c>
      <c r="D206" s="28">
        <v>0.94500000000000006</v>
      </c>
    </row>
    <row r="207" spans="1:4" x14ac:dyDescent="0.2">
      <c r="A207" s="116">
        <v>41.7</v>
      </c>
      <c r="B207" s="28">
        <v>3.92</v>
      </c>
      <c r="C207" s="116">
        <f t="shared" si="3"/>
        <v>7.3499999999990184E-2</v>
      </c>
      <c r="D207" s="28">
        <v>0.85050000000000014</v>
      </c>
    </row>
    <row r="208" spans="1:4" x14ac:dyDescent="0.2">
      <c r="A208" s="116">
        <v>41.9</v>
      </c>
      <c r="B208" s="28">
        <v>3.8122000000000003</v>
      </c>
      <c r="C208" s="116">
        <f t="shared" si="3"/>
        <v>0.26716666666665972</v>
      </c>
      <c r="D208" s="28">
        <v>0.75600000000000001</v>
      </c>
    </row>
    <row r="209" spans="1:4" x14ac:dyDescent="0.2">
      <c r="A209" s="116">
        <v>42.11</v>
      </c>
      <c r="B209" s="28">
        <v>4.0376000000000003</v>
      </c>
      <c r="C209" s="116">
        <f t="shared" si="3"/>
        <v>1.0266666666666571</v>
      </c>
      <c r="D209" s="28">
        <v>0.91349999999999998</v>
      </c>
    </row>
    <row r="210" spans="1:4" x14ac:dyDescent="0.2">
      <c r="A210" s="116">
        <v>42.31</v>
      </c>
      <c r="B210" s="28">
        <v>4.2336</v>
      </c>
      <c r="C210" s="116">
        <f t="shared" si="3"/>
        <v>0.7933333333333239</v>
      </c>
      <c r="D210" s="28">
        <v>1.0710000000000002</v>
      </c>
    </row>
    <row r="211" spans="1:4" x14ac:dyDescent="0.2">
      <c r="A211" s="116">
        <v>42.52</v>
      </c>
      <c r="B211" s="28">
        <v>4.3609999999999998</v>
      </c>
      <c r="C211" s="116">
        <f t="shared" si="3"/>
        <v>0.5833333333333407</v>
      </c>
      <c r="D211" s="28">
        <v>0.76649999999999996</v>
      </c>
    </row>
    <row r="212" spans="1:4" x14ac:dyDescent="0.2">
      <c r="A212" s="116">
        <v>42.73</v>
      </c>
      <c r="B212" s="28">
        <v>4.4786000000000001</v>
      </c>
      <c r="C212" s="116">
        <f t="shared" si="3"/>
        <v>-2.1699999999999573</v>
      </c>
      <c r="D212" s="28">
        <v>0.441</v>
      </c>
    </row>
    <row r="213" spans="1:4" x14ac:dyDescent="0.2">
      <c r="A213" s="116">
        <v>42.93</v>
      </c>
      <c r="B213" s="28">
        <v>3.4985999999999997</v>
      </c>
      <c r="C213" s="116">
        <f t="shared" si="3"/>
        <v>-1.7966666666666349</v>
      </c>
      <c r="D213" s="28">
        <v>0.48300000000000004</v>
      </c>
    </row>
    <row r="214" spans="1:4" x14ac:dyDescent="0.2">
      <c r="A214" s="116">
        <v>43.14</v>
      </c>
      <c r="B214" s="28">
        <v>3.7730000000000001</v>
      </c>
      <c r="C214" s="116">
        <f t="shared" si="3"/>
        <v>1.2413333333333219</v>
      </c>
      <c r="D214" s="28">
        <v>0.85050000000000014</v>
      </c>
    </row>
    <row r="215" spans="1:4" x14ac:dyDescent="0.2">
      <c r="A215" s="116">
        <v>43.34</v>
      </c>
      <c r="B215" s="28">
        <v>4.0081999999999995</v>
      </c>
      <c r="C215" s="116">
        <f t="shared" si="3"/>
        <v>1.0780000000000047</v>
      </c>
      <c r="D215" s="28">
        <v>0.75600000000000001</v>
      </c>
    </row>
    <row r="216" spans="1:4" x14ac:dyDescent="0.2">
      <c r="A216" s="116">
        <v>43.55</v>
      </c>
      <c r="B216" s="28">
        <v>4.2139999999999995</v>
      </c>
      <c r="C216" s="116">
        <f t="shared" si="3"/>
        <v>-1.2984999999999598</v>
      </c>
      <c r="D216" s="28">
        <v>0.77700000000000002</v>
      </c>
    </row>
    <row r="217" spans="1:4" x14ac:dyDescent="0.2">
      <c r="A217" s="116">
        <v>43.75</v>
      </c>
      <c r="B217" s="28">
        <v>3.4985999999999997</v>
      </c>
      <c r="C217" s="116">
        <f t="shared" si="3"/>
        <v>-1.7149999999999745</v>
      </c>
      <c r="D217" s="28">
        <v>0.87149999999999994</v>
      </c>
    </row>
    <row r="218" spans="1:4" x14ac:dyDescent="0.2">
      <c r="A218" s="116">
        <v>43.95</v>
      </c>
      <c r="B218" s="28">
        <v>3.528</v>
      </c>
      <c r="C218" s="116">
        <f t="shared" si="3"/>
        <v>0.75016666666668719</v>
      </c>
      <c r="D218" s="28">
        <v>0.78750000000000009</v>
      </c>
    </row>
    <row r="219" spans="1:4" x14ac:dyDescent="0.2">
      <c r="A219" s="116">
        <v>44.16</v>
      </c>
      <c r="B219" s="28">
        <v>3.8122000000000003</v>
      </c>
      <c r="C219" s="116">
        <f t="shared" si="3"/>
        <v>1.0441666666666816</v>
      </c>
      <c r="D219" s="28">
        <v>0.87149999999999994</v>
      </c>
    </row>
    <row r="220" spans="1:4" x14ac:dyDescent="0.2">
      <c r="A220" s="116">
        <v>44.36</v>
      </c>
      <c r="B220" s="28">
        <v>3.9592000000000001</v>
      </c>
      <c r="C220" s="116">
        <f t="shared" si="3"/>
        <v>-0.26250000000000362</v>
      </c>
      <c r="D220" s="28">
        <v>0.93450000000000011</v>
      </c>
    </row>
    <row r="221" spans="1:4" x14ac:dyDescent="0.2">
      <c r="A221" s="116">
        <v>44.57</v>
      </c>
      <c r="B221" s="28">
        <v>3.6945999999999999</v>
      </c>
      <c r="C221" s="116">
        <f t="shared" si="3"/>
        <v>3.1499999999993089E-2</v>
      </c>
      <c r="D221" s="28">
        <v>0.87149999999999994</v>
      </c>
    </row>
    <row r="222" spans="1:4" x14ac:dyDescent="0.2">
      <c r="A222" s="116">
        <v>44.77</v>
      </c>
      <c r="B222" s="28">
        <v>3.9592000000000001</v>
      </c>
      <c r="C222" s="116">
        <f t="shared" si="3"/>
        <v>1.1515000000000055</v>
      </c>
      <c r="D222" s="28">
        <v>0.77700000000000002</v>
      </c>
    </row>
    <row r="223" spans="1:4" x14ac:dyDescent="0.2">
      <c r="A223" s="116">
        <v>44.98</v>
      </c>
      <c r="B223" s="28">
        <v>4.165</v>
      </c>
      <c r="C223" s="116">
        <f t="shared" si="3"/>
        <v>-1.1199999999999792</v>
      </c>
      <c r="D223" s="28">
        <v>0.71400000000000008</v>
      </c>
    </row>
    <row r="224" spans="1:4" x14ac:dyDescent="0.2">
      <c r="A224" s="116">
        <v>45.19</v>
      </c>
      <c r="B224" s="28">
        <v>3.4887999999999999</v>
      </c>
      <c r="C224" s="116">
        <f t="shared" si="3"/>
        <v>-1.1899999999999953</v>
      </c>
      <c r="D224" s="28">
        <v>0.77700000000000002</v>
      </c>
    </row>
    <row r="225" spans="1:4" x14ac:dyDescent="0.2">
      <c r="A225" s="116">
        <v>45.4</v>
      </c>
      <c r="B225" s="28">
        <v>3.6652</v>
      </c>
      <c r="C225" s="116">
        <f t="shared" si="3"/>
        <v>1.0966666666666629</v>
      </c>
      <c r="D225" s="28">
        <v>0.77700000000000002</v>
      </c>
    </row>
    <row r="226" spans="1:4" x14ac:dyDescent="0.2">
      <c r="A226" s="116">
        <v>45.61</v>
      </c>
      <c r="B226" s="28">
        <v>3.9494000000000002</v>
      </c>
      <c r="C226" s="116">
        <f t="shared" si="3"/>
        <v>1.1666666666666614</v>
      </c>
      <c r="D226" s="28">
        <v>0.77700000000000002</v>
      </c>
    </row>
    <row r="227" spans="1:4" x14ac:dyDescent="0.2">
      <c r="A227" s="116">
        <v>45.82</v>
      </c>
      <c r="B227" s="28">
        <v>4.1551999999999998</v>
      </c>
      <c r="C227" s="116">
        <f t="shared" si="3"/>
        <v>0.13999999999999779</v>
      </c>
      <c r="D227" s="28">
        <v>0.77700000000000002</v>
      </c>
    </row>
    <row r="228" spans="1:4" x14ac:dyDescent="0.2">
      <c r="A228" s="116">
        <v>46.03</v>
      </c>
      <c r="B228" s="28">
        <v>4.0081999999999995</v>
      </c>
      <c r="C228" s="116">
        <f t="shared" si="3"/>
        <v>-1.1433333333333286</v>
      </c>
      <c r="D228" s="28">
        <v>0.76649999999999996</v>
      </c>
    </row>
    <row r="229" spans="1:4" x14ac:dyDescent="0.2">
      <c r="A229" s="116">
        <v>46.24</v>
      </c>
      <c r="B229" s="28">
        <v>3.6749999999999998</v>
      </c>
      <c r="C229" s="116">
        <f t="shared" si="3"/>
        <v>-0.18666666666666543</v>
      </c>
      <c r="D229" s="28">
        <v>0.72449999999999992</v>
      </c>
    </row>
    <row r="230" spans="1:4" x14ac:dyDescent="0.2">
      <c r="A230" s="116">
        <v>46.45</v>
      </c>
      <c r="B230" s="28">
        <v>3.9297999999999997</v>
      </c>
      <c r="C230" s="116">
        <f t="shared" si="3"/>
        <v>1.1433333333333469</v>
      </c>
      <c r="D230" s="28">
        <v>0.60899999999999999</v>
      </c>
    </row>
    <row r="231" spans="1:4" x14ac:dyDescent="0.2">
      <c r="A231" s="116">
        <v>46.66</v>
      </c>
      <c r="B231" s="28">
        <v>4.1551999999999998</v>
      </c>
      <c r="C231" s="116">
        <f t="shared" si="3"/>
        <v>-0.93333333333331125</v>
      </c>
      <c r="D231" s="28">
        <v>0.60899999999999999</v>
      </c>
    </row>
    <row r="232" spans="1:4" x14ac:dyDescent="0.2">
      <c r="A232" s="116">
        <v>46.87</v>
      </c>
      <c r="B232" s="28">
        <v>3.5377999999999998</v>
      </c>
      <c r="C232" s="116">
        <f t="shared" si="3"/>
        <v>-0.79333333333332956</v>
      </c>
      <c r="D232" s="28">
        <v>0.87149999999999994</v>
      </c>
    </row>
    <row r="233" spans="1:4" x14ac:dyDescent="0.2">
      <c r="A233" s="116">
        <v>47.08</v>
      </c>
      <c r="B233" s="28">
        <v>3.8220000000000001</v>
      </c>
      <c r="C233" s="116">
        <f t="shared" si="3"/>
        <v>1.2366666666666619</v>
      </c>
      <c r="D233" s="28">
        <v>0.65100000000000002</v>
      </c>
    </row>
    <row r="234" spans="1:4" x14ac:dyDescent="0.2">
      <c r="A234" s="116">
        <v>47.29</v>
      </c>
      <c r="B234" s="28">
        <v>4.0571999999999999</v>
      </c>
      <c r="C234" s="116">
        <f t="shared" si="3"/>
        <v>1.0266666666666615</v>
      </c>
      <c r="D234" s="28">
        <v>0.60899999999999999</v>
      </c>
    </row>
    <row r="235" spans="1:4" x14ac:dyDescent="0.2">
      <c r="A235" s="116">
        <v>47.5</v>
      </c>
      <c r="B235" s="28">
        <v>4.2531999999999996</v>
      </c>
      <c r="C235" s="116">
        <f t="shared" si="3"/>
        <v>-1.2599999999999947</v>
      </c>
      <c r="D235" s="28">
        <v>0.94500000000000006</v>
      </c>
    </row>
    <row r="236" spans="1:4" x14ac:dyDescent="0.2">
      <c r="A236" s="116">
        <v>47.71</v>
      </c>
      <c r="B236" s="28">
        <v>3.528</v>
      </c>
      <c r="C236" s="116">
        <f t="shared" si="3"/>
        <v>-1.0266666666666615</v>
      </c>
      <c r="D236" s="28">
        <v>0.79800000000000004</v>
      </c>
    </row>
    <row r="237" spans="1:4" x14ac:dyDescent="0.2">
      <c r="A237" s="116">
        <v>47.92</v>
      </c>
      <c r="B237" s="28">
        <v>3.8220000000000001</v>
      </c>
      <c r="C237" s="116">
        <f t="shared" si="3"/>
        <v>0.69999999999999729</v>
      </c>
      <c r="D237" s="28">
        <v>0.90300000000000002</v>
      </c>
    </row>
    <row r="238" spans="1:4" x14ac:dyDescent="0.2">
      <c r="A238" s="116">
        <v>48.13</v>
      </c>
      <c r="B238" s="28">
        <v>3.8220000000000001</v>
      </c>
      <c r="C238" s="116">
        <f t="shared" si="3"/>
        <v>0.60666666666666502</v>
      </c>
      <c r="D238" s="28">
        <v>0.90300000000000002</v>
      </c>
    </row>
    <row r="239" spans="1:4" x14ac:dyDescent="0.2">
      <c r="A239" s="116">
        <v>48.34</v>
      </c>
      <c r="B239" s="28">
        <v>4.0768000000000004</v>
      </c>
      <c r="C239" s="116">
        <f t="shared" si="3"/>
        <v>1.0500000000000103</v>
      </c>
      <c r="D239" s="28">
        <v>0.68250000000000011</v>
      </c>
    </row>
    <row r="240" spans="1:4" x14ac:dyDescent="0.2">
      <c r="A240" s="116">
        <v>48.55</v>
      </c>
      <c r="B240" s="28">
        <v>4.2629999999999999</v>
      </c>
      <c r="C240" s="116">
        <f t="shared" si="3"/>
        <v>0.79333333333334444</v>
      </c>
      <c r="D240" s="28">
        <v>0.81900000000000006</v>
      </c>
    </row>
    <row r="241" spans="1:4" x14ac:dyDescent="0.2">
      <c r="A241" s="116">
        <v>48.76</v>
      </c>
      <c r="B241" s="28">
        <v>4.41</v>
      </c>
      <c r="C241" s="116">
        <f t="shared" si="3"/>
        <v>-1.6566666666666592</v>
      </c>
      <c r="D241" s="28">
        <v>0.82950000000000013</v>
      </c>
    </row>
    <row r="242" spans="1:4" x14ac:dyDescent="0.2">
      <c r="A242" s="116">
        <v>48.97</v>
      </c>
      <c r="B242" s="28">
        <v>3.5672000000000001</v>
      </c>
      <c r="C242" s="116">
        <f t="shared" si="3"/>
        <v>-1.6333333333333275</v>
      </c>
      <c r="D242" s="28">
        <v>0.82950000000000013</v>
      </c>
    </row>
    <row r="243" spans="1:4" x14ac:dyDescent="0.2">
      <c r="A243" s="116">
        <v>49.18</v>
      </c>
      <c r="B243" s="28">
        <v>3.7239999999999998</v>
      </c>
      <c r="C243" s="116">
        <f t="shared" si="3"/>
        <v>0.97999999999999488</v>
      </c>
      <c r="D243" s="28">
        <v>0.84000000000000008</v>
      </c>
    </row>
    <row r="244" spans="1:4" x14ac:dyDescent="0.2">
      <c r="A244" s="116">
        <v>49.39</v>
      </c>
      <c r="B244" s="28">
        <v>3.9787999999999997</v>
      </c>
      <c r="C244" s="116">
        <f t="shared" si="3"/>
        <v>-0.46666666666666412</v>
      </c>
      <c r="D244" s="28">
        <v>0.85050000000000014</v>
      </c>
    </row>
    <row r="245" spans="1:4" x14ac:dyDescent="0.2">
      <c r="A245" s="116">
        <v>49.6</v>
      </c>
      <c r="B245" s="28">
        <v>3.528</v>
      </c>
      <c r="C245" s="116">
        <f t="shared" si="3"/>
        <v>-0.58333333333333015</v>
      </c>
      <c r="D245" s="28">
        <v>0.86099999999999999</v>
      </c>
    </row>
    <row r="246" spans="1:4" x14ac:dyDescent="0.2">
      <c r="A246" s="116">
        <v>49.81</v>
      </c>
      <c r="B246" s="28">
        <v>3.7338</v>
      </c>
      <c r="C246" s="116">
        <f t="shared" si="3"/>
        <v>1.0733333333333281</v>
      </c>
      <c r="D246" s="28">
        <v>0.86099999999999999</v>
      </c>
    </row>
    <row r="247" spans="1:4" x14ac:dyDescent="0.2">
      <c r="A247" s="116">
        <v>50.02</v>
      </c>
      <c r="B247" s="28">
        <v>3.9787999999999997</v>
      </c>
      <c r="C247" s="116">
        <f t="shared" si="3"/>
        <v>-0.37333333333336427</v>
      </c>
      <c r="D247" s="28">
        <v>0.87149999999999994</v>
      </c>
    </row>
    <row r="248" spans="1:4" x14ac:dyDescent="0.2">
      <c r="A248" s="116">
        <v>50.23</v>
      </c>
      <c r="B248" s="28">
        <v>3.577</v>
      </c>
      <c r="C248" s="116">
        <f t="shared" si="3"/>
        <v>-0.86333333333336115</v>
      </c>
      <c r="D248" s="28">
        <v>0.88200000000000001</v>
      </c>
    </row>
    <row r="249" spans="1:4" x14ac:dyDescent="0.2">
      <c r="A249" s="116">
        <v>50.44</v>
      </c>
      <c r="B249" s="28">
        <v>3.6162000000000001</v>
      </c>
      <c r="C249" s="116">
        <f t="shared" si="3"/>
        <v>0.86333333333332885</v>
      </c>
      <c r="D249" s="28">
        <v>0.89249999999999996</v>
      </c>
    </row>
    <row r="250" spans="1:4" x14ac:dyDescent="0.2">
      <c r="A250" s="116">
        <v>50.65</v>
      </c>
      <c r="B250" s="28">
        <v>3.9395999999999995</v>
      </c>
      <c r="C250" s="116">
        <f t="shared" si="3"/>
        <v>-0.30333333333333257</v>
      </c>
      <c r="D250" s="28">
        <v>0.89249999999999996</v>
      </c>
    </row>
    <row r="251" spans="1:4" x14ac:dyDescent="0.2">
      <c r="A251" s="116">
        <v>50.86</v>
      </c>
      <c r="B251" s="28">
        <v>3.4887999999999999</v>
      </c>
      <c r="C251" s="116">
        <f t="shared" si="3"/>
        <v>-0.39666666666666373</v>
      </c>
      <c r="D251" s="28">
        <v>0.90300000000000002</v>
      </c>
    </row>
    <row r="252" spans="1:4" x14ac:dyDescent="0.2">
      <c r="A252" s="116">
        <v>51.07</v>
      </c>
      <c r="B252" s="28">
        <v>3.7730000000000001</v>
      </c>
      <c r="C252" s="116">
        <f t="shared" si="3"/>
        <v>1.2599999999999945</v>
      </c>
      <c r="D252" s="28">
        <v>0.91349999999999998</v>
      </c>
    </row>
    <row r="253" spans="1:4" x14ac:dyDescent="0.2">
      <c r="A253" s="116">
        <v>51.28</v>
      </c>
      <c r="B253" s="28">
        <v>4.0179999999999998</v>
      </c>
      <c r="C253" s="116">
        <f t="shared" si="3"/>
        <v>1.0266666666666626</v>
      </c>
      <c r="D253" s="28">
        <v>0.92400000000000004</v>
      </c>
    </row>
    <row r="254" spans="1:4" x14ac:dyDescent="0.2">
      <c r="A254" s="116">
        <v>51.49</v>
      </c>
      <c r="B254" s="28">
        <v>4.2042000000000002</v>
      </c>
      <c r="C254" s="116">
        <f t="shared" si="3"/>
        <v>-1.3066666666666611</v>
      </c>
      <c r="D254" s="28">
        <v>0.92400000000000004</v>
      </c>
    </row>
    <row r="255" spans="1:4" x14ac:dyDescent="0.2">
      <c r="A255" s="116">
        <v>51.7</v>
      </c>
      <c r="B255" s="28">
        <v>3.4691999999999998</v>
      </c>
      <c r="C255" s="116">
        <f t="shared" si="3"/>
        <v>-1.3299999999999808</v>
      </c>
      <c r="D255" s="28">
        <v>0.93450000000000011</v>
      </c>
    </row>
    <row r="256" spans="1:4" x14ac:dyDescent="0.2">
      <c r="A256" s="116">
        <v>51.91</v>
      </c>
      <c r="B256" s="28">
        <v>3.6456</v>
      </c>
      <c r="C256" s="116">
        <f t="shared" si="3"/>
        <v>7.0000000000013607E-2</v>
      </c>
      <c r="D256" s="28">
        <v>0.94500000000000006</v>
      </c>
    </row>
    <row r="257" spans="1:4" x14ac:dyDescent="0.2">
      <c r="A257" s="116">
        <v>52.12</v>
      </c>
      <c r="B257" s="28">
        <v>3.4985999999999997</v>
      </c>
      <c r="C257" s="116">
        <f t="shared" si="3"/>
        <v>-0.20999999999999927</v>
      </c>
      <c r="D257" s="28">
        <v>0.95550000000000013</v>
      </c>
    </row>
    <row r="258" spans="1:4" x14ac:dyDescent="0.2">
      <c r="A258" s="116">
        <v>52.33</v>
      </c>
      <c r="B258" s="28">
        <v>3.5573999999999999</v>
      </c>
      <c r="C258" s="116">
        <f t="shared" si="3"/>
        <v>0.90999999999999659</v>
      </c>
      <c r="D258" s="28">
        <v>0.95550000000000013</v>
      </c>
    </row>
    <row r="259" spans="1:4" x14ac:dyDescent="0.2">
      <c r="A259" s="116">
        <v>52.54</v>
      </c>
      <c r="B259" s="28">
        <v>3.8807999999999998</v>
      </c>
      <c r="C259" s="116">
        <f t="shared" si="3"/>
        <v>1.3066666666666622</v>
      </c>
      <c r="D259" s="28">
        <v>0.96600000000000008</v>
      </c>
    </row>
    <row r="260" spans="1:4" x14ac:dyDescent="0.2">
      <c r="A260" s="116">
        <v>52.75</v>
      </c>
      <c r="B260" s="28">
        <v>4.1062000000000003</v>
      </c>
      <c r="C260" s="116">
        <f t="shared" si="3"/>
        <v>0.90999999999999659</v>
      </c>
      <c r="D260" s="28">
        <v>0.97650000000000015</v>
      </c>
    </row>
    <row r="261" spans="1:4" x14ac:dyDescent="0.2">
      <c r="A261" s="116">
        <v>52.96</v>
      </c>
      <c r="B261" s="28">
        <v>4.2629999999999999</v>
      </c>
      <c r="C261" s="116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16">
        <v>53.17</v>
      </c>
      <c r="B262" s="28">
        <v>3.6945999999999999</v>
      </c>
      <c r="C262" s="116">
        <f t="shared" si="4"/>
        <v>-0.89833333333332965</v>
      </c>
      <c r="D262" s="28">
        <v>0.98699999999999999</v>
      </c>
    </row>
    <row r="263" spans="1:4" x14ac:dyDescent="0.2">
      <c r="A263" s="116">
        <v>53.38</v>
      </c>
      <c r="B263" s="28">
        <v>3.8856999999999999</v>
      </c>
      <c r="C263" s="116">
        <f t="shared" si="4"/>
        <v>0.37129166666666336</v>
      </c>
      <c r="D263" s="28">
        <v>0.99749999999999994</v>
      </c>
    </row>
    <row r="264" spans="1:4" x14ac:dyDescent="0.2">
      <c r="A264" s="116">
        <v>53.62</v>
      </c>
      <c r="B264" s="28">
        <v>3.84552</v>
      </c>
      <c r="C264" s="116">
        <f t="shared" si="4"/>
        <v>0.71034294871794534</v>
      </c>
      <c r="D264" s="28">
        <v>1.008</v>
      </c>
    </row>
    <row r="265" spans="1:4" x14ac:dyDescent="0.2">
      <c r="A265" s="116">
        <v>53.814999999999998</v>
      </c>
      <c r="B265" s="28">
        <v>4.1551999999999998</v>
      </c>
      <c r="C265" s="116">
        <f t="shared" si="4"/>
        <v>-0.65865460030162204</v>
      </c>
      <c r="D265" s="28">
        <v>0.441</v>
      </c>
    </row>
    <row r="266" spans="1:4" x14ac:dyDescent="0.2">
      <c r="A266" s="116">
        <v>54.027500000000003</v>
      </c>
      <c r="B266" s="28">
        <v>3.5377999999999998</v>
      </c>
      <c r="C266" s="116">
        <f t="shared" si="4"/>
        <v>-0.78399999999995607</v>
      </c>
      <c r="D266" s="28">
        <v>0.48300000000000004</v>
      </c>
    </row>
    <row r="267" spans="1:4" x14ac:dyDescent="0.2">
      <c r="A267" s="116">
        <v>54.24</v>
      </c>
      <c r="B267" s="28">
        <v>3.8220000000000001</v>
      </c>
      <c r="C267" s="116">
        <f t="shared" si="4"/>
        <v>1.2221176470588317</v>
      </c>
      <c r="D267" s="28">
        <v>0.85050000000000014</v>
      </c>
    </row>
    <row r="268" spans="1:4" x14ac:dyDescent="0.2">
      <c r="A268" s="116">
        <v>54.452500000000001</v>
      </c>
      <c r="B268" s="28">
        <v>4.0571999999999999</v>
      </c>
      <c r="C268" s="116">
        <f t="shared" si="4"/>
        <v>1.0145882352941236</v>
      </c>
      <c r="D268" s="28">
        <v>0.75600000000000001</v>
      </c>
    </row>
    <row r="269" spans="1:4" x14ac:dyDescent="0.2">
      <c r="A269" s="116">
        <v>54.664999999999999</v>
      </c>
      <c r="B269" s="28">
        <v>4.2531999999999996</v>
      </c>
      <c r="C269" s="116">
        <f t="shared" si="4"/>
        <v>-1.2451764705882433</v>
      </c>
      <c r="D269" s="28">
        <v>0.77700000000000002</v>
      </c>
    </row>
    <row r="270" spans="1:4" x14ac:dyDescent="0.2">
      <c r="A270" s="116">
        <v>54.877499999999998</v>
      </c>
      <c r="B270" s="28">
        <v>3.528</v>
      </c>
      <c r="C270" s="116">
        <f t="shared" si="4"/>
        <v>-1.0145882352941467</v>
      </c>
      <c r="D270" s="28">
        <v>0.87149999999999994</v>
      </c>
    </row>
    <row r="271" spans="1:4" x14ac:dyDescent="0.2">
      <c r="A271" s="116">
        <v>55.09</v>
      </c>
      <c r="B271" s="28">
        <v>3.8220000000000001</v>
      </c>
      <c r="C271" s="116">
        <f t="shared" si="4"/>
        <v>0.69176470588233452</v>
      </c>
      <c r="D271" s="28">
        <v>0.78750000000000009</v>
      </c>
    </row>
    <row r="272" spans="1:4" x14ac:dyDescent="0.2">
      <c r="A272" s="116">
        <v>55.302500000000002</v>
      </c>
      <c r="B272" s="28">
        <v>3.8220000000000001</v>
      </c>
      <c r="C272" s="116">
        <f t="shared" si="4"/>
        <v>0.59952941176471075</v>
      </c>
      <c r="D272" s="28">
        <v>0.87149999999999994</v>
      </c>
    </row>
    <row r="273" spans="1:4" x14ac:dyDescent="0.2">
      <c r="A273" s="116">
        <v>55.515000000000001</v>
      </c>
      <c r="B273" s="28">
        <v>4.0768000000000004</v>
      </c>
      <c r="C273" s="116">
        <f t="shared" si="4"/>
        <v>1.037647058823536</v>
      </c>
      <c r="D273" s="28">
        <v>0.93450000000000011</v>
      </c>
    </row>
    <row r="274" spans="1:4" x14ac:dyDescent="0.2">
      <c r="A274" s="116">
        <v>55.727499999999999</v>
      </c>
      <c r="B274" s="28">
        <v>4.2629999999999999</v>
      </c>
      <c r="C274" s="116">
        <f t="shared" si="4"/>
        <v>0.78400000000000458</v>
      </c>
      <c r="D274" s="28">
        <v>0.87149999999999994</v>
      </c>
    </row>
    <row r="275" spans="1:4" x14ac:dyDescent="0.2">
      <c r="A275" s="116">
        <v>55.94</v>
      </c>
      <c r="B275" s="28">
        <v>4.41</v>
      </c>
      <c r="C275" s="116">
        <f t="shared" si="4"/>
        <v>-1.6371764705881793</v>
      </c>
      <c r="D275" s="28">
        <v>0.77700000000000002</v>
      </c>
    </row>
    <row r="276" spans="1:4" x14ac:dyDescent="0.2">
      <c r="A276" s="116">
        <v>56.152500000000003</v>
      </c>
      <c r="B276" s="28">
        <v>3.5672000000000001</v>
      </c>
      <c r="C276" s="116">
        <f t="shared" si="4"/>
        <v>-1.5649254901960263</v>
      </c>
      <c r="D276" s="28">
        <v>0.71400000000000008</v>
      </c>
    </row>
    <row r="277" spans="1:4" x14ac:dyDescent="0.2">
      <c r="A277" s="116">
        <v>56.34</v>
      </c>
      <c r="B277" s="28">
        <v>3.7239999999999998</v>
      </c>
      <c r="C277" s="116">
        <f t="shared" si="4"/>
        <v>0.45118267660631772</v>
      </c>
      <c r="D277" s="28">
        <v>0.77700000000000002</v>
      </c>
    </row>
    <row r="278" spans="1:4" x14ac:dyDescent="0.2">
      <c r="A278" s="116"/>
      <c r="B278" s="116"/>
      <c r="C278" s="116"/>
      <c r="D278" s="116"/>
    </row>
    <row r="279" spans="1:4" x14ac:dyDescent="0.2">
      <c r="A279" s="116"/>
      <c r="B279" s="116"/>
      <c r="C279" s="116"/>
      <c r="D279" s="116"/>
    </row>
    <row r="280" spans="1:4" x14ac:dyDescent="0.2">
      <c r="A280" s="116"/>
      <c r="B280" s="116"/>
      <c r="C280" s="116"/>
      <c r="D280" s="116"/>
    </row>
    <row r="281" spans="1:4" x14ac:dyDescent="0.2">
      <c r="A281" s="116"/>
      <c r="B281" s="116"/>
      <c r="C281" s="116"/>
      <c r="D281" s="116"/>
    </row>
    <row r="282" spans="1:4" x14ac:dyDescent="0.2">
      <c r="A282" s="116"/>
      <c r="B282" s="116"/>
      <c r="C282" s="116"/>
      <c r="D282" s="116"/>
    </row>
    <row r="283" spans="1:4" x14ac:dyDescent="0.2">
      <c r="A283" s="116"/>
      <c r="B283" s="116"/>
      <c r="C283" s="116"/>
      <c r="D283" s="116"/>
    </row>
    <row r="284" spans="1:4" x14ac:dyDescent="0.2">
      <c r="A284" s="116"/>
      <c r="B284" s="116"/>
      <c r="C284" s="116"/>
      <c r="D284" s="116"/>
    </row>
    <row r="285" spans="1:4" x14ac:dyDescent="0.2">
      <c r="A285" s="116"/>
      <c r="B285" s="116"/>
      <c r="C285" s="116"/>
      <c r="D285" s="116"/>
    </row>
    <row r="286" spans="1:4" x14ac:dyDescent="0.2">
      <c r="A286" s="116"/>
      <c r="B286" s="116"/>
      <c r="C286" s="116"/>
      <c r="D286" s="116"/>
    </row>
    <row r="287" spans="1:4" x14ac:dyDescent="0.2">
      <c r="A287" s="116"/>
      <c r="B287" s="116"/>
      <c r="C287" s="116"/>
      <c r="D287" s="116"/>
    </row>
    <row r="288" spans="1:4" x14ac:dyDescent="0.2">
      <c r="A288" s="116"/>
      <c r="B288" s="116"/>
      <c r="C288" s="116"/>
      <c r="D288" s="116"/>
    </row>
    <row r="289" spans="1:4" x14ac:dyDescent="0.2">
      <c r="A289" s="116"/>
      <c r="B289" s="116"/>
      <c r="C289" s="116"/>
      <c r="D289" s="116"/>
    </row>
    <row r="290" spans="1:4" x14ac:dyDescent="0.2">
      <c r="A290" s="116"/>
      <c r="B290" s="116"/>
      <c r="C290" s="116"/>
      <c r="D290" s="116"/>
    </row>
    <row r="291" spans="1:4" x14ac:dyDescent="0.2">
      <c r="A291" s="116"/>
      <c r="B291" s="116"/>
      <c r="C291" s="116"/>
      <c r="D291" s="116"/>
    </row>
    <row r="292" spans="1:4" x14ac:dyDescent="0.2">
      <c r="A292" s="116"/>
      <c r="B292" s="116"/>
      <c r="C292" s="116"/>
      <c r="D292" s="116"/>
    </row>
    <row r="293" spans="1:4" x14ac:dyDescent="0.2">
      <c r="A293" s="116"/>
      <c r="B293" s="116"/>
      <c r="C293" s="116"/>
      <c r="D293" s="116"/>
    </row>
    <row r="294" spans="1:4" x14ac:dyDescent="0.2">
      <c r="A294" s="116"/>
      <c r="B294" s="116"/>
      <c r="C294" s="116"/>
      <c r="D294" s="116"/>
    </row>
    <row r="295" spans="1:4" x14ac:dyDescent="0.2">
      <c r="A295" s="116"/>
      <c r="B295" s="116"/>
      <c r="C295" s="116"/>
      <c r="D295" s="116"/>
    </row>
    <row r="296" spans="1:4" x14ac:dyDescent="0.2">
      <c r="A296" s="116"/>
      <c r="B296" s="116"/>
      <c r="C296" s="116"/>
      <c r="D296" s="116"/>
    </row>
    <row r="297" spans="1:4" x14ac:dyDescent="0.2">
      <c r="A297" s="116"/>
      <c r="B297" s="116"/>
      <c r="C297" s="116"/>
      <c r="D297" s="116"/>
    </row>
    <row r="298" spans="1:4" x14ac:dyDescent="0.2">
      <c r="A298" s="116"/>
      <c r="B298" s="116"/>
      <c r="C298" s="116"/>
      <c r="D298" s="116"/>
    </row>
    <row r="299" spans="1:4" x14ac:dyDescent="0.2">
      <c r="A299" s="116"/>
      <c r="B299" s="116"/>
      <c r="C299" s="116"/>
      <c r="D299" s="116"/>
    </row>
    <row r="300" spans="1:4" x14ac:dyDescent="0.2">
      <c r="A300" s="116"/>
      <c r="B300" s="116"/>
      <c r="C300" s="116"/>
      <c r="D300" s="116"/>
    </row>
    <row r="301" spans="1:4" x14ac:dyDescent="0.2">
      <c r="A301" s="116"/>
      <c r="B301" s="116"/>
      <c r="C301" s="116"/>
      <c r="D301" s="116"/>
    </row>
    <row r="302" spans="1:4" x14ac:dyDescent="0.2">
      <c r="A302" s="116"/>
      <c r="B302" s="116"/>
      <c r="C302" s="116"/>
      <c r="D302" s="116"/>
    </row>
    <row r="303" spans="1:4" x14ac:dyDescent="0.2">
      <c r="A303" s="116"/>
      <c r="B303" s="116"/>
      <c r="C303" s="116"/>
      <c r="D303" s="116"/>
    </row>
    <row r="304" spans="1:4" x14ac:dyDescent="0.2">
      <c r="A304" s="116"/>
      <c r="B304" s="116"/>
      <c r="C304" s="116"/>
      <c r="D304" s="116"/>
    </row>
    <row r="305" spans="1:4" x14ac:dyDescent="0.2">
      <c r="A305" s="116"/>
      <c r="B305" s="116"/>
      <c r="C305" s="116"/>
      <c r="D305" s="116"/>
    </row>
    <row r="306" spans="1:4" x14ac:dyDescent="0.2">
      <c r="A306" s="116"/>
      <c r="B306" s="116"/>
      <c r="C306" s="116"/>
      <c r="D306" s="116"/>
    </row>
    <row r="307" spans="1:4" x14ac:dyDescent="0.2">
      <c r="A307" s="116"/>
      <c r="B307" s="116"/>
      <c r="C307" s="116"/>
      <c r="D307" s="116"/>
    </row>
    <row r="308" spans="1:4" x14ac:dyDescent="0.2">
      <c r="A308" s="116"/>
      <c r="B308" s="116"/>
      <c r="C308" s="116"/>
      <c r="D308" s="116"/>
    </row>
    <row r="309" spans="1:4" x14ac:dyDescent="0.2">
      <c r="A309" s="116"/>
      <c r="B309" s="116"/>
      <c r="C309" s="116"/>
      <c r="D309" s="116"/>
    </row>
    <row r="310" spans="1:4" x14ac:dyDescent="0.2">
      <c r="A310" s="116"/>
      <c r="B310" s="116"/>
      <c r="C310" s="116"/>
      <c r="D310" s="116"/>
    </row>
    <row r="311" spans="1:4" x14ac:dyDescent="0.2">
      <c r="A311" s="116"/>
      <c r="B311" s="116"/>
      <c r="C311" s="116"/>
      <c r="D311" s="116"/>
    </row>
    <row r="312" spans="1:4" x14ac:dyDescent="0.2">
      <c r="A312" s="116"/>
      <c r="B312" s="116"/>
      <c r="C312" s="116"/>
      <c r="D312" s="116"/>
    </row>
    <row r="313" spans="1:4" x14ac:dyDescent="0.2">
      <c r="A313" s="116"/>
      <c r="B313" s="116"/>
      <c r="C313" s="116"/>
      <c r="D313" s="116"/>
    </row>
    <row r="314" spans="1:4" x14ac:dyDescent="0.2">
      <c r="A314" s="116"/>
      <c r="B314" s="116"/>
      <c r="C314" s="116"/>
      <c r="D314" s="116"/>
    </row>
    <row r="315" spans="1:4" x14ac:dyDescent="0.2">
      <c r="A315" s="116"/>
      <c r="B315" s="116"/>
      <c r="C315" s="116"/>
      <c r="D315" s="116"/>
    </row>
    <row r="316" spans="1:4" x14ac:dyDescent="0.2">
      <c r="A316" s="116"/>
      <c r="B316" s="116"/>
      <c r="C316" s="116"/>
      <c r="D316" s="116"/>
    </row>
    <row r="317" spans="1:4" x14ac:dyDescent="0.2">
      <c r="A317" s="116"/>
      <c r="B317" s="116"/>
      <c r="C317" s="116"/>
      <c r="D317" s="116"/>
    </row>
    <row r="318" spans="1:4" x14ac:dyDescent="0.2">
      <c r="A318" s="116"/>
      <c r="B318" s="116"/>
      <c r="C318" s="116"/>
      <c r="D318" s="116"/>
    </row>
    <row r="319" spans="1:4" x14ac:dyDescent="0.2">
      <c r="A319" s="116"/>
      <c r="B319" s="116"/>
      <c r="C319" s="116"/>
      <c r="D319" s="116"/>
    </row>
    <row r="320" spans="1:4" x14ac:dyDescent="0.2">
      <c r="A320" s="116"/>
      <c r="B320" s="116"/>
      <c r="C320" s="116"/>
      <c r="D320" s="116"/>
    </row>
    <row r="321" spans="1:4" x14ac:dyDescent="0.2">
      <c r="A321" s="116"/>
      <c r="B321" s="116"/>
      <c r="C321" s="116"/>
      <c r="D321" s="116"/>
    </row>
    <row r="322" spans="1:4" x14ac:dyDescent="0.2">
      <c r="A322" s="116"/>
      <c r="B322" s="116"/>
      <c r="C322" s="116"/>
      <c r="D322" s="116"/>
    </row>
    <row r="323" spans="1:4" x14ac:dyDescent="0.2">
      <c r="A323" s="116"/>
      <c r="B323" s="116"/>
      <c r="C323" s="116"/>
      <c r="D323" s="116"/>
    </row>
    <row r="324" spans="1:4" x14ac:dyDescent="0.2">
      <c r="A324" s="116"/>
      <c r="B324" s="116"/>
      <c r="C324" s="116"/>
      <c r="D324" s="116"/>
    </row>
    <row r="325" spans="1:4" x14ac:dyDescent="0.2">
      <c r="A325" s="116"/>
      <c r="B325" s="116"/>
      <c r="C325" s="116"/>
      <c r="D325" s="116"/>
    </row>
    <row r="326" spans="1:4" x14ac:dyDescent="0.2">
      <c r="A326" s="116"/>
      <c r="B326" s="116"/>
      <c r="C326" s="116"/>
      <c r="D326" s="116"/>
    </row>
    <row r="327" spans="1:4" x14ac:dyDescent="0.2">
      <c r="A327" s="116"/>
      <c r="B327" s="116"/>
      <c r="C327" s="116"/>
      <c r="D327" s="116"/>
    </row>
    <row r="328" spans="1:4" x14ac:dyDescent="0.2">
      <c r="A328" s="116"/>
      <c r="B328" s="116"/>
      <c r="C328" s="116"/>
      <c r="D328" s="116"/>
    </row>
    <row r="329" spans="1:4" x14ac:dyDescent="0.2">
      <c r="A329" s="116"/>
      <c r="B329" s="116"/>
      <c r="C329" s="116"/>
      <c r="D329" s="116"/>
    </row>
    <row r="330" spans="1:4" x14ac:dyDescent="0.2">
      <c r="A330" s="116"/>
      <c r="B330" s="116"/>
      <c r="C330" s="116"/>
      <c r="D330" s="116"/>
    </row>
    <row r="331" spans="1:4" x14ac:dyDescent="0.2">
      <c r="A331" s="116"/>
      <c r="B331" s="116"/>
      <c r="C331" s="116"/>
      <c r="D331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16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16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16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16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16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16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16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16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16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16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16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16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16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16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16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16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16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16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16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16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16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16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16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16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16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16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16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16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16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16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16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16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16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16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16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16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16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16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16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16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16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16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16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16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16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16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16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16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16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16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16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16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16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16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16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16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16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16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16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16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16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16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16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16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16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16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16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16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16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16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16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16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16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16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16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16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16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16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16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16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16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16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16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16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16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16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16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16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16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16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16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16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16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16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16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16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16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16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16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16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16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16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16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16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16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16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16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16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16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16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16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16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16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16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16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16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16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16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16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16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16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16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16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16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16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16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16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16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16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16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16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16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16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16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16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16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16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16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16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16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16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16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16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16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16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16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16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16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16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16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16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16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16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16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16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16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16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16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16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16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16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16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16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16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16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16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16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16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16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16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16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16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16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16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16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16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16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16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16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16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16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16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16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16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16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16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16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16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16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16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16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16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16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16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16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16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16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16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16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16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16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16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16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16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16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16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16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16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16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16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16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16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16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16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16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16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16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16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16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16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16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16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16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16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16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16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16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16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16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16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16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16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16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16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16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16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16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16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16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16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16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16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16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16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16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16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16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16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16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16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16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16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16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16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16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16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16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16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16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16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16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16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16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16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16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16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16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16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16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16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16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16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16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16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16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16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16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16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16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16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16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16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16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16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16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16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16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16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16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16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16">
        <f t="shared" si="4"/>
        <v>-3.3835000000000406</v>
      </c>
      <c r="D294" s="28">
        <v>0.86129999999999995</v>
      </c>
    </row>
    <row r="295" spans="1:4" x14ac:dyDescent="0.2">
      <c r="A295" s="116">
        <v>59.26</v>
      </c>
      <c r="B295" s="28">
        <v>3.6966000000000001</v>
      </c>
      <c r="C295" s="116">
        <f t="shared" si="4"/>
        <v>-1.7927500000000638</v>
      </c>
      <c r="D295" s="28">
        <v>0.9405</v>
      </c>
    </row>
    <row r="296" spans="1:4" x14ac:dyDescent="0.2">
      <c r="A296" s="116">
        <v>59.46</v>
      </c>
      <c r="B296" s="28">
        <v>3.9895</v>
      </c>
      <c r="C296" s="116">
        <f t="shared" si="4"/>
        <v>1.3635000000000028</v>
      </c>
      <c r="D296" s="28">
        <v>0.76229999999999998</v>
      </c>
    </row>
    <row r="297" spans="1:4" x14ac:dyDescent="0.2">
      <c r="A297" s="116">
        <v>59.66</v>
      </c>
      <c r="B297" s="28">
        <v>4.242</v>
      </c>
      <c r="C297" s="116">
        <f t="shared" si="4"/>
        <v>0.93425000000000891</v>
      </c>
      <c r="D297" s="28">
        <v>0.93059999999999998</v>
      </c>
    </row>
    <row r="298" spans="1:4" x14ac:dyDescent="0.2">
      <c r="A298" s="116">
        <v>59.86</v>
      </c>
      <c r="B298" s="28">
        <v>4.3632</v>
      </c>
      <c r="C298" s="116">
        <f t="shared" si="4"/>
        <v>0.30299999999999561</v>
      </c>
      <c r="D298" s="28">
        <v>0.97019999999999995</v>
      </c>
    </row>
    <row r="299" spans="1:4" x14ac:dyDescent="0.2">
      <c r="A299" s="116">
        <v>60.06</v>
      </c>
      <c r="B299" s="28">
        <v>4.3632</v>
      </c>
      <c r="C299" s="116">
        <f t="shared" si="4"/>
        <v>0.40400000000001074</v>
      </c>
      <c r="D299" s="28">
        <v>0.96029999999999993</v>
      </c>
    </row>
    <row r="300" spans="1:4" x14ac:dyDescent="0.2">
      <c r="A300" s="116">
        <v>60.26</v>
      </c>
      <c r="B300" s="28">
        <v>4.5248000000000008</v>
      </c>
      <c r="C300" s="116">
        <f t="shared" si="4"/>
        <v>0.68175000000000341</v>
      </c>
      <c r="D300" s="28">
        <v>0.91080000000000005</v>
      </c>
    </row>
    <row r="301" spans="1:4" x14ac:dyDescent="0.2">
      <c r="A301" s="116">
        <v>60.46</v>
      </c>
      <c r="B301" s="28">
        <v>4.6358999999999995</v>
      </c>
      <c r="C301" s="116">
        <f t="shared" si="4"/>
        <v>-1.8937500000000522</v>
      </c>
      <c r="D301" s="28">
        <v>0.87119999999999997</v>
      </c>
    </row>
    <row r="302" spans="1:4" x14ac:dyDescent="0.2">
      <c r="A302" s="116">
        <v>60.66</v>
      </c>
      <c r="B302" s="28">
        <v>3.7673000000000001</v>
      </c>
      <c r="C302" s="116">
        <f t="shared" si="4"/>
        <v>-1.9947500000000484</v>
      </c>
      <c r="D302" s="28">
        <v>7.9200000000000007E-2</v>
      </c>
    </row>
    <row r="303" spans="1:4" x14ac:dyDescent="0.2">
      <c r="A303" s="116">
        <v>60.86</v>
      </c>
      <c r="B303" s="28">
        <v>3.8379999999999996</v>
      </c>
      <c r="C303" s="116">
        <f t="shared" si="4"/>
        <v>0.85849999999998872</v>
      </c>
      <c r="D303" s="28">
        <v>0.86129999999999995</v>
      </c>
    </row>
    <row r="304" spans="1:4" x14ac:dyDescent="0.2">
      <c r="A304" s="116">
        <v>61.06</v>
      </c>
      <c r="B304" s="28">
        <v>4.1107000000000005</v>
      </c>
      <c r="C304" s="116">
        <f t="shared" si="4"/>
        <v>1.3761250000000071</v>
      </c>
      <c r="D304" s="28">
        <v>0.87119999999999997</v>
      </c>
    </row>
    <row r="305" spans="1:4" x14ac:dyDescent="0.2">
      <c r="A305" s="116">
        <v>61.22</v>
      </c>
      <c r="B305" s="28">
        <v>4.3329000000000004</v>
      </c>
      <c r="C305" s="116">
        <f t="shared" si="4"/>
        <v>0.5027928321678462</v>
      </c>
      <c r="D305" s="28">
        <v>0.86129999999999995</v>
      </c>
    </row>
    <row r="306" spans="1:4" x14ac:dyDescent="0.2">
      <c r="A306" s="116">
        <v>61.427999999999997</v>
      </c>
      <c r="B306" s="28">
        <v>4.253201818181819</v>
      </c>
      <c r="C306" s="116">
        <f t="shared" si="4"/>
        <v>-0.15523747086247519</v>
      </c>
      <c r="D306" s="28">
        <v>0.82169999999999999</v>
      </c>
    </row>
    <row r="307" spans="1:4" x14ac:dyDescent="0.2">
      <c r="A307" s="116">
        <v>61.62</v>
      </c>
      <c r="B307" s="28">
        <v>4.2671581818181812</v>
      </c>
      <c r="C307" s="116">
        <f t="shared" si="4"/>
        <v>7.2689393939384145E-2</v>
      </c>
      <c r="D307" s="28">
        <v>0.82169999999999999</v>
      </c>
    </row>
    <row r="308" spans="1:4" x14ac:dyDescent="0.2">
      <c r="A308" s="116">
        <v>61.811999999999998</v>
      </c>
      <c r="B308" s="28">
        <v>4.2811145454545425</v>
      </c>
      <c r="C308" s="116">
        <f t="shared" si="4"/>
        <v>7.2689393939384145E-2</v>
      </c>
      <c r="D308" s="28">
        <v>0.82169999999999999</v>
      </c>
    </row>
    <row r="309" spans="1:4" x14ac:dyDescent="0.2">
      <c r="A309" s="116">
        <v>62.003999999999998</v>
      </c>
      <c r="B309" s="28">
        <v>4.2950709090909047</v>
      </c>
      <c r="C309" s="116">
        <f t="shared" si="4"/>
        <v>7.26893939394119E-2</v>
      </c>
      <c r="D309" s="28">
        <v>0.76229999999999998</v>
      </c>
    </row>
    <row r="310" spans="1:4" x14ac:dyDescent="0.2">
      <c r="A310" s="116">
        <v>62.195999999999998</v>
      </c>
      <c r="B310" s="28">
        <v>4.3090272727272767</v>
      </c>
      <c r="C310" s="116">
        <f t="shared" si="4"/>
        <v>7.2689393939409583E-2</v>
      </c>
      <c r="D310" s="28">
        <v>0.75239999999999996</v>
      </c>
    </row>
    <row r="311" spans="1:4" x14ac:dyDescent="0.2">
      <c r="A311" s="116">
        <v>62.387999999999998</v>
      </c>
      <c r="B311" s="28">
        <v>4.322983636363638</v>
      </c>
      <c r="C311" s="116">
        <f t="shared" si="4"/>
        <v>7.2689393939381827E-2</v>
      </c>
      <c r="D311" s="28">
        <v>0.75239999999999996</v>
      </c>
    </row>
    <row r="312" spans="1:4" x14ac:dyDescent="0.2">
      <c r="A312" s="116">
        <v>62.58</v>
      </c>
      <c r="B312" s="28">
        <v>4.3369399999999994</v>
      </c>
      <c r="C312" s="116">
        <f t="shared" si="4"/>
        <v>7.2689393939386449E-2</v>
      </c>
      <c r="D312" s="28">
        <v>0.78210000000000002</v>
      </c>
    </row>
    <row r="313" spans="1:4" x14ac:dyDescent="0.2">
      <c r="A313" s="116">
        <v>62.771999999999998</v>
      </c>
      <c r="B313" s="28">
        <v>4.3508963636363625</v>
      </c>
      <c r="C313" s="116">
        <f t="shared" si="4"/>
        <v>7.2689393939386449E-2</v>
      </c>
      <c r="D313" s="28">
        <v>0.89100000000000001</v>
      </c>
    </row>
    <row r="314" spans="1:4" x14ac:dyDescent="0.2">
      <c r="A314" s="116">
        <v>62.963999999999999</v>
      </c>
      <c r="B314" s="28">
        <v>4.3648527272727238</v>
      </c>
      <c r="C314" s="116">
        <f t="shared" si="4"/>
        <v>7.2689393939409583E-2</v>
      </c>
      <c r="D314" s="28">
        <v>0.83160000000000001</v>
      </c>
    </row>
    <row r="315" spans="1:4" x14ac:dyDescent="0.2">
      <c r="A315" s="116">
        <v>63.155999999999999</v>
      </c>
      <c r="B315" s="28">
        <v>4.3788090909090958</v>
      </c>
      <c r="C315" s="116">
        <f t="shared" si="4"/>
        <v>7.2689393939409583E-2</v>
      </c>
      <c r="D315" s="28">
        <v>0.58409999999999995</v>
      </c>
    </row>
    <row r="316" spans="1:4" x14ac:dyDescent="0.2">
      <c r="A316" s="116">
        <v>63.347999999999999</v>
      </c>
      <c r="B316" s="28">
        <v>4.3927654545454571</v>
      </c>
      <c r="C316" s="116">
        <f t="shared" si="4"/>
        <v>0.1488960166177776</v>
      </c>
      <c r="D316" s="28">
        <v>0.70289999999999997</v>
      </c>
    </row>
    <row r="317" spans="1:4" x14ac:dyDescent="0.2">
      <c r="A317" s="116">
        <v>63.41</v>
      </c>
      <c r="B317" s="28">
        <v>4.4067218181818193</v>
      </c>
      <c r="C317" s="116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16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16">
        <f t="shared" ref="C5:C18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16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16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16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16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16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16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16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16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16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16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16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16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16">
        <f t="shared" si="0"/>
        <v>1.6243366029943225</v>
      </c>
      <c r="D18" s="28">
        <v>0.77079999999999993</v>
      </c>
    </row>
    <row r="19" spans="1:4" x14ac:dyDescent="0.2">
      <c r="A19" s="74"/>
      <c r="C19" s="116"/>
      <c r="D19" s="28"/>
    </row>
    <row r="20" spans="1:4" x14ac:dyDescent="0.2">
      <c r="A20" s="74"/>
      <c r="C20" s="116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2022-08-12T18:52:29Z</dcterms:modified>
</cp:coreProperties>
</file>